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00204447\Desktop\"/>
    </mc:Choice>
  </mc:AlternateContent>
  <xr:revisionPtr revIDLastSave="0" documentId="13_ncr:1_{EF280AF3-8160-4E85-9077-CE265F026460}" xr6:coauthVersionLast="47" xr6:coauthVersionMax="47" xr10:uidLastSave="{00000000-0000-0000-0000-000000000000}"/>
  <bookViews>
    <workbookView xWindow="-28920" yWindow="-120" windowWidth="29040" windowHeight="15720" xr2:uid="{00000000-000D-0000-FFFF-FFFF00000000}"/>
  </bookViews>
  <sheets>
    <sheet name="R8.4.1" sheetId="1" r:id="rId1"/>
  </sheets>
  <definedNames>
    <definedName name="_xlnm.Print_Area" localSheetId="0">'R8.4.1'!$A$1:$M$82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1" l="1"/>
  <c r="F65" i="1"/>
  <c r="I64" i="1"/>
  <c r="F64" i="1"/>
  <c r="C64" i="1"/>
  <c r="M60" i="1"/>
  <c r="H9" i="1" s="1"/>
  <c r="H11" i="1" s="1"/>
  <c r="J54" i="1"/>
  <c r="F54" i="1"/>
  <c r="C54" i="1"/>
  <c r="M50" i="1"/>
  <c r="G9" i="1" s="1"/>
  <c r="G11" i="1" s="1"/>
  <c r="I45" i="1"/>
  <c r="K39" i="1"/>
  <c r="I38" i="1"/>
  <c r="C38" i="1"/>
  <c r="M34" i="1"/>
  <c r="I29" i="1"/>
  <c r="K23" i="1"/>
  <c r="I22" i="1"/>
  <c r="C22" i="1"/>
  <c r="M18" i="1"/>
  <c r="L11" i="1"/>
  <c r="C11" i="1"/>
  <c r="M9" i="1"/>
  <c r="M11" i="1" s="1"/>
  <c r="K7" i="1"/>
  <c r="F7" i="1"/>
  <c r="M72" i="1" l="1"/>
  <c r="M71" i="1"/>
  <c r="M70" i="1"/>
  <c r="M37" i="1"/>
  <c r="M36" i="1"/>
  <c r="M35" i="1"/>
  <c r="K9" i="1"/>
  <c r="J9" i="1"/>
  <c r="I9" i="1"/>
  <c r="M63" i="1"/>
  <c r="M62" i="1"/>
  <c r="M61" i="1"/>
  <c r="M53" i="1"/>
  <c r="M52" i="1"/>
  <c r="M51" i="1"/>
  <c r="M21" i="1"/>
  <c r="M20" i="1"/>
  <c r="M19" i="1"/>
</calcChain>
</file>

<file path=xl/sharedStrings.xml><?xml version="1.0" encoding="utf-8"?>
<sst xmlns="http://schemas.openxmlformats.org/spreadsheetml/2006/main" count="102" uniqueCount="56">
  <si>
    <t>医師(歯科医師)</t>
  </si>
  <si>
    <t>薬剤師</t>
  </si>
  <si>
    <t>看護師及び准看護師</t>
  </si>
  <si>
    <t>非常勤</t>
  </si>
  <si>
    <t>計</t>
  </si>
  <si>
    <t>現員</t>
  </si>
  <si>
    <t>医師</t>
    <rPh sb="0" eb="2">
      <t>イシ</t>
    </rPh>
    <phoneticPr fontId="2"/>
  </si>
  <si>
    <t>療養病床の
入院患者数</t>
    <rPh sb="0" eb="2">
      <t>リョウヨウ</t>
    </rPh>
    <rPh sb="2" eb="4">
      <t>ビョウショウ</t>
    </rPh>
    <rPh sb="6" eb="8">
      <t>ニュウイン</t>
    </rPh>
    <rPh sb="8" eb="11">
      <t>カンジャスウ</t>
    </rPh>
    <phoneticPr fontId="2"/>
  </si>
  <si>
    <t>＋</t>
    <phoneticPr fontId="2"/>
  </si>
  <si>
    <t>外来患
者数</t>
    <rPh sb="0" eb="2">
      <t>ガイライ</t>
    </rPh>
    <rPh sb="2" eb="3">
      <t>カン</t>
    </rPh>
    <rPh sb="4" eb="5">
      <t>シャ</t>
    </rPh>
    <rPh sb="5" eb="6">
      <t>スウ</t>
    </rPh>
    <phoneticPr fontId="2"/>
  </si>
  <si>
    <t>A</t>
    <phoneticPr fontId="2"/>
  </si>
  <si>
    <t>B</t>
    <phoneticPr fontId="2"/>
  </si>
  <si>
    <t>法定人員</t>
    <phoneticPr fontId="2"/>
  </si>
  <si>
    <t>a</t>
    <phoneticPr fontId="2"/>
  </si>
  <si>
    <t>b</t>
    <phoneticPr fontId="2"/>
  </si>
  <si>
    <t>a+b</t>
    <phoneticPr fontId="2"/>
  </si>
  <si>
    <t>常勤換算</t>
    <rPh sb="2" eb="4">
      <t>カンサン</t>
    </rPh>
    <phoneticPr fontId="2"/>
  </si>
  <si>
    <t>常勤</t>
    <phoneticPr fontId="2"/>
  </si>
  <si>
    <t>A/B</t>
    <phoneticPr fontId="2"/>
  </si>
  <si>
    <t>栄養士</t>
    <phoneticPr fontId="2"/>
  </si>
  <si>
    <t>看護
補助者</t>
    <phoneticPr fontId="2"/>
  </si>
  <si>
    <t>↑</t>
    <phoneticPr fontId="2"/>
  </si>
  <si>
    <t>－52　÷16＋3＝</t>
    <phoneticPr fontId="2"/>
  </si>
  <si>
    <t>－36　÷16＋2＝</t>
    <phoneticPr fontId="2"/>
  </si>
  <si>
    <t>参考1</t>
    <rPh sb="0" eb="2">
      <t>サンコウ</t>
    </rPh>
    <phoneticPr fontId="2"/>
  </si>
  <si>
    <t>参考2</t>
    <rPh sb="0" eb="2">
      <t>サンコウ</t>
    </rPh>
    <phoneticPr fontId="2"/>
  </si>
  <si>
    <t>参考3</t>
    <rPh sb="0" eb="2">
      <t>サンコウ</t>
    </rPh>
    <phoneticPr fontId="2"/>
  </si>
  <si>
    <t>参考4</t>
    <rPh sb="0" eb="2">
      <t>サンコウ</t>
    </rPh>
    <phoneticPr fontId="2"/>
  </si>
  <si>
    <t>←参考4がマイナスの場合は医師の必要数は2</t>
    <rPh sb="1" eb="3">
      <t>サンコウ</t>
    </rPh>
    <rPh sb="10" eb="12">
      <t>バアイ</t>
    </rPh>
    <rPh sb="13" eb="15">
      <t>イシ</t>
    </rPh>
    <rPh sb="16" eb="19">
      <t>ヒツヨウスウ</t>
    </rPh>
    <phoneticPr fontId="2"/>
  </si>
  <si>
    <t>充足率(%)</t>
    <phoneticPr fontId="2"/>
  </si>
  <si>
    <t>←参考4がマイナスの場合は医師の必要数は3</t>
    <rPh sb="1" eb="3">
      <t>サンコウ</t>
    </rPh>
    <rPh sb="10" eb="12">
      <t>バアイ</t>
    </rPh>
    <rPh sb="13" eb="15">
      <t>イシ</t>
    </rPh>
    <rPh sb="16" eb="19">
      <t>ヒツヨウスウ</t>
    </rPh>
    <phoneticPr fontId="2"/>
  </si>
  <si>
    <t>＝</t>
    <phoneticPr fontId="2"/>
  </si>
  <si>
    <t>法定
人員</t>
    <rPh sb="0" eb="2">
      <t>ホウテイ</t>
    </rPh>
    <rPh sb="3" eb="5">
      <t>ジンイン</t>
    </rPh>
    <phoneticPr fontId="2"/>
  </si>
  <si>
    <t>（注）</t>
    <rPh sb="1" eb="2">
      <t>チュウ</t>
    </rPh>
    <phoneticPr fontId="2"/>
  </si>
  <si>
    <t>１</t>
    <phoneticPr fontId="2"/>
  </si>
  <si>
    <t>２</t>
    <phoneticPr fontId="2"/>
  </si>
  <si>
    <t>　(1)　療養病床の病床数の全病床数に占める割合が50/100を越えるもの（規則第49条）</t>
    <rPh sb="38" eb="40">
      <t>キソク</t>
    </rPh>
    <rPh sb="40" eb="41">
      <t>ダイ</t>
    </rPh>
    <rPh sb="43" eb="44">
      <t>ジョウ</t>
    </rPh>
    <phoneticPr fontId="2"/>
  </si>
  <si>
    <t>　(2)　上記以外のもの（規則第19条第１項第１号）</t>
    <rPh sb="5" eb="7">
      <t>ジョウキ</t>
    </rPh>
    <rPh sb="7" eb="9">
      <t>イガイ</t>
    </rPh>
    <rPh sb="13" eb="15">
      <t>キソク</t>
    </rPh>
    <rPh sb="15" eb="16">
      <t>ダイ</t>
    </rPh>
    <rPh sb="18" eb="19">
      <t>ジョウ</t>
    </rPh>
    <rPh sb="19" eb="20">
      <t>ダイ</t>
    </rPh>
    <rPh sb="21" eb="22">
      <t>コウ</t>
    </rPh>
    <rPh sb="22" eb="23">
      <t>ダイ</t>
    </rPh>
    <rPh sb="24" eb="25">
      <t>ゴウ</t>
    </rPh>
    <phoneticPr fontId="2"/>
  </si>
  <si>
    <t>薬剤師（規則第19条第２項第１号）</t>
    <rPh sb="0" eb="3">
      <t>ヤクザイシ</t>
    </rPh>
    <phoneticPr fontId="2"/>
  </si>
  <si>
    <t>看護師・准看護師（規則第19条第２項第２号）</t>
    <rPh sb="0" eb="3">
      <t>カンゴシ</t>
    </rPh>
    <rPh sb="4" eb="8">
      <t>ジュンカンゴシ</t>
    </rPh>
    <phoneticPr fontId="2"/>
  </si>
  <si>
    <t>看護補助者（規則第19条第２項第３号）</t>
    <rPh sb="0" eb="2">
      <t>カンゴ</t>
    </rPh>
    <rPh sb="2" eb="5">
      <t>ホジョシャ</t>
    </rPh>
    <phoneticPr fontId="2"/>
  </si>
  <si>
    <t>栄養士（規則第19条第２項第４号）</t>
    <rPh sb="0" eb="3">
      <t>エイヨウシ</t>
    </rPh>
    <phoneticPr fontId="2"/>
  </si>
  <si>
    <t>病床数100床以上の病院にあっては１</t>
    <rPh sb="0" eb="3">
      <t>ビョウショウスウ</t>
    </rPh>
    <rPh sb="6" eb="7">
      <t>ショウ</t>
    </rPh>
    <rPh sb="7" eb="9">
      <t>イジョウ</t>
    </rPh>
    <rPh sb="10" eb="12">
      <t>ビョウイン</t>
    </rPh>
    <phoneticPr fontId="2"/>
  </si>
  <si>
    <t>外来患者に係る
取扱処方箋数</t>
    <rPh sb="0" eb="2">
      <t>ガイライ</t>
    </rPh>
    <rPh sb="2" eb="4">
      <t>カンジャ</t>
    </rPh>
    <rPh sb="5" eb="6">
      <t>カカ</t>
    </rPh>
    <rPh sb="8" eb="9">
      <t>ト</t>
    </rPh>
    <rPh sb="9" eb="10">
      <t>アツカ</t>
    </rPh>
    <rPh sb="10" eb="13">
      <t>ショホウセン</t>
    </rPh>
    <rPh sb="13" eb="14">
      <t>スウ</t>
    </rPh>
    <phoneticPr fontId="2"/>
  </si>
  <si>
    <t>←端数処理は行わない。↓</t>
    <phoneticPr fontId="2"/>
  </si>
  <si>
    <t>小数点第２位以下を切り捨て小数点第１位まで</t>
  </si>
  <si>
    <t>①以外の病床の
入院患者数</t>
    <rPh sb="1" eb="3">
      <t>イガイ</t>
    </rPh>
    <rPh sb="4" eb="6">
      <t>ビョウショウ</t>
    </rPh>
    <rPh sb="8" eb="10">
      <t>ニュウイン</t>
    </rPh>
    <rPh sb="10" eb="13">
      <t>カンジャスウ</t>
    </rPh>
    <phoneticPr fontId="2"/>
  </si>
  <si>
    <t>①精神病床・療養病床の
入院患者数</t>
    <rPh sb="1" eb="3">
      <t>セイシン</t>
    </rPh>
    <rPh sb="3" eb="5">
      <t>ビョウショウ</t>
    </rPh>
    <rPh sb="6" eb="8">
      <t>リョウヨウ</t>
    </rPh>
    <rPh sb="8" eb="10">
      <t>ビョウショウ</t>
    </rPh>
    <rPh sb="12" eb="14">
      <t>ニュウイン</t>
    </rPh>
    <rPh sb="14" eb="17">
      <t>カンジャスウ</t>
    </rPh>
    <phoneticPr fontId="2"/>
  </si>
  <si>
    <t>②療養病床・精神病床・
結核病床の
入院患者数</t>
    <rPh sb="1" eb="3">
      <t>リョウヨウ</t>
    </rPh>
    <rPh sb="3" eb="5">
      <t>ビョウショウ</t>
    </rPh>
    <rPh sb="12" eb="14">
      <t>ケッカク</t>
    </rPh>
    <rPh sb="14" eb="16">
      <t>ビョウショウ</t>
    </rPh>
    <rPh sb="18" eb="20">
      <t>ニュウイン</t>
    </rPh>
    <rPh sb="20" eb="23">
      <t>カンジャスウ</t>
    </rPh>
    <phoneticPr fontId="2"/>
  </si>
  <si>
    <t>②以外の病床の
入院患者数</t>
    <rPh sb="1" eb="3">
      <t>イガイ</t>
    </rPh>
    <rPh sb="4" eb="6">
      <t>ビョウショウ</t>
    </rPh>
    <rPh sb="8" eb="10">
      <t>ニュウイン</t>
    </rPh>
    <rPh sb="10" eb="13">
      <t>カンジャスウ</t>
    </rPh>
    <phoneticPr fontId="2"/>
  </si>
  <si>
    <t>　歯科、矯正歯科、小児歯科及び歯科口腔外科の入院（外来）患者を除く。</t>
    <rPh sb="25" eb="27">
      <t>ガイライ</t>
    </rPh>
    <phoneticPr fontId="2"/>
  </si>
  <si>
    <t>　精神科、耳鼻咽喉科、眼科は分母を５として加算する。</t>
    <rPh sb="1" eb="3">
      <t>セイシン</t>
    </rPh>
    <rPh sb="3" eb="4">
      <t>カ</t>
    </rPh>
    <rPh sb="5" eb="7">
      <t>ジビ</t>
    </rPh>
    <rPh sb="7" eb="10">
      <t>インコウカ</t>
    </rPh>
    <rPh sb="11" eb="13">
      <t>ガンカ</t>
    </rPh>
    <rPh sb="14" eb="16">
      <t>ブンボ</t>
    </rPh>
    <rPh sb="21" eb="23">
      <t>カサン</t>
    </rPh>
    <phoneticPr fontId="2"/>
  </si>
  <si>
    <t>　産婦人科又は産科においてはそのうちの適当数を助産師とするものとし、また、歯科、矯正歯科、小児歯科又は歯科口腔外科においてはそのうちの適当数を歯科衛生士とすることができる。</t>
  </si>
  <si>
    <t>　患者数は、１日平均の入院又は外来患者数（患者延べ数を暦日又は案外来診療日数で除し、小数点第２位以下を切り捨て小数点第１位まで）</t>
  </si>
  <si>
    <t>　各計算過程においては、小数点第２位以下を切り捨て小数点第１位までを使用し、［　］内は小数点第１位を切り上げ整数とする。ただし、医師の必要数は、端数が生じる場合はそのままで算定する（平成15年10月１日施行）。</t>
    <rPh sb="41" eb="42">
      <t>ナイ</t>
    </rPh>
    <phoneticPr fontId="2"/>
  </si>
  <si>
    <t>医療従事者充足状況（病院）</t>
    <rPh sb="10" eb="12">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</si>
</sst>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
    <numFmt numFmtId="177" formatCode="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1"/>
      <name val="ＭＳ Ｐゴシック"/>
      <family val="3"/>
      <charset val="128"/>
      <scheme val="minor"/>
    </font>
    <font>
      <sz val="11"/>
      <name val="ＭＳ 明朝"/>
      <family val="1"/>
      <charset val="128"/>
    </font>
    <font>
      <sz val="10"/>
      <name val="ＭＳ 明朝"/>
      <family val="1"/>
      <charset val="128"/>
    </font>
    <font>
      <b/>
      <sz val="11"/>
      <name val="ＭＳ Ｐゴシック"/>
      <family val="3"/>
      <charset val="128"/>
      <scheme val="minor"/>
    </font>
    <font>
      <sz val="8"/>
      <name val="ＭＳ 明朝"/>
      <family val="1"/>
      <charset val="128"/>
    </font>
    <font>
      <sz val="9"/>
      <name val="ＭＳ 明朝"/>
      <family val="1"/>
      <charset val="128"/>
    </font>
  </fonts>
  <fills count="3">
    <fill>
      <patternFill patternType="none"/>
    </fill>
    <fill>
      <patternFill patternType="gray125"/>
    </fill>
    <fill>
      <patternFill patternType="solid">
        <fgColor theme="3"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67">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pplyAlignment="1">
      <alignment horizontal="justify" vertical="center"/>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0" xfId="0" applyFont="1" applyFill="1" applyAlignment="1">
      <alignment horizontal="center" vertical="center"/>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top" wrapText="1"/>
    </xf>
    <xf numFmtId="0" fontId="7" fillId="2" borderId="0" xfId="0" applyFont="1" applyFill="1">
      <alignment vertical="center"/>
    </xf>
    <xf numFmtId="0" fontId="8" fillId="2" borderId="0" xfId="0" applyFont="1" applyFill="1">
      <alignment vertical="center"/>
    </xf>
    <xf numFmtId="0" fontId="5" fillId="2" borderId="7" xfId="0" applyFont="1" applyFill="1" applyBorder="1">
      <alignment vertical="center"/>
    </xf>
    <xf numFmtId="0" fontId="5" fillId="2" borderId="2" xfId="0" applyFont="1" applyFill="1" applyBorder="1">
      <alignment vertical="center"/>
    </xf>
    <xf numFmtId="0" fontId="8" fillId="2" borderId="12" xfId="0" applyFont="1" applyFill="1" applyBorder="1" applyAlignment="1">
      <alignment horizontal="center" vertical="center"/>
    </xf>
    <xf numFmtId="0" fontId="8" fillId="2" borderId="2" xfId="0" applyFont="1" applyFill="1" applyBorder="1" applyAlignment="1">
      <alignment vertical="top" wrapText="1"/>
    </xf>
    <xf numFmtId="0" fontId="5" fillId="2" borderId="7" xfId="0" quotePrefix="1" applyFont="1" applyFill="1" applyBorder="1">
      <alignment vertical="center"/>
    </xf>
    <xf numFmtId="0" fontId="5" fillId="2" borderId="2" xfId="0" quotePrefix="1" applyFont="1" applyFill="1" applyBorder="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16" xfId="0" quotePrefix="1" applyFont="1" applyFill="1" applyBorder="1">
      <alignment vertical="center"/>
    </xf>
    <xf numFmtId="0" fontId="5" fillId="2" borderId="16" xfId="0" applyFont="1" applyFill="1" applyBorder="1">
      <alignment vertical="center"/>
    </xf>
    <xf numFmtId="0" fontId="5" fillId="2" borderId="11" xfId="0" applyFont="1" applyFill="1" applyBorder="1" applyAlignment="1">
      <alignment horizontal="center" vertical="center"/>
    </xf>
    <xf numFmtId="0" fontId="5" fillId="2" borderId="0" xfId="0" applyFont="1" applyFill="1" applyAlignment="1">
      <alignment horizontal="left" vertical="center" wrapText="1"/>
    </xf>
    <xf numFmtId="0" fontId="5" fillId="2" borderId="17"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1" fontId="5"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5" fillId="2" borderId="0" xfId="0" quotePrefix="1" applyFont="1" applyFill="1" applyAlignment="1">
      <alignment horizontal="center" vertical="center"/>
    </xf>
    <xf numFmtId="0" fontId="5" fillId="2" borderId="6" xfId="0" quotePrefix="1"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2" borderId="0" xfId="0" applyFont="1" applyFill="1" applyAlignment="1">
      <alignment horizontal="center" vertical="center"/>
    </xf>
    <xf numFmtId="0" fontId="9" fillId="2" borderId="1" xfId="0" applyFont="1" applyFill="1" applyBorder="1" applyAlignment="1">
      <alignment horizontal="left" vertical="center" wrapText="1"/>
    </xf>
    <xf numFmtId="177" fontId="6" fillId="2" borderId="1" xfId="1" applyNumberFormat="1" applyFont="1" applyFill="1" applyBorder="1" applyAlignment="1">
      <alignment horizontal="center" vertical="center" wrapText="1"/>
    </xf>
    <xf numFmtId="0" fontId="7" fillId="2" borderId="0" xfId="0" applyFont="1" applyFill="1" applyAlignment="1">
      <alignment horizontal="left" vertical="center"/>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9" fillId="2" borderId="4" xfId="0" applyFont="1" applyFill="1" applyBorder="1" applyAlignment="1">
      <alignment vertical="center" wrapText="1"/>
    </xf>
    <xf numFmtId="0" fontId="9" fillId="2" borderId="9" xfId="0" applyFont="1" applyFill="1" applyBorder="1" applyAlignment="1">
      <alignment vertical="center" wrapText="1"/>
    </xf>
    <xf numFmtId="0" fontId="9" fillId="2" borderId="5" xfId="0" applyFont="1" applyFill="1" applyBorder="1" applyAlignment="1">
      <alignment vertical="center" wrapText="1"/>
    </xf>
    <xf numFmtId="0" fontId="8" fillId="2" borderId="0" xfId="0" applyFont="1" applyFill="1" applyAlignment="1">
      <alignment vertical="center" wrapText="1"/>
    </xf>
    <xf numFmtId="0" fontId="5" fillId="2" borderId="3"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8" fillId="2" borderId="0" xfId="0" applyFont="1" applyFill="1" applyAlignment="1">
      <alignment horizontal="left" vertical="center" wrapText="1" shrinkToFit="1"/>
    </xf>
    <xf numFmtId="0" fontId="8" fillId="2" borderId="0" xfId="0" applyFont="1" applyFill="1" applyAlignment="1">
      <alignment horizontal="left" vertical="center" shrinkToFit="1"/>
    </xf>
    <xf numFmtId="0" fontId="8" fillId="2" borderId="0" xfId="0" applyFont="1" applyFill="1" applyAlignment="1">
      <alignment horizontal="left" vertical="top" wrapText="1"/>
    </xf>
    <xf numFmtId="0" fontId="9" fillId="2" borderId="1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18" xfId="0" applyFont="1" applyFill="1" applyBorder="1">
      <alignment vertical="center"/>
    </xf>
    <xf numFmtId="0" fontId="6"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194477</xdr:colOff>
      <xdr:row>15</xdr:row>
      <xdr:rowOff>49696</xdr:rowOff>
    </xdr:from>
    <xdr:to>
      <xdr:col>0</xdr:col>
      <xdr:colOff>248478</xdr:colOff>
      <xdr:row>20</xdr:row>
      <xdr:rowOff>149088</xdr:rowOff>
    </xdr:to>
    <xdr:sp macro="" textlink="">
      <xdr:nvSpPr>
        <xdr:cNvPr id="13" name="左大かっこ 12">
          <a:extLst>
            <a:ext uri="{FF2B5EF4-FFF2-40B4-BE49-F238E27FC236}">
              <a16:creationId xmlns:a16="http://schemas.microsoft.com/office/drawing/2014/main" id="{00000000-0008-0000-0000-00000D000000}"/>
            </a:ext>
          </a:extLst>
        </xdr:cNvPr>
        <xdr:cNvSpPr/>
      </xdr:nvSpPr>
      <xdr:spPr>
        <a:xfrm>
          <a:off x="194477" y="2667000"/>
          <a:ext cx="54001" cy="563218"/>
        </a:xfrm>
        <a:prstGeom prst="leftBracket">
          <a:avLst/>
        </a:prstGeom>
        <a:ln>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480392</xdr:colOff>
      <xdr:row>15</xdr:row>
      <xdr:rowOff>66261</xdr:rowOff>
    </xdr:from>
    <xdr:to>
      <xdr:col>9</xdr:col>
      <xdr:colOff>526111</xdr:colOff>
      <xdr:row>20</xdr:row>
      <xdr:rowOff>165652</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5532783" y="2683565"/>
          <a:ext cx="45719" cy="563217"/>
        </a:xfrm>
        <a:prstGeom prst="rightBracket">
          <a:avLst/>
        </a:prstGeom>
        <a:ln>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31</xdr:row>
      <xdr:rowOff>33131</xdr:rowOff>
    </xdr:from>
    <xdr:to>
      <xdr:col>0</xdr:col>
      <xdr:colOff>244501</xdr:colOff>
      <xdr:row>36</xdr:row>
      <xdr:rowOff>132523</xdr:rowOff>
    </xdr:to>
    <xdr:sp macro="" textlink="">
      <xdr:nvSpPr>
        <xdr:cNvPr id="15" name="左大かっこ 14">
          <a:extLst>
            <a:ext uri="{FF2B5EF4-FFF2-40B4-BE49-F238E27FC236}">
              <a16:creationId xmlns:a16="http://schemas.microsoft.com/office/drawing/2014/main" id="{00000000-0008-0000-0000-00000F000000}"/>
            </a:ext>
          </a:extLst>
        </xdr:cNvPr>
        <xdr:cNvSpPr/>
      </xdr:nvSpPr>
      <xdr:spPr>
        <a:xfrm>
          <a:off x="190500" y="4795631"/>
          <a:ext cx="54001" cy="563218"/>
        </a:xfrm>
        <a:prstGeom prst="leftBracket">
          <a:avLst/>
        </a:prstGeom>
        <a:ln>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476415</xdr:colOff>
      <xdr:row>31</xdr:row>
      <xdr:rowOff>49696</xdr:rowOff>
    </xdr:from>
    <xdr:to>
      <xdr:col>9</xdr:col>
      <xdr:colOff>522134</xdr:colOff>
      <xdr:row>36</xdr:row>
      <xdr:rowOff>149087</xdr:rowOff>
    </xdr:to>
    <xdr:sp macro="" textlink="">
      <xdr:nvSpPr>
        <xdr:cNvPr id="16" name="右大かっこ 15">
          <a:extLst>
            <a:ext uri="{FF2B5EF4-FFF2-40B4-BE49-F238E27FC236}">
              <a16:creationId xmlns:a16="http://schemas.microsoft.com/office/drawing/2014/main" id="{00000000-0008-0000-0000-000010000000}"/>
            </a:ext>
          </a:extLst>
        </xdr:cNvPr>
        <xdr:cNvSpPr/>
      </xdr:nvSpPr>
      <xdr:spPr>
        <a:xfrm>
          <a:off x="5528806" y="4812196"/>
          <a:ext cx="45719" cy="563217"/>
        </a:xfrm>
        <a:prstGeom prst="rightBracket">
          <a:avLst/>
        </a:prstGeom>
        <a:ln>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149087</xdr:colOff>
      <xdr:row>47</xdr:row>
      <xdr:rowOff>8283</xdr:rowOff>
    </xdr:from>
    <xdr:to>
      <xdr:col>0</xdr:col>
      <xdr:colOff>203088</xdr:colOff>
      <xdr:row>52</xdr:row>
      <xdr:rowOff>107675</xdr:rowOff>
    </xdr:to>
    <xdr:sp macro="" textlink="">
      <xdr:nvSpPr>
        <xdr:cNvPr id="17" name="左大かっこ 16">
          <a:extLst>
            <a:ext uri="{FF2B5EF4-FFF2-40B4-BE49-F238E27FC236}">
              <a16:creationId xmlns:a16="http://schemas.microsoft.com/office/drawing/2014/main" id="{00000000-0008-0000-0000-000011000000}"/>
            </a:ext>
          </a:extLst>
        </xdr:cNvPr>
        <xdr:cNvSpPr/>
      </xdr:nvSpPr>
      <xdr:spPr>
        <a:xfrm>
          <a:off x="149087" y="6915979"/>
          <a:ext cx="54001" cy="56321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70567</xdr:colOff>
      <xdr:row>47</xdr:row>
      <xdr:rowOff>8282</xdr:rowOff>
    </xdr:from>
    <xdr:to>
      <xdr:col>10</xdr:col>
      <xdr:colOff>116286</xdr:colOff>
      <xdr:row>52</xdr:row>
      <xdr:rowOff>107673</xdr:rowOff>
    </xdr:to>
    <xdr:sp macro="" textlink="">
      <xdr:nvSpPr>
        <xdr:cNvPr id="18" name="右大かっこ 17">
          <a:extLst>
            <a:ext uri="{FF2B5EF4-FFF2-40B4-BE49-F238E27FC236}">
              <a16:creationId xmlns:a16="http://schemas.microsoft.com/office/drawing/2014/main" id="{00000000-0008-0000-0000-000012000000}"/>
            </a:ext>
          </a:extLst>
        </xdr:cNvPr>
        <xdr:cNvSpPr/>
      </xdr:nvSpPr>
      <xdr:spPr>
        <a:xfrm>
          <a:off x="5769002" y="6915978"/>
          <a:ext cx="45719" cy="563217"/>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140804</xdr:colOff>
      <xdr:row>56</xdr:row>
      <xdr:rowOff>24848</xdr:rowOff>
    </xdr:from>
    <xdr:to>
      <xdr:col>0</xdr:col>
      <xdr:colOff>194805</xdr:colOff>
      <xdr:row>62</xdr:row>
      <xdr:rowOff>124240</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a:xfrm>
          <a:off x="140804" y="8092109"/>
          <a:ext cx="54001" cy="56321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70567</xdr:colOff>
      <xdr:row>56</xdr:row>
      <xdr:rowOff>24847</xdr:rowOff>
    </xdr:from>
    <xdr:to>
      <xdr:col>6</xdr:col>
      <xdr:colOff>116286</xdr:colOff>
      <xdr:row>62</xdr:row>
      <xdr:rowOff>124238</xdr:rowOff>
    </xdr:to>
    <xdr:sp macro="" textlink="">
      <xdr:nvSpPr>
        <xdr:cNvPr id="23" name="右大かっこ 22">
          <a:extLst>
            <a:ext uri="{FF2B5EF4-FFF2-40B4-BE49-F238E27FC236}">
              <a16:creationId xmlns:a16="http://schemas.microsoft.com/office/drawing/2014/main" id="{00000000-0008-0000-0000-000017000000}"/>
            </a:ext>
          </a:extLst>
        </xdr:cNvPr>
        <xdr:cNvSpPr/>
      </xdr:nvSpPr>
      <xdr:spPr>
        <a:xfrm>
          <a:off x="3574110" y="8092108"/>
          <a:ext cx="45719" cy="563217"/>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422413</xdr:colOff>
      <xdr:row>56</xdr:row>
      <xdr:rowOff>33131</xdr:rowOff>
    </xdr:from>
    <xdr:to>
      <xdr:col>6</xdr:col>
      <xdr:colOff>476414</xdr:colOff>
      <xdr:row>62</xdr:row>
      <xdr:rowOff>132523</xdr:rowOff>
    </xdr:to>
    <xdr:sp macro="" textlink="">
      <xdr:nvSpPr>
        <xdr:cNvPr id="24" name="左大かっこ 23">
          <a:extLst>
            <a:ext uri="{FF2B5EF4-FFF2-40B4-BE49-F238E27FC236}">
              <a16:creationId xmlns:a16="http://schemas.microsoft.com/office/drawing/2014/main" id="{00000000-0008-0000-0000-000018000000}"/>
            </a:ext>
          </a:extLst>
        </xdr:cNvPr>
        <xdr:cNvSpPr/>
      </xdr:nvSpPr>
      <xdr:spPr>
        <a:xfrm>
          <a:off x="3925956" y="8100392"/>
          <a:ext cx="54001" cy="56321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70567</xdr:colOff>
      <xdr:row>56</xdr:row>
      <xdr:rowOff>24848</xdr:rowOff>
    </xdr:from>
    <xdr:to>
      <xdr:col>9</xdr:col>
      <xdr:colOff>116286</xdr:colOff>
      <xdr:row>62</xdr:row>
      <xdr:rowOff>124239</xdr:rowOff>
    </xdr:to>
    <xdr:sp macro="" textlink="">
      <xdr:nvSpPr>
        <xdr:cNvPr id="25" name="右大かっこ 24">
          <a:extLst>
            <a:ext uri="{FF2B5EF4-FFF2-40B4-BE49-F238E27FC236}">
              <a16:creationId xmlns:a16="http://schemas.microsoft.com/office/drawing/2014/main" id="{00000000-0008-0000-0000-000019000000}"/>
            </a:ext>
          </a:extLst>
        </xdr:cNvPr>
        <xdr:cNvSpPr/>
      </xdr:nvSpPr>
      <xdr:spPr>
        <a:xfrm>
          <a:off x="5122958" y="8092109"/>
          <a:ext cx="45719" cy="563217"/>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140804</xdr:colOff>
      <xdr:row>67</xdr:row>
      <xdr:rowOff>24847</xdr:rowOff>
    </xdr:from>
    <xdr:to>
      <xdr:col>0</xdr:col>
      <xdr:colOff>194805</xdr:colOff>
      <xdr:row>71</xdr:row>
      <xdr:rowOff>124239</xdr:rowOff>
    </xdr:to>
    <xdr:sp macro="" textlink="">
      <xdr:nvSpPr>
        <xdr:cNvPr id="30" name="左大かっこ 29">
          <a:extLst>
            <a:ext uri="{FF2B5EF4-FFF2-40B4-BE49-F238E27FC236}">
              <a16:creationId xmlns:a16="http://schemas.microsoft.com/office/drawing/2014/main" id="{00000000-0008-0000-0000-00001E000000}"/>
            </a:ext>
          </a:extLst>
        </xdr:cNvPr>
        <xdr:cNvSpPr/>
      </xdr:nvSpPr>
      <xdr:spPr>
        <a:xfrm>
          <a:off x="140804" y="9425608"/>
          <a:ext cx="54001" cy="56321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182218</xdr:colOff>
      <xdr:row>22</xdr:row>
      <xdr:rowOff>49696</xdr:rowOff>
    </xdr:from>
    <xdr:to>
      <xdr:col>2</xdr:col>
      <xdr:colOff>198783</xdr:colOff>
      <xdr:row>27</xdr:row>
      <xdr:rowOff>157369</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1234109" y="3478696"/>
          <a:ext cx="16565" cy="745434"/>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91109</xdr:colOff>
      <xdr:row>21</xdr:row>
      <xdr:rowOff>124241</xdr:rowOff>
    </xdr:from>
    <xdr:to>
      <xdr:col>6</xdr:col>
      <xdr:colOff>438979</xdr:colOff>
      <xdr:row>27</xdr:row>
      <xdr:rowOff>140804</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2816087" y="3379306"/>
          <a:ext cx="1126435" cy="828259"/>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99391</xdr:colOff>
      <xdr:row>27</xdr:row>
      <xdr:rowOff>149087</xdr:rowOff>
    </xdr:from>
    <xdr:to>
      <xdr:col>6</xdr:col>
      <xdr:colOff>472108</xdr:colOff>
      <xdr:row>27</xdr:row>
      <xdr:rowOff>157368</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V="1">
          <a:off x="2932043" y="4389783"/>
          <a:ext cx="1151282" cy="8281"/>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124239</xdr:colOff>
      <xdr:row>38</xdr:row>
      <xdr:rowOff>82824</xdr:rowOff>
    </xdr:from>
    <xdr:to>
      <xdr:col>2</xdr:col>
      <xdr:colOff>140804</xdr:colOff>
      <xdr:row>44</xdr:row>
      <xdr:rowOff>16563</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V="1">
          <a:off x="1176130" y="5657020"/>
          <a:ext cx="16565" cy="745434"/>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33130</xdr:colOff>
      <xdr:row>37</xdr:row>
      <xdr:rowOff>157369</xdr:rowOff>
    </xdr:from>
    <xdr:to>
      <xdr:col>6</xdr:col>
      <xdr:colOff>381000</xdr:colOff>
      <xdr:row>43</xdr:row>
      <xdr:rowOff>173932</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V="1">
          <a:off x="2758108" y="5557630"/>
          <a:ext cx="1126435" cy="828259"/>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57978</xdr:colOff>
      <xdr:row>44</xdr:row>
      <xdr:rowOff>115956</xdr:rowOff>
    </xdr:from>
    <xdr:to>
      <xdr:col>6</xdr:col>
      <xdr:colOff>430695</xdr:colOff>
      <xdr:row>44</xdr:row>
      <xdr:rowOff>124237</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flipV="1">
          <a:off x="2782956" y="6501847"/>
          <a:ext cx="1151282" cy="8281"/>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596348</xdr:colOff>
      <xdr:row>18</xdr:row>
      <xdr:rowOff>8283</xdr:rowOff>
    </xdr:from>
    <xdr:to>
      <xdr:col>6</xdr:col>
      <xdr:colOff>496957</xdr:colOff>
      <xdr:row>21</xdr:row>
      <xdr:rowOff>149087</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3429000" y="3147392"/>
          <a:ext cx="679174" cy="430695"/>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405848</xdr:colOff>
      <xdr:row>21</xdr:row>
      <xdr:rowOff>33130</xdr:rowOff>
    </xdr:from>
    <xdr:to>
      <xdr:col>4</xdr:col>
      <xdr:colOff>405849</xdr:colOff>
      <xdr:row>22</xdr:row>
      <xdr:rowOff>1</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flipV="1">
          <a:off x="2459935" y="3462130"/>
          <a:ext cx="1" cy="140806"/>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405848</xdr:colOff>
      <xdr:row>37</xdr:row>
      <xdr:rowOff>33130</xdr:rowOff>
    </xdr:from>
    <xdr:to>
      <xdr:col>4</xdr:col>
      <xdr:colOff>405849</xdr:colOff>
      <xdr:row>38</xdr:row>
      <xdr:rowOff>1</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flipH="1" flipV="1">
          <a:off x="2459935" y="3462130"/>
          <a:ext cx="1" cy="140806"/>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629478</xdr:colOff>
      <xdr:row>33</xdr:row>
      <xdr:rowOff>173934</xdr:rowOff>
    </xdr:from>
    <xdr:to>
      <xdr:col>7</xdr:col>
      <xdr:colOff>8282</xdr:colOff>
      <xdr:row>37</xdr:row>
      <xdr:rowOff>140803</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flipV="1">
          <a:off x="3462130" y="5458238"/>
          <a:ext cx="679174" cy="430695"/>
        </a:xfrm>
        <a:prstGeom prst="straightConnector1">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abSelected="1" view="pageBreakPreview" zoomScaleNormal="100" zoomScaleSheetLayoutView="100" workbookViewId="0">
      <selection activeCell="M7" sqref="M7:M8"/>
    </sheetView>
  </sheetViews>
  <sheetFormatPr defaultColWidth="9" defaultRowHeight="13.2" x14ac:dyDescent="0.2"/>
  <cols>
    <col min="1" max="1" width="3.6640625" style="2" customWidth="1"/>
    <col min="2" max="2" width="11.6640625" style="2" customWidth="1"/>
    <col min="3" max="3" width="5" style="2" bestFit="1" customWidth="1"/>
    <col min="4" max="4" width="6.77734375" style="2" bestFit="1" customWidth="1"/>
    <col min="5" max="5" width="10.21875" style="2" bestFit="1" customWidth="1"/>
    <col min="6" max="6" width="10.21875" style="2" customWidth="1"/>
    <col min="7" max="7" width="6.88671875" style="2" bestFit="1" customWidth="1"/>
    <col min="8" max="9" width="6.77734375" style="2" bestFit="1" customWidth="1"/>
    <col min="10" max="10" width="8.44140625" style="2" bestFit="1" customWidth="1"/>
    <col min="11" max="11" width="10.21875" style="2" customWidth="1"/>
    <col min="12" max="12" width="6.77734375" style="2" bestFit="1" customWidth="1"/>
    <col min="13" max="13" width="10.21875" style="2" customWidth="1"/>
    <col min="14" max="16384" width="9" style="2"/>
  </cols>
  <sheetData>
    <row r="1" spans="1:14" s="1" customFormat="1" ht="14.4" x14ac:dyDescent="0.2">
      <c r="A1" s="40" t="s">
        <v>55</v>
      </c>
      <c r="B1" s="40"/>
      <c r="C1" s="40"/>
      <c r="D1" s="40"/>
      <c r="E1" s="40"/>
      <c r="F1" s="40"/>
      <c r="G1" s="40"/>
      <c r="H1" s="40"/>
      <c r="I1" s="40"/>
      <c r="J1" s="40"/>
      <c r="K1" s="40"/>
      <c r="L1" s="40"/>
      <c r="M1" s="40"/>
    </row>
    <row r="2" spans="1:14" x14ac:dyDescent="0.2">
      <c r="B2" s="3"/>
    </row>
    <row r="3" spans="1:14" x14ac:dyDescent="0.2">
      <c r="B3" s="38"/>
      <c r="C3" s="37" t="s">
        <v>0</v>
      </c>
      <c r="D3" s="37"/>
      <c r="E3" s="37"/>
      <c r="F3" s="37"/>
      <c r="G3" s="38" t="s">
        <v>1</v>
      </c>
      <c r="H3" s="37" t="s">
        <v>2</v>
      </c>
      <c r="I3" s="37"/>
      <c r="J3" s="37"/>
      <c r="K3" s="37"/>
      <c r="L3" s="38" t="s">
        <v>19</v>
      </c>
      <c r="M3" s="38" t="s">
        <v>20</v>
      </c>
    </row>
    <row r="4" spans="1:14" x14ac:dyDescent="0.2">
      <c r="B4" s="39"/>
      <c r="C4" s="38" t="s">
        <v>17</v>
      </c>
      <c r="D4" s="45" t="s">
        <v>3</v>
      </c>
      <c r="E4" s="4"/>
      <c r="F4" s="38" t="s">
        <v>4</v>
      </c>
      <c r="G4" s="39"/>
      <c r="H4" s="38" t="s">
        <v>17</v>
      </c>
      <c r="I4" s="45" t="s">
        <v>3</v>
      </c>
      <c r="J4" s="4"/>
      <c r="K4" s="38" t="s">
        <v>4</v>
      </c>
      <c r="L4" s="39"/>
      <c r="M4" s="39"/>
    </row>
    <row r="5" spans="1:14" ht="24" x14ac:dyDescent="0.2">
      <c r="B5" s="39"/>
      <c r="C5" s="39"/>
      <c r="D5" s="46"/>
      <c r="E5" s="5" t="s">
        <v>16</v>
      </c>
      <c r="F5" s="39"/>
      <c r="G5" s="39"/>
      <c r="H5" s="39"/>
      <c r="I5" s="46"/>
      <c r="J5" s="5" t="s">
        <v>16</v>
      </c>
      <c r="K5" s="39"/>
      <c r="L5" s="39"/>
      <c r="M5" s="39"/>
    </row>
    <row r="6" spans="1:14" s="6" customFormat="1" x14ac:dyDescent="0.2">
      <c r="B6" s="44"/>
      <c r="C6" s="7" t="s">
        <v>13</v>
      </c>
      <c r="D6" s="7"/>
      <c r="E6" s="7" t="s">
        <v>14</v>
      </c>
      <c r="F6" s="8" t="s">
        <v>15</v>
      </c>
      <c r="G6" s="44"/>
      <c r="H6" s="7" t="s">
        <v>13</v>
      </c>
      <c r="I6" s="7"/>
      <c r="J6" s="7" t="s">
        <v>14</v>
      </c>
      <c r="K6" s="8" t="s">
        <v>15</v>
      </c>
      <c r="L6" s="44"/>
      <c r="M6" s="44"/>
    </row>
    <row r="7" spans="1:14" x14ac:dyDescent="0.2">
      <c r="B7" s="5" t="s">
        <v>5</v>
      </c>
      <c r="C7" s="65"/>
      <c r="D7" s="65"/>
      <c r="E7" s="65"/>
      <c r="F7" s="37" t="str">
        <f>IF(AND(C7="",E7=""),"",C7+E7)</f>
        <v/>
      </c>
      <c r="G7" s="65"/>
      <c r="H7" s="65"/>
      <c r="I7" s="65"/>
      <c r="J7" s="65"/>
      <c r="K7" s="37" t="str">
        <f>IF(AND(H7="",J7=""),"",H7+J7)</f>
        <v/>
      </c>
      <c r="L7" s="65"/>
      <c r="M7" s="65"/>
    </row>
    <row r="8" spans="1:14" x14ac:dyDescent="0.2">
      <c r="B8" s="7" t="s">
        <v>10</v>
      </c>
      <c r="C8" s="65"/>
      <c r="D8" s="65"/>
      <c r="E8" s="65"/>
      <c r="F8" s="37"/>
      <c r="G8" s="65"/>
      <c r="H8" s="65"/>
      <c r="I8" s="65"/>
      <c r="J8" s="65"/>
      <c r="K8" s="37"/>
      <c r="L8" s="65"/>
      <c r="M8" s="65"/>
    </row>
    <row r="9" spans="1:14" x14ac:dyDescent="0.2">
      <c r="B9" s="5" t="s">
        <v>12</v>
      </c>
      <c r="C9" s="65"/>
      <c r="D9" s="65"/>
      <c r="E9" s="65"/>
      <c r="F9" s="65"/>
      <c r="G9" s="37" t="str">
        <f>IF(M50="","",M50)</f>
        <v/>
      </c>
      <c r="H9" s="37" t="str">
        <f>IF(M60="","",M60)</f>
        <v/>
      </c>
      <c r="I9" s="37" t="str">
        <f t="shared" ref="I9:K9" si="0">IF(O50="","",O50)</f>
        <v/>
      </c>
      <c r="J9" s="37" t="str">
        <f t="shared" si="0"/>
        <v/>
      </c>
      <c r="K9" s="37" t="str">
        <f t="shared" si="0"/>
        <v/>
      </c>
      <c r="L9" s="65"/>
      <c r="M9" s="37" t="str">
        <f>IF(M69="","",M69)</f>
        <v/>
      </c>
    </row>
    <row r="10" spans="1:14" x14ac:dyDescent="0.2">
      <c r="B10" s="7" t="s">
        <v>11</v>
      </c>
      <c r="C10" s="65"/>
      <c r="D10" s="65"/>
      <c r="E10" s="65"/>
      <c r="F10" s="65"/>
      <c r="G10" s="37"/>
      <c r="H10" s="37"/>
      <c r="I10" s="37"/>
      <c r="J10" s="37"/>
      <c r="K10" s="37"/>
      <c r="L10" s="65"/>
      <c r="M10" s="37"/>
    </row>
    <row r="11" spans="1:14" x14ac:dyDescent="0.2">
      <c r="B11" s="5" t="s">
        <v>29</v>
      </c>
      <c r="C11" s="42" t="str">
        <f>IF(ISERROR(F7/C9),"",ROUNDDOWN(F7/C9,3))</f>
        <v/>
      </c>
      <c r="D11" s="42"/>
      <c r="E11" s="42"/>
      <c r="F11" s="42"/>
      <c r="G11" s="42" t="str">
        <f>IF(ISERROR(G7/G9),"",ROUNDDOWN(G7/G9,3))</f>
        <v/>
      </c>
      <c r="H11" s="42" t="str">
        <f>IF(ISERROR(K7/H9),"",ROUNDDOWN(K7/H9,3))</f>
        <v/>
      </c>
      <c r="I11" s="42"/>
      <c r="J11" s="42"/>
      <c r="K11" s="42"/>
      <c r="L11" s="42" t="str">
        <f>IF(ISERROR(L7/L9),"",ROUNDDOWN(L7/L9,3))</f>
        <v/>
      </c>
      <c r="M11" s="42" t="str">
        <f>IF(ISERROR(M7/M9),"",ROUNDDOWN(M7/M9,3))</f>
        <v/>
      </c>
      <c r="N11" s="22"/>
    </row>
    <row r="12" spans="1:14" x14ac:dyDescent="0.2">
      <c r="B12" s="7" t="s">
        <v>18</v>
      </c>
      <c r="C12" s="42"/>
      <c r="D12" s="42"/>
      <c r="E12" s="42"/>
      <c r="F12" s="42"/>
      <c r="G12" s="42"/>
      <c r="H12" s="42"/>
      <c r="I12" s="42"/>
      <c r="J12" s="42"/>
      <c r="K12" s="42"/>
      <c r="L12" s="42"/>
      <c r="M12" s="42"/>
      <c r="N12" s="22"/>
    </row>
    <row r="14" spans="1:14" s="1" customFormat="1" x14ac:dyDescent="0.2">
      <c r="A14" s="9" t="s">
        <v>6</v>
      </c>
    </row>
    <row r="15" spans="1:14" s="1" customFormat="1" x14ac:dyDescent="0.2">
      <c r="A15" s="43" t="s">
        <v>36</v>
      </c>
      <c r="B15" s="43"/>
      <c r="C15" s="43"/>
      <c r="D15" s="43"/>
      <c r="E15" s="43"/>
      <c r="F15" s="43"/>
      <c r="G15" s="43"/>
      <c r="H15" s="43"/>
      <c r="I15" s="43"/>
      <c r="J15" s="43"/>
      <c r="K15" s="43"/>
      <c r="L15" s="43"/>
    </row>
    <row r="16" spans="1:14" ht="13.5" customHeight="1" x14ac:dyDescent="0.2">
      <c r="B16" s="29" t="s">
        <v>47</v>
      </c>
      <c r="C16" s="66"/>
      <c r="H16" s="41" t="s">
        <v>9</v>
      </c>
      <c r="I16" s="66"/>
      <c r="K16" s="10" t="s">
        <v>44</v>
      </c>
    </row>
    <row r="17" spans="1:13" x14ac:dyDescent="0.2">
      <c r="B17" s="36"/>
      <c r="C17" s="66"/>
      <c r="H17" s="41"/>
      <c r="I17" s="66"/>
      <c r="K17" s="10"/>
    </row>
    <row r="18" spans="1:13" ht="13.5" customHeight="1" x14ac:dyDescent="0.2">
      <c r="B18" s="30"/>
      <c r="C18" s="66"/>
      <c r="D18" s="28" t="s">
        <v>8</v>
      </c>
      <c r="E18" s="47" t="s">
        <v>46</v>
      </c>
      <c r="F18" s="66"/>
      <c r="G18" s="28" t="s">
        <v>8</v>
      </c>
      <c r="H18" s="41"/>
      <c r="I18" s="66"/>
      <c r="J18" s="31" t="s">
        <v>23</v>
      </c>
      <c r="K18" s="32"/>
      <c r="L18" s="33" t="s">
        <v>32</v>
      </c>
      <c r="M18" s="52" t="str">
        <f>IF(AND(C16="",F18="",I16="",I24=""),"",IF(K23&lt;=0,"2",(SUM(C22,F18,I22,I29)-36)/16+2))</f>
        <v/>
      </c>
    </row>
    <row r="19" spans="1:13" ht="5.0999999999999996" customHeight="1" x14ac:dyDescent="0.2">
      <c r="B19" s="11"/>
      <c r="C19" s="11"/>
      <c r="D19" s="28"/>
      <c r="E19" s="48"/>
      <c r="F19" s="66"/>
      <c r="G19" s="28"/>
      <c r="H19" s="11"/>
      <c r="I19" s="11"/>
      <c r="J19" s="31"/>
      <c r="K19" s="32"/>
      <c r="L19" s="34"/>
      <c r="M19" s="52" t="str">
        <f>IF(AND(E12="",H13="",K12="",K20=""),"",SUM(E18,H13,K18,K25)-36)</f>
        <v/>
      </c>
    </row>
    <row r="20" spans="1:13" ht="5.0999999999999996" customHeight="1" x14ac:dyDescent="0.2">
      <c r="B20" s="12"/>
      <c r="C20" s="12"/>
      <c r="D20" s="28"/>
      <c r="E20" s="48"/>
      <c r="F20" s="66"/>
      <c r="G20" s="28"/>
      <c r="H20" s="12"/>
      <c r="I20" s="12"/>
      <c r="J20" s="31"/>
      <c r="K20" s="32"/>
      <c r="L20" s="34"/>
      <c r="M20" s="52" t="str">
        <f>IF(AND(E13="",H14="",K13="",K21=""),"",SUM(E19,H14,K19,K26)-36)</f>
        <v/>
      </c>
    </row>
    <row r="21" spans="1:13" x14ac:dyDescent="0.2">
      <c r="B21" s="28">
        <v>3</v>
      </c>
      <c r="C21" s="28"/>
      <c r="D21" s="28"/>
      <c r="E21" s="49"/>
      <c r="F21" s="66"/>
      <c r="G21" s="28"/>
      <c r="H21" s="28">
        <v>2.5</v>
      </c>
      <c r="I21" s="28"/>
      <c r="J21" s="31"/>
      <c r="K21" s="32"/>
      <c r="L21" s="35"/>
      <c r="M21" s="52" t="str">
        <f>IF(AND(E14="",H15="",K14="",K22=""),"",SUM(E20,H15,K20,K27)-36)</f>
        <v/>
      </c>
    </row>
    <row r="22" spans="1:13" ht="13.5" customHeight="1" x14ac:dyDescent="0.2">
      <c r="B22" s="13" t="s">
        <v>24</v>
      </c>
      <c r="C22" s="13" t="str">
        <f>IF(C16="","",ROUNDDOWN(C16/B21,1))</f>
        <v/>
      </c>
      <c r="F22" s="14"/>
      <c r="H22" s="13" t="s">
        <v>25</v>
      </c>
      <c r="I22" s="13" t="str">
        <f>IF(I16="","",ROUNDDOWN(I16/H21,1))</f>
        <v/>
      </c>
    </row>
    <row r="23" spans="1:13" ht="13.5" customHeight="1" x14ac:dyDescent="0.2">
      <c r="B23" s="6"/>
      <c r="C23" s="6"/>
      <c r="E23" s="55" t="s">
        <v>50</v>
      </c>
      <c r="F23" s="55"/>
      <c r="H23" s="51" t="s">
        <v>21</v>
      </c>
      <c r="I23" s="51"/>
      <c r="J23" s="13" t="s">
        <v>27</v>
      </c>
      <c r="K23" s="13" t="str">
        <f>IF(AND(C16="",F18="",I16="",I24=""),"",SUM(C22,F18,I22,I29)-36)</f>
        <v/>
      </c>
      <c r="L23" s="53" t="s">
        <v>28</v>
      </c>
      <c r="M23" s="54"/>
    </row>
    <row r="24" spans="1:13" x14ac:dyDescent="0.2">
      <c r="E24" s="55"/>
      <c r="F24" s="55"/>
      <c r="H24" s="41" t="s">
        <v>9</v>
      </c>
      <c r="I24" s="66"/>
      <c r="L24" s="54"/>
      <c r="M24" s="54"/>
    </row>
    <row r="25" spans="1:13" x14ac:dyDescent="0.2">
      <c r="E25" s="55"/>
      <c r="F25" s="55"/>
      <c r="G25" s="28" t="s">
        <v>8</v>
      </c>
      <c r="H25" s="41"/>
      <c r="I25" s="66"/>
      <c r="J25" s="50" t="s">
        <v>51</v>
      </c>
      <c r="K25" s="50"/>
    </row>
    <row r="26" spans="1:13" ht="5.0999999999999996" customHeight="1" x14ac:dyDescent="0.2">
      <c r="G26" s="28"/>
      <c r="H26" s="11"/>
      <c r="I26" s="11"/>
      <c r="J26" s="50"/>
      <c r="K26" s="50"/>
    </row>
    <row r="27" spans="1:13" ht="5.0999999999999996" customHeight="1" x14ac:dyDescent="0.2">
      <c r="G27" s="28"/>
      <c r="H27" s="12"/>
      <c r="I27" s="12"/>
      <c r="J27" s="50"/>
      <c r="K27" s="50"/>
    </row>
    <row r="28" spans="1:13" x14ac:dyDescent="0.2">
      <c r="G28" s="28"/>
      <c r="H28" s="28">
        <v>5</v>
      </c>
      <c r="I28" s="28"/>
      <c r="J28" s="50"/>
      <c r="K28" s="50"/>
    </row>
    <row r="29" spans="1:13" x14ac:dyDescent="0.2">
      <c r="B29" s="10" t="s">
        <v>45</v>
      </c>
      <c r="H29" s="13" t="s">
        <v>26</v>
      </c>
      <c r="I29" s="13" t="str">
        <f>IF(I24="","",ROUNDDOWN(I24/H28,1))</f>
        <v/>
      </c>
    </row>
    <row r="31" spans="1:13" s="1" customFormat="1" x14ac:dyDescent="0.2">
      <c r="A31" s="43" t="s">
        <v>37</v>
      </c>
      <c r="B31" s="43"/>
      <c r="C31" s="43"/>
      <c r="D31" s="43"/>
      <c r="E31" s="43"/>
      <c r="F31" s="43"/>
      <c r="G31" s="43"/>
      <c r="H31" s="43"/>
      <c r="I31" s="43"/>
      <c r="J31" s="43"/>
      <c r="K31" s="43"/>
      <c r="L31" s="43"/>
    </row>
    <row r="32" spans="1:13" x14ac:dyDescent="0.2">
      <c r="B32" s="29" t="s">
        <v>47</v>
      </c>
      <c r="C32" s="66"/>
      <c r="H32" s="62" t="s">
        <v>9</v>
      </c>
      <c r="I32" s="66"/>
      <c r="K32" s="10" t="s">
        <v>44</v>
      </c>
    </row>
    <row r="33" spans="1:13" x14ac:dyDescent="0.2">
      <c r="B33" s="36"/>
      <c r="C33" s="66"/>
      <c r="H33" s="62"/>
      <c r="I33" s="66"/>
      <c r="K33" s="10"/>
    </row>
    <row r="34" spans="1:13" ht="13.5" customHeight="1" x14ac:dyDescent="0.2">
      <c r="B34" s="30"/>
      <c r="C34" s="66"/>
      <c r="D34" s="28" t="s">
        <v>8</v>
      </c>
      <c r="E34" s="47" t="s">
        <v>46</v>
      </c>
      <c r="F34" s="66"/>
      <c r="G34" s="28" t="s">
        <v>8</v>
      </c>
      <c r="H34" s="62"/>
      <c r="I34" s="66"/>
      <c r="J34" s="31" t="s">
        <v>22</v>
      </c>
      <c r="K34" s="32"/>
      <c r="L34" s="33" t="s">
        <v>32</v>
      </c>
      <c r="M34" s="52" t="str">
        <f>IF(AND(C32="",F34="",I32="",I40=""),"",IF(K39&lt;=0,"3",(SUM(C38,F34,I38,I45)-52)/16+3))</f>
        <v/>
      </c>
    </row>
    <row r="35" spans="1:13" ht="5.0999999999999996" customHeight="1" x14ac:dyDescent="0.2">
      <c r="B35" s="11"/>
      <c r="C35" s="11"/>
      <c r="D35" s="28"/>
      <c r="E35" s="48"/>
      <c r="F35" s="66"/>
      <c r="G35" s="28"/>
      <c r="H35" s="11"/>
      <c r="I35" s="11"/>
      <c r="J35" s="31"/>
      <c r="K35" s="32"/>
      <c r="L35" s="34"/>
      <c r="M35" s="52">
        <f>IF(AND(E28="",H29="",K28="",K36=""),"",SUM(E34,H29,K34,K41)-36)</f>
        <v>-36</v>
      </c>
    </row>
    <row r="36" spans="1:13" ht="5.0999999999999996" customHeight="1" x14ac:dyDescent="0.2">
      <c r="B36" s="12"/>
      <c r="C36" s="12"/>
      <c r="D36" s="28"/>
      <c r="E36" s="48"/>
      <c r="F36" s="66"/>
      <c r="G36" s="28"/>
      <c r="H36" s="12"/>
      <c r="I36" s="12"/>
      <c r="J36" s="31"/>
      <c r="K36" s="32"/>
      <c r="L36" s="34"/>
      <c r="M36" s="52" t="str">
        <f>IF(AND(E29="",H30="",K29="",K37=""),"",SUM(E35,H30,K35,K42)-36)</f>
        <v/>
      </c>
    </row>
    <row r="37" spans="1:13" x14ac:dyDescent="0.2">
      <c r="B37" s="28">
        <v>3</v>
      </c>
      <c r="C37" s="28"/>
      <c r="D37" s="28"/>
      <c r="E37" s="49"/>
      <c r="F37" s="66"/>
      <c r="G37" s="28"/>
      <c r="H37" s="28">
        <v>2.5</v>
      </c>
      <c r="I37" s="28"/>
      <c r="J37" s="31"/>
      <c r="K37" s="32"/>
      <c r="L37" s="35"/>
      <c r="M37" s="52" t="str">
        <f>IF(AND(E30="",H31="",K30="",K38=""),"",SUM(E36,H31,K36,K43)-36)</f>
        <v/>
      </c>
    </row>
    <row r="38" spans="1:13" ht="13.5" customHeight="1" x14ac:dyDescent="0.2">
      <c r="B38" s="13" t="s">
        <v>24</v>
      </c>
      <c r="C38" s="13" t="str">
        <f>IF(C32="","",ROUNDDOWN(C32/B37,1))</f>
        <v/>
      </c>
      <c r="E38" s="14"/>
      <c r="F38" s="14"/>
      <c r="H38" s="13" t="s">
        <v>25</v>
      </c>
      <c r="I38" s="13" t="str">
        <f>IF(I32="","",ROUNDDOWN(I32/H37,1))</f>
        <v/>
      </c>
    </row>
    <row r="39" spans="1:13" ht="13.5" customHeight="1" x14ac:dyDescent="0.2">
      <c r="B39" s="6"/>
      <c r="C39" s="6"/>
      <c r="E39" s="55" t="s">
        <v>50</v>
      </c>
      <c r="F39" s="55"/>
      <c r="H39" s="51" t="s">
        <v>21</v>
      </c>
      <c r="I39" s="51"/>
      <c r="J39" s="13" t="s">
        <v>27</v>
      </c>
      <c r="K39" s="13" t="str">
        <f>IF(AND(C32="",F34="",I32="",I40=""),"",SUM(C38,F34,I38,I45)-52)</f>
        <v/>
      </c>
      <c r="L39" s="53" t="s">
        <v>30</v>
      </c>
      <c r="M39" s="54"/>
    </row>
    <row r="40" spans="1:13" ht="13.5" customHeight="1" x14ac:dyDescent="0.2">
      <c r="E40" s="55"/>
      <c r="F40" s="55"/>
      <c r="H40" s="62" t="s">
        <v>9</v>
      </c>
      <c r="I40" s="66"/>
      <c r="L40" s="54"/>
      <c r="M40" s="54"/>
    </row>
    <row r="41" spans="1:13" ht="13.5" customHeight="1" x14ac:dyDescent="0.2">
      <c r="E41" s="55"/>
      <c r="F41" s="55"/>
      <c r="G41" s="28" t="s">
        <v>8</v>
      </c>
      <c r="H41" s="62"/>
      <c r="I41" s="66"/>
      <c r="J41" s="50" t="s">
        <v>51</v>
      </c>
      <c r="K41" s="50"/>
    </row>
    <row r="42" spans="1:13" ht="5.0999999999999996" customHeight="1" x14ac:dyDescent="0.2">
      <c r="G42" s="28"/>
      <c r="H42" s="11"/>
      <c r="I42" s="11"/>
      <c r="J42" s="50"/>
      <c r="K42" s="50"/>
    </row>
    <row r="43" spans="1:13" ht="5.0999999999999996" customHeight="1" x14ac:dyDescent="0.2">
      <c r="G43" s="28"/>
      <c r="H43" s="12"/>
      <c r="I43" s="12"/>
      <c r="J43" s="50"/>
      <c r="K43" s="50"/>
    </row>
    <row r="44" spans="1:13" x14ac:dyDescent="0.2">
      <c r="G44" s="28"/>
      <c r="H44" s="28">
        <v>5</v>
      </c>
      <c r="I44" s="28"/>
      <c r="J44" s="50"/>
      <c r="K44" s="50"/>
    </row>
    <row r="45" spans="1:13" x14ac:dyDescent="0.2">
      <c r="B45" s="10" t="s">
        <v>45</v>
      </c>
      <c r="H45" s="13" t="s">
        <v>26</v>
      </c>
      <c r="I45" s="13" t="str">
        <f>IF(I40="","",ROUNDDOWN(I40/H44,1))</f>
        <v/>
      </c>
    </row>
    <row r="47" spans="1:13" x14ac:dyDescent="0.2">
      <c r="A47" s="9" t="s">
        <v>38</v>
      </c>
    </row>
    <row r="48" spans="1:13" ht="13.5" customHeight="1" x14ac:dyDescent="0.2">
      <c r="B48" s="29" t="s">
        <v>47</v>
      </c>
      <c r="C48" s="66"/>
      <c r="E48" s="29" t="s">
        <v>46</v>
      </c>
      <c r="F48" s="66"/>
      <c r="H48" s="56" t="s">
        <v>43</v>
      </c>
      <c r="I48" s="57"/>
      <c r="J48" s="66"/>
    </row>
    <row r="49" spans="1:13" ht="13.5" customHeight="1" x14ac:dyDescent="0.2">
      <c r="B49" s="36"/>
      <c r="C49" s="66"/>
      <c r="E49" s="36"/>
      <c r="F49" s="66"/>
      <c r="H49" s="58"/>
      <c r="I49" s="59"/>
      <c r="J49" s="66"/>
    </row>
    <row r="50" spans="1:13" ht="13.5" customHeight="1" x14ac:dyDescent="0.2">
      <c r="B50" s="30"/>
      <c r="C50" s="66"/>
      <c r="D50" s="28" t="s">
        <v>8</v>
      </c>
      <c r="E50" s="30"/>
      <c r="F50" s="66"/>
      <c r="G50" s="28" t="s">
        <v>8</v>
      </c>
      <c r="H50" s="60"/>
      <c r="I50" s="61"/>
      <c r="J50" s="66"/>
      <c r="K50" s="32" t="s">
        <v>31</v>
      </c>
      <c r="L50" s="33" t="s">
        <v>32</v>
      </c>
      <c r="M50" s="27" t="str">
        <f>IF(AND(C48="",F48="",J48=""),"",ROUNDUP(SUM(C54,F54,J54),0))</f>
        <v/>
      </c>
    </row>
    <row r="51" spans="1:13" ht="5.0999999999999996" customHeight="1" x14ac:dyDescent="0.2">
      <c r="B51" s="11"/>
      <c r="C51" s="11"/>
      <c r="D51" s="28"/>
      <c r="E51" s="11"/>
      <c r="F51" s="11"/>
      <c r="G51" s="28"/>
      <c r="H51" s="11"/>
      <c r="I51" s="11"/>
      <c r="J51" s="15"/>
      <c r="K51" s="32"/>
      <c r="L51" s="34"/>
      <c r="M51" s="27">
        <f>IF(AND(E44="",H45="",K44="",K52=""),"",SUM(E50,H45,K50,K57)-36)</f>
        <v>-36</v>
      </c>
    </row>
    <row r="52" spans="1:13" ht="5.0999999999999996" customHeight="1" x14ac:dyDescent="0.2">
      <c r="B52" s="12"/>
      <c r="C52" s="12"/>
      <c r="D52" s="28"/>
      <c r="E52" s="12"/>
      <c r="F52" s="12"/>
      <c r="G52" s="28"/>
      <c r="H52" s="12"/>
      <c r="I52" s="12"/>
      <c r="J52" s="16"/>
      <c r="K52" s="32"/>
      <c r="L52" s="34"/>
      <c r="M52" s="27" t="str">
        <f>IF(AND(E45="",H46="",K45="",K53=""),"",SUM(E51,H46,K51,K60)-36)</f>
        <v/>
      </c>
    </row>
    <row r="53" spans="1:13" x14ac:dyDescent="0.2">
      <c r="B53" s="28">
        <v>150</v>
      </c>
      <c r="C53" s="28"/>
      <c r="D53" s="28"/>
      <c r="E53" s="28">
        <v>70</v>
      </c>
      <c r="F53" s="28"/>
      <c r="G53" s="28"/>
      <c r="H53" s="28">
        <v>75</v>
      </c>
      <c r="I53" s="28"/>
      <c r="J53" s="28"/>
      <c r="K53" s="32"/>
      <c r="L53" s="35"/>
      <c r="M53" s="27" t="str">
        <f>IF(AND(E46="",H47="",K46="",K54=""),"",SUM(E52,H47,K52,K61)-36)</f>
        <v/>
      </c>
    </row>
    <row r="54" spans="1:13" x14ac:dyDescent="0.2">
      <c r="B54" s="13" t="s">
        <v>24</v>
      </c>
      <c r="C54" s="13" t="str">
        <f>IF(C48="","",ROUNDDOWN(C48/B53,1))</f>
        <v/>
      </c>
      <c r="E54" s="13" t="s">
        <v>25</v>
      </c>
      <c r="F54" s="13" t="str">
        <f>IF(F48="","",ROUNDDOWN(F48/E53,1))</f>
        <v/>
      </c>
      <c r="I54" s="13" t="s">
        <v>26</v>
      </c>
      <c r="J54" s="13" t="str">
        <f>IF(J48="","",ROUNDDOWN(J48/H53,1))</f>
        <v/>
      </c>
    </row>
    <row r="56" spans="1:13" x14ac:dyDescent="0.2">
      <c r="A56" s="9" t="s">
        <v>39</v>
      </c>
    </row>
    <row r="57" spans="1:13" ht="13.5" customHeight="1" x14ac:dyDescent="0.2">
      <c r="B57" s="29" t="s">
        <v>48</v>
      </c>
      <c r="C57" s="66"/>
      <c r="E57" s="29" t="s">
        <v>49</v>
      </c>
      <c r="F57" s="66"/>
      <c r="H57" s="29" t="s">
        <v>9</v>
      </c>
      <c r="I57" s="66"/>
    </row>
    <row r="58" spans="1:13" ht="13.5" customHeight="1" x14ac:dyDescent="0.2">
      <c r="B58" s="36"/>
      <c r="C58" s="66"/>
      <c r="E58" s="36"/>
      <c r="F58" s="66"/>
      <c r="H58" s="36"/>
      <c r="I58" s="66"/>
    </row>
    <row r="59" spans="1:13" ht="13.5" customHeight="1" x14ac:dyDescent="0.2">
      <c r="B59" s="36"/>
      <c r="C59" s="66"/>
      <c r="E59" s="36"/>
      <c r="F59" s="66"/>
      <c r="H59" s="36"/>
      <c r="I59" s="66"/>
    </row>
    <row r="60" spans="1:13" ht="13.5" customHeight="1" x14ac:dyDescent="0.2">
      <c r="B60" s="30"/>
      <c r="C60" s="66"/>
      <c r="D60" s="28" t="s">
        <v>8</v>
      </c>
      <c r="E60" s="30"/>
      <c r="F60" s="66"/>
      <c r="G60" s="28" t="s">
        <v>8</v>
      </c>
      <c r="H60" s="30"/>
      <c r="I60" s="66"/>
      <c r="J60" s="31" t="s">
        <v>31</v>
      </c>
      <c r="K60" s="32"/>
      <c r="L60" s="33" t="s">
        <v>32</v>
      </c>
      <c r="M60" s="27" t="str">
        <f>IF(AND(C57="",F57="",I57=""),"",SUM(F65,I64))</f>
        <v/>
      </c>
    </row>
    <row r="61" spans="1:13" ht="5.0999999999999996" customHeight="1" x14ac:dyDescent="0.2">
      <c r="B61" s="11"/>
      <c r="C61" s="11"/>
      <c r="D61" s="28"/>
      <c r="E61" s="11"/>
      <c r="F61" s="11"/>
      <c r="G61" s="28"/>
      <c r="H61" s="11"/>
      <c r="I61" s="11"/>
      <c r="J61" s="31"/>
      <c r="K61" s="32"/>
      <c r="L61" s="34"/>
      <c r="M61" s="27">
        <f>IF(AND(E53="",I54="",K53="",K62=""),"",SUM(E60,I54,K60,K67)-36)</f>
        <v>-36</v>
      </c>
    </row>
    <row r="62" spans="1:13" ht="5.0999999999999996" customHeight="1" x14ac:dyDescent="0.2">
      <c r="B62" s="12"/>
      <c r="C62" s="12"/>
      <c r="D62" s="28"/>
      <c r="E62" s="12"/>
      <c r="F62" s="12"/>
      <c r="G62" s="28"/>
      <c r="H62" s="12"/>
      <c r="I62" s="12"/>
      <c r="J62" s="31"/>
      <c r="K62" s="32"/>
      <c r="L62" s="34"/>
      <c r="M62" s="27">
        <f>IF(AND(E54="",H55="",K54="",K63=""),"",SUM(E61,H55,K61,K68)-36)</f>
        <v>-36</v>
      </c>
    </row>
    <row r="63" spans="1:13" x14ac:dyDescent="0.2">
      <c r="B63" s="28">
        <v>4</v>
      </c>
      <c r="C63" s="28"/>
      <c r="D63" s="28"/>
      <c r="E63" s="28">
        <v>3</v>
      </c>
      <c r="F63" s="28"/>
      <c r="G63" s="28"/>
      <c r="H63" s="28">
        <v>30</v>
      </c>
      <c r="I63" s="28"/>
      <c r="J63" s="31"/>
      <c r="K63" s="32"/>
      <c r="L63" s="35"/>
      <c r="M63" s="27" t="str">
        <f>IF(AND(E55="",H56="",K55="",K64=""),"",SUM(E62,H56,K62,#REF!)-36)</f>
        <v/>
      </c>
    </row>
    <row r="64" spans="1:13" ht="13.5" customHeight="1" x14ac:dyDescent="0.2">
      <c r="B64" s="13" t="s">
        <v>24</v>
      </c>
      <c r="C64" s="13" t="str">
        <f>IF(C57="","",ROUNDDOWN(C57/B63,1))</f>
        <v/>
      </c>
      <c r="E64" s="13" t="s">
        <v>25</v>
      </c>
      <c r="F64" s="13" t="str">
        <f>IF(F57="","",ROUNDDOWN(F57/E63,1))</f>
        <v/>
      </c>
      <c r="H64" s="13" t="s">
        <v>27</v>
      </c>
      <c r="I64" s="13" t="str">
        <f>IF(I57="","",ROUNDUP(I57/H63,0))</f>
        <v/>
      </c>
      <c r="J64" s="55" t="s">
        <v>52</v>
      </c>
      <c r="K64" s="55"/>
      <c r="L64" s="55"/>
      <c r="M64" s="55"/>
    </row>
    <row r="65" spans="1:13" x14ac:dyDescent="0.2">
      <c r="E65" s="13" t="s">
        <v>26</v>
      </c>
      <c r="F65" s="13" t="str">
        <f>IF(AND(C57="",F57=""),"",ROUNDUP(SUM(C64,F64),0))</f>
        <v/>
      </c>
      <c r="J65" s="55"/>
      <c r="K65" s="55"/>
      <c r="L65" s="55"/>
      <c r="M65" s="55"/>
    </row>
    <row r="66" spans="1:13" x14ac:dyDescent="0.2">
      <c r="J66" s="55"/>
      <c r="K66" s="55"/>
      <c r="L66" s="55"/>
      <c r="M66" s="55"/>
    </row>
    <row r="67" spans="1:13" x14ac:dyDescent="0.2">
      <c r="A67" s="9" t="s">
        <v>40</v>
      </c>
    </row>
    <row r="68" spans="1:13" ht="13.5" customHeight="1" x14ac:dyDescent="0.2">
      <c r="B68" s="29" t="s">
        <v>7</v>
      </c>
      <c r="C68" s="66"/>
    </row>
    <row r="69" spans="1:13" x14ac:dyDescent="0.2">
      <c r="B69" s="30"/>
      <c r="C69" s="66"/>
      <c r="J69" s="31" t="s">
        <v>31</v>
      </c>
      <c r="K69" s="32"/>
      <c r="L69" s="33" t="s">
        <v>32</v>
      </c>
      <c r="M69" s="27" t="str">
        <f>IF(C68="","",ROUNDUP(C68/B72,0))</f>
        <v/>
      </c>
    </row>
    <row r="70" spans="1:13" ht="5.0999999999999996" customHeight="1" x14ac:dyDescent="0.2">
      <c r="B70" s="11"/>
      <c r="C70" s="11"/>
      <c r="J70" s="31"/>
      <c r="K70" s="32"/>
      <c r="L70" s="34"/>
      <c r="M70" s="27" t="e">
        <f>IF(AND(#REF!="",B65="",E64="",K71=""),"",SUM(#REF!,B65,K69,E78)-36)</f>
        <v>#REF!</v>
      </c>
    </row>
    <row r="71" spans="1:13" ht="5.0999999999999996" customHeight="1" x14ac:dyDescent="0.2">
      <c r="B71" s="12"/>
      <c r="C71" s="12"/>
      <c r="J71" s="31"/>
      <c r="K71" s="32"/>
      <c r="L71" s="34"/>
      <c r="M71" s="27" t="e">
        <f>IF(AND(#REF!="",B66="",E65="",K72=""),"",SUM(#REF!,B66,K70,E79)-36)</f>
        <v>#REF!</v>
      </c>
    </row>
    <row r="72" spans="1:13" x14ac:dyDescent="0.2">
      <c r="B72" s="28">
        <v>4</v>
      </c>
      <c r="C72" s="28"/>
      <c r="J72" s="31"/>
      <c r="K72" s="32"/>
      <c r="L72" s="35"/>
      <c r="M72" s="27" t="e">
        <f>IF(AND(#REF!="",B67="",E66="",#REF!=""),"",SUM(#REF!,B67,K71,E80)-36)</f>
        <v>#REF!</v>
      </c>
    </row>
    <row r="74" spans="1:13" x14ac:dyDescent="0.2">
      <c r="A74" s="9" t="s">
        <v>41</v>
      </c>
    </row>
    <row r="75" spans="1:13" x14ac:dyDescent="0.2">
      <c r="B75" s="2" t="s">
        <v>42</v>
      </c>
    </row>
    <row r="77" spans="1:13" x14ac:dyDescent="0.2">
      <c r="A77" s="17" t="s">
        <v>33</v>
      </c>
      <c r="B77" s="18"/>
      <c r="C77" s="18"/>
      <c r="D77" s="18"/>
      <c r="E77" s="18"/>
      <c r="F77" s="18"/>
      <c r="G77" s="18"/>
      <c r="H77" s="18"/>
      <c r="I77" s="18"/>
      <c r="J77" s="18"/>
      <c r="K77" s="18"/>
      <c r="L77" s="18"/>
      <c r="M77" s="19"/>
    </row>
    <row r="78" spans="1:13" ht="13.5" customHeight="1" x14ac:dyDescent="0.2">
      <c r="A78" s="20" t="s">
        <v>34</v>
      </c>
      <c r="B78" s="23" t="s">
        <v>53</v>
      </c>
      <c r="C78" s="23"/>
      <c r="D78" s="23"/>
      <c r="E78" s="23"/>
      <c r="F78" s="23"/>
      <c r="G78" s="23"/>
      <c r="H78" s="23"/>
      <c r="I78" s="23"/>
      <c r="J78" s="23"/>
      <c r="K78" s="23"/>
      <c r="L78" s="23"/>
      <c r="M78" s="24"/>
    </row>
    <row r="79" spans="1:13" x14ac:dyDescent="0.2">
      <c r="A79" s="21"/>
      <c r="B79" s="23"/>
      <c r="C79" s="23"/>
      <c r="D79" s="23"/>
      <c r="E79" s="23"/>
      <c r="F79" s="23"/>
      <c r="G79" s="23"/>
      <c r="H79" s="23"/>
      <c r="I79" s="23"/>
      <c r="J79" s="23"/>
      <c r="K79" s="23"/>
      <c r="L79" s="23"/>
      <c r="M79" s="24"/>
    </row>
    <row r="80" spans="1:13" ht="13.5" customHeight="1" x14ac:dyDescent="0.2">
      <c r="A80" s="20" t="s">
        <v>35</v>
      </c>
      <c r="B80" s="63" t="s">
        <v>54</v>
      </c>
      <c r="C80" s="63"/>
      <c r="D80" s="63"/>
      <c r="E80" s="63"/>
      <c r="F80" s="63"/>
      <c r="G80" s="63"/>
      <c r="H80" s="63"/>
      <c r="I80" s="63"/>
      <c r="J80" s="63"/>
      <c r="K80" s="63"/>
      <c r="L80" s="63"/>
      <c r="M80" s="24"/>
    </row>
    <row r="81" spans="1:13" x14ac:dyDescent="0.2">
      <c r="A81" s="21"/>
      <c r="B81" s="63"/>
      <c r="C81" s="63"/>
      <c r="D81" s="63"/>
      <c r="E81" s="63"/>
      <c r="F81" s="63"/>
      <c r="G81" s="63"/>
      <c r="H81" s="63"/>
      <c r="I81" s="63"/>
      <c r="J81" s="63"/>
      <c r="K81" s="63"/>
      <c r="L81" s="63"/>
      <c r="M81" s="24"/>
    </row>
    <row r="82" spans="1:13" x14ac:dyDescent="0.2">
      <c r="A82" s="64"/>
      <c r="B82" s="25"/>
      <c r="C82" s="25"/>
      <c r="D82" s="25"/>
      <c r="E82" s="25"/>
      <c r="F82" s="25"/>
      <c r="G82" s="25"/>
      <c r="H82" s="25"/>
      <c r="I82" s="25"/>
      <c r="J82" s="25"/>
      <c r="K82" s="25"/>
      <c r="L82" s="25"/>
      <c r="M82" s="26"/>
    </row>
  </sheetData>
  <sheetProtection algorithmName="SHA-512" hashValue="dQNd+DYVME5GOO71dAyZUDVSRNLHEs2N2ECHMbknJfN+mNS085RZ4vMgLeNXVMB6Lia7c+6KtW5+ZoNGh41Qcg==" saltValue="kITo2XEUMHi7/K/rswAUtg==" spinCount="100000" sheet="1" objects="1" scenarios="1" selectLockedCells="1"/>
  <mergeCells count="116">
    <mergeCell ref="J64:M66"/>
    <mergeCell ref="E39:F41"/>
    <mergeCell ref="E23:F25"/>
    <mergeCell ref="H53:J53"/>
    <mergeCell ref="H48:I50"/>
    <mergeCell ref="K50:K53"/>
    <mergeCell ref="L39:M40"/>
    <mergeCell ref="J34:K37"/>
    <mergeCell ref="L34:L37"/>
    <mergeCell ref="M34:M37"/>
    <mergeCell ref="A31:L31"/>
    <mergeCell ref="H40:H41"/>
    <mergeCell ref="I40:I41"/>
    <mergeCell ref="G41:G44"/>
    <mergeCell ref="J41:K44"/>
    <mergeCell ref="H44:I44"/>
    <mergeCell ref="B37:C37"/>
    <mergeCell ref="H37:I37"/>
    <mergeCell ref="H39:I39"/>
    <mergeCell ref="B32:B34"/>
    <mergeCell ref="C32:C34"/>
    <mergeCell ref="H32:H34"/>
    <mergeCell ref="I32:I34"/>
    <mergeCell ref="D34:D37"/>
    <mergeCell ref="E34:E37"/>
    <mergeCell ref="F34:F37"/>
    <mergeCell ref="G34:G37"/>
    <mergeCell ref="H21:I21"/>
    <mergeCell ref="F18:F21"/>
    <mergeCell ref="E18:E21"/>
    <mergeCell ref="G18:G21"/>
    <mergeCell ref="M3:M6"/>
    <mergeCell ref="L3:L6"/>
    <mergeCell ref="G3:G6"/>
    <mergeCell ref="G25:G28"/>
    <mergeCell ref="J25:K28"/>
    <mergeCell ref="H23:I23"/>
    <mergeCell ref="M9:M10"/>
    <mergeCell ref="L9:L10"/>
    <mergeCell ref="H28:I28"/>
    <mergeCell ref="M18:M21"/>
    <mergeCell ref="L18:L21"/>
    <mergeCell ref="H7:H8"/>
    <mergeCell ref="I7:I8"/>
    <mergeCell ref="L23:M24"/>
    <mergeCell ref="A1:M1"/>
    <mergeCell ref="I24:I25"/>
    <mergeCell ref="H24:H25"/>
    <mergeCell ref="I16:I18"/>
    <mergeCell ref="H16:H18"/>
    <mergeCell ref="B21:C21"/>
    <mergeCell ref="C11:F12"/>
    <mergeCell ref="G11:G12"/>
    <mergeCell ref="H11:K12"/>
    <mergeCell ref="L11:L12"/>
    <mergeCell ref="M11:M12"/>
    <mergeCell ref="A15:L15"/>
    <mergeCell ref="J7:J8"/>
    <mergeCell ref="K7:K8"/>
    <mergeCell ref="L7:L8"/>
    <mergeCell ref="M7:M8"/>
    <mergeCell ref="B3:B6"/>
    <mergeCell ref="J18:K21"/>
    <mergeCell ref="D4:D5"/>
    <mergeCell ref="F4:F5"/>
    <mergeCell ref="I4:I5"/>
    <mergeCell ref="K4:K5"/>
    <mergeCell ref="D18:D21"/>
    <mergeCell ref="H9:K10"/>
    <mergeCell ref="L50:L53"/>
    <mergeCell ref="M50:M53"/>
    <mergeCell ref="B53:C53"/>
    <mergeCell ref="E48:E50"/>
    <mergeCell ref="F48:F50"/>
    <mergeCell ref="E53:F53"/>
    <mergeCell ref="C3:F3"/>
    <mergeCell ref="H3:K3"/>
    <mergeCell ref="C4:C5"/>
    <mergeCell ref="H4:H5"/>
    <mergeCell ref="B48:B50"/>
    <mergeCell ref="C48:C50"/>
    <mergeCell ref="J48:J50"/>
    <mergeCell ref="D50:D53"/>
    <mergeCell ref="G50:G53"/>
    <mergeCell ref="C7:C8"/>
    <mergeCell ref="D7:D8"/>
    <mergeCell ref="E7:E8"/>
    <mergeCell ref="F7:F8"/>
    <mergeCell ref="G7:G8"/>
    <mergeCell ref="G9:G10"/>
    <mergeCell ref="C9:F10"/>
    <mergeCell ref="C16:C18"/>
    <mergeCell ref="B16:B18"/>
    <mergeCell ref="N11:N12"/>
    <mergeCell ref="B78:M79"/>
    <mergeCell ref="B80:M82"/>
    <mergeCell ref="M60:M63"/>
    <mergeCell ref="B63:C63"/>
    <mergeCell ref="E63:F63"/>
    <mergeCell ref="H63:I63"/>
    <mergeCell ref="B68:B69"/>
    <mergeCell ref="C68:C69"/>
    <mergeCell ref="J69:K72"/>
    <mergeCell ref="L69:L72"/>
    <mergeCell ref="M69:M72"/>
    <mergeCell ref="B72:C72"/>
    <mergeCell ref="I57:I60"/>
    <mergeCell ref="D60:D63"/>
    <mergeCell ref="G60:G63"/>
    <mergeCell ref="J60:K63"/>
    <mergeCell ref="L60:L63"/>
    <mergeCell ref="B57:B60"/>
    <mergeCell ref="C57:C60"/>
    <mergeCell ref="E57:E60"/>
    <mergeCell ref="F57:F60"/>
    <mergeCell ref="H57:H60"/>
  </mergeCells>
  <phoneticPr fontId="2"/>
  <pageMargins left="0.70866141732283472" right="0.70866141732283472" top="0.74803149606299213" bottom="0.74803149606299213" header="0.31496062992125984" footer="0.31496062992125984"/>
  <pageSetup paperSize="9" scale="8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R8.4.1</vt:lpstr>
      <vt:lpstr>R8.4.1!Print_Area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田中 康太</cp:lastModifiedBy>
  <cp:lastPrinted>2026-04-08T03:59:45Z</cp:lastPrinted>
  <dcterms:created xsi:type="dcterms:W3CDTF">2016-05-17T02:51:10Z</dcterms:created>
  <dcterms:modified xsi:type="dcterms:W3CDTF">2026-04-08T04:04:11Z</dcterms:modified>
</cp:coreProperties>
</file>