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課共有★\05建設係\404 積算資料\R07d\20250708【改定】「週休２日」試行工事実施要領（港湾・漁港編）\05_最終（通知資料）\"/>
    </mc:Choice>
  </mc:AlternateContent>
  <xr:revisionPtr revIDLastSave="0" documentId="13_ncr:1_{8B3D69E9-F53B-40E9-904D-B7EDB5D675BA}" xr6:coauthVersionLast="36" xr6:coauthVersionMax="36" xr10:uidLastSave="{00000000-0000-0000-0000-000000000000}"/>
  <bookViews>
    <workbookView xWindow="0" yWindow="0" windowWidth="13605" windowHeight="4680" xr2:uid="{00000000-000D-0000-FFFF-FFFF00000000}"/>
  </bookViews>
  <sheets>
    <sheet name="別紙１ (港湾・漁港)" sheetId="13" r:id="rId1"/>
    <sheet name="別紙１（評定用）" sheetId="10" r:id="rId2"/>
    <sheet name="リスト" sheetId="11" r:id="rId3"/>
  </sheets>
  <definedNames>
    <definedName name="_xlnm.Print_Area" localSheetId="0">'別紙１ (港湾・漁港)'!$A$1:$AG$322</definedName>
    <definedName name="_xlnm.Print_Area" localSheetId="1">'別紙１（評定用）'!$A$4:$AI$302</definedName>
    <definedName name="_xlnm.Print_Titles" localSheetId="0">'別紙１ (港湾・漁港)'!$1:$7</definedName>
    <definedName name="_xlnm.Print_Titles" localSheetId="1">'別紙１（評定用）'!$4:$9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AG38" i="13" l="1"/>
  <c r="AG313" i="13" l="1"/>
  <c r="AG300" i="13"/>
  <c r="AG287" i="13"/>
  <c r="AG274" i="13"/>
  <c r="AG261" i="13"/>
  <c r="AG248" i="13"/>
  <c r="AG235" i="13"/>
  <c r="AG222" i="13"/>
  <c r="AG209" i="13"/>
  <c r="AG196" i="13"/>
  <c r="AG183" i="13"/>
  <c r="AG170" i="13"/>
  <c r="AG157" i="13"/>
  <c r="AG144" i="13"/>
  <c r="AG131" i="13"/>
  <c r="AG118" i="13"/>
  <c r="AG105" i="13"/>
  <c r="AG92" i="13"/>
  <c r="AG79" i="13"/>
  <c r="AG66" i="13"/>
  <c r="AG53" i="13"/>
  <c r="AG40" i="13"/>
  <c r="AG27" i="13"/>
  <c r="AG14" i="13"/>
  <c r="AG314" i="13"/>
  <c r="AG301" i="13"/>
  <c r="AG288" i="13"/>
  <c r="AG275" i="13"/>
  <c r="AG262" i="13"/>
  <c r="AG249" i="13"/>
  <c r="AG236" i="13"/>
  <c r="AG223" i="13"/>
  <c r="AG210" i="13"/>
  <c r="AG197" i="13"/>
  <c r="AG171" i="13"/>
  <c r="AG158" i="13"/>
  <c r="AG145" i="13"/>
  <c r="AG132" i="13"/>
  <c r="AG119" i="13"/>
  <c r="AG106" i="13"/>
  <c r="AG93" i="13"/>
  <c r="AG80" i="13"/>
  <c r="AG67" i="13"/>
  <c r="AG54" i="13"/>
  <c r="AG41" i="13"/>
  <c r="AG28" i="13"/>
  <c r="AG15" i="13"/>
  <c r="AD318" i="13"/>
  <c r="AC318" i="13"/>
  <c r="AB318" i="13"/>
  <c r="AA318" i="13"/>
  <c r="Z318" i="13"/>
  <c r="Y318" i="13"/>
  <c r="X318" i="13"/>
  <c r="W318" i="13"/>
  <c r="V318" i="13"/>
  <c r="U318" i="13"/>
  <c r="T318" i="13"/>
  <c r="S318" i="13"/>
  <c r="R318" i="13"/>
  <c r="Q318" i="13"/>
  <c r="P318" i="13"/>
  <c r="O318" i="13"/>
  <c r="N318" i="13"/>
  <c r="M318" i="13"/>
  <c r="L318" i="13"/>
  <c r="K318" i="13"/>
  <c r="J318" i="13"/>
  <c r="I318" i="13"/>
  <c r="H318" i="13"/>
  <c r="G318" i="13"/>
  <c r="F318" i="13"/>
  <c r="E318" i="13"/>
  <c r="D318" i="13"/>
  <c r="C318" i="13"/>
  <c r="AD317" i="13"/>
  <c r="AC317" i="13"/>
  <c r="AB317" i="13"/>
  <c r="AA317" i="13"/>
  <c r="Z317" i="13"/>
  <c r="Y317" i="13"/>
  <c r="X317" i="13"/>
  <c r="W317" i="13"/>
  <c r="V317" i="13"/>
  <c r="U317" i="13"/>
  <c r="T317" i="13"/>
  <c r="S317" i="13"/>
  <c r="R317" i="13"/>
  <c r="Q317" i="13"/>
  <c r="P317" i="13"/>
  <c r="O317" i="13"/>
  <c r="N317" i="13"/>
  <c r="M317" i="13"/>
  <c r="L317" i="13"/>
  <c r="K317" i="13"/>
  <c r="J317" i="13"/>
  <c r="I317" i="13"/>
  <c r="H317" i="13"/>
  <c r="G317" i="13"/>
  <c r="F317" i="13"/>
  <c r="E317" i="13"/>
  <c r="D317" i="13"/>
  <c r="C317" i="13"/>
  <c r="AD305" i="13"/>
  <c r="AC305" i="13"/>
  <c r="AB305" i="13"/>
  <c r="AA305" i="13"/>
  <c r="Z305" i="13"/>
  <c r="Y305" i="13"/>
  <c r="X305" i="13"/>
  <c r="W305" i="13"/>
  <c r="V305" i="13"/>
  <c r="U305" i="13"/>
  <c r="T305" i="13"/>
  <c r="S305" i="13"/>
  <c r="R305" i="13"/>
  <c r="Q305" i="13"/>
  <c r="P305" i="13"/>
  <c r="O305" i="13"/>
  <c r="N305" i="13"/>
  <c r="M305" i="13"/>
  <c r="L305" i="13"/>
  <c r="K305" i="13"/>
  <c r="J305" i="13"/>
  <c r="I305" i="13"/>
  <c r="H305" i="13"/>
  <c r="G305" i="13"/>
  <c r="F305" i="13"/>
  <c r="E305" i="13"/>
  <c r="D305" i="13"/>
  <c r="C305" i="13"/>
  <c r="AD304" i="13"/>
  <c r="AC304" i="13"/>
  <c r="AB304" i="13"/>
  <c r="AA304" i="13"/>
  <c r="Z304" i="13"/>
  <c r="Y304" i="13"/>
  <c r="X304" i="13"/>
  <c r="W304" i="13"/>
  <c r="V304" i="13"/>
  <c r="U304" i="13"/>
  <c r="T304" i="13"/>
  <c r="S304" i="13"/>
  <c r="R304" i="13"/>
  <c r="Q304" i="13"/>
  <c r="P304" i="13"/>
  <c r="O304" i="13"/>
  <c r="N304" i="13"/>
  <c r="M304" i="13"/>
  <c r="L304" i="13"/>
  <c r="K304" i="13"/>
  <c r="J304" i="13"/>
  <c r="I304" i="13"/>
  <c r="H304" i="13"/>
  <c r="G304" i="13"/>
  <c r="F304" i="13"/>
  <c r="E304" i="13"/>
  <c r="D304" i="13"/>
  <c r="C304" i="13"/>
  <c r="AD292" i="13"/>
  <c r="AC292" i="13"/>
  <c r="AB292" i="13"/>
  <c r="AA292" i="13"/>
  <c r="Z292" i="13"/>
  <c r="Y292" i="13"/>
  <c r="X292" i="13"/>
  <c r="W292" i="13"/>
  <c r="V292" i="13"/>
  <c r="U292" i="13"/>
  <c r="T292" i="13"/>
  <c r="S292" i="13"/>
  <c r="R292" i="13"/>
  <c r="Q292" i="13"/>
  <c r="P292" i="13"/>
  <c r="O292" i="13"/>
  <c r="N292" i="13"/>
  <c r="M292" i="13"/>
  <c r="L292" i="13"/>
  <c r="K292" i="13"/>
  <c r="J292" i="13"/>
  <c r="I292" i="13"/>
  <c r="H292" i="13"/>
  <c r="G292" i="13"/>
  <c r="F292" i="13"/>
  <c r="E292" i="13"/>
  <c r="D292" i="13"/>
  <c r="C292" i="13"/>
  <c r="AD291" i="13"/>
  <c r="AC291" i="13"/>
  <c r="AB291" i="13"/>
  <c r="AA291" i="13"/>
  <c r="Z291" i="13"/>
  <c r="Y291" i="13"/>
  <c r="X291" i="13"/>
  <c r="W291" i="13"/>
  <c r="V291" i="13"/>
  <c r="U291" i="13"/>
  <c r="T291" i="13"/>
  <c r="S291" i="13"/>
  <c r="R291" i="13"/>
  <c r="Q291" i="13"/>
  <c r="P291" i="13"/>
  <c r="O291" i="13"/>
  <c r="N291" i="13"/>
  <c r="M291" i="13"/>
  <c r="L291" i="13"/>
  <c r="K291" i="13"/>
  <c r="J291" i="13"/>
  <c r="I291" i="13"/>
  <c r="H291" i="13"/>
  <c r="G291" i="13"/>
  <c r="F291" i="13"/>
  <c r="E291" i="13"/>
  <c r="D291" i="13"/>
  <c r="C291" i="13"/>
  <c r="AD279" i="13"/>
  <c r="AC279" i="13"/>
  <c r="AB279" i="13"/>
  <c r="AA279" i="13"/>
  <c r="Z279" i="13"/>
  <c r="Y279" i="13"/>
  <c r="X279" i="13"/>
  <c r="W279" i="13"/>
  <c r="V279" i="13"/>
  <c r="U279" i="13"/>
  <c r="T279" i="13"/>
  <c r="S279" i="13"/>
  <c r="R279" i="13"/>
  <c r="Q279" i="13"/>
  <c r="P279" i="13"/>
  <c r="O279" i="13"/>
  <c r="N279" i="13"/>
  <c r="M279" i="13"/>
  <c r="L279" i="13"/>
  <c r="K279" i="13"/>
  <c r="J279" i="13"/>
  <c r="I279" i="13"/>
  <c r="H279" i="13"/>
  <c r="G279" i="13"/>
  <c r="F279" i="13"/>
  <c r="E279" i="13"/>
  <c r="D279" i="13"/>
  <c r="C279" i="13"/>
  <c r="AD278" i="13"/>
  <c r="AC278" i="13"/>
  <c r="AB278" i="13"/>
  <c r="AA278" i="13"/>
  <c r="Z278" i="13"/>
  <c r="Y278" i="13"/>
  <c r="X278" i="13"/>
  <c r="W278" i="13"/>
  <c r="V278" i="13"/>
  <c r="U278" i="13"/>
  <c r="T278" i="13"/>
  <c r="S278" i="13"/>
  <c r="R278" i="13"/>
  <c r="Q278" i="13"/>
  <c r="P278" i="13"/>
  <c r="O278" i="13"/>
  <c r="N278" i="13"/>
  <c r="M278" i="13"/>
  <c r="L278" i="13"/>
  <c r="K278" i="13"/>
  <c r="J278" i="13"/>
  <c r="I278" i="13"/>
  <c r="H278" i="13"/>
  <c r="G278" i="13"/>
  <c r="F278" i="13"/>
  <c r="E278" i="13"/>
  <c r="D278" i="13"/>
  <c r="C278" i="13"/>
  <c r="AD266" i="13"/>
  <c r="AC266" i="13"/>
  <c r="AB266" i="13"/>
  <c r="AA266" i="13"/>
  <c r="Z266" i="13"/>
  <c r="Y266" i="13"/>
  <c r="X266" i="13"/>
  <c r="W266" i="13"/>
  <c r="V266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F266" i="13"/>
  <c r="E266" i="13"/>
  <c r="D266" i="13"/>
  <c r="C266" i="13"/>
  <c r="AD265" i="13"/>
  <c r="AC265" i="13"/>
  <c r="AB265" i="13"/>
  <c r="AA265" i="13"/>
  <c r="Z265" i="13"/>
  <c r="Y265" i="13"/>
  <c r="X265" i="13"/>
  <c r="W265" i="13"/>
  <c r="V265" i="13"/>
  <c r="U265" i="13"/>
  <c r="T265" i="13"/>
  <c r="S265" i="13"/>
  <c r="R265" i="13"/>
  <c r="Q265" i="13"/>
  <c r="P265" i="13"/>
  <c r="O265" i="13"/>
  <c r="N265" i="13"/>
  <c r="M265" i="13"/>
  <c r="L265" i="13"/>
  <c r="K265" i="13"/>
  <c r="J265" i="13"/>
  <c r="I265" i="13"/>
  <c r="H265" i="13"/>
  <c r="G265" i="13"/>
  <c r="F265" i="13"/>
  <c r="E265" i="13"/>
  <c r="D265" i="13"/>
  <c r="C265" i="13"/>
  <c r="AD253" i="13"/>
  <c r="AC253" i="13"/>
  <c r="AB253" i="13"/>
  <c r="AA253" i="13"/>
  <c r="Z253" i="13"/>
  <c r="Y253" i="13"/>
  <c r="X253" i="13"/>
  <c r="W253" i="13"/>
  <c r="V253" i="13"/>
  <c r="U253" i="13"/>
  <c r="T253" i="13"/>
  <c r="S253" i="13"/>
  <c r="R253" i="13"/>
  <c r="Q253" i="13"/>
  <c r="P253" i="13"/>
  <c r="O253" i="13"/>
  <c r="N253" i="13"/>
  <c r="M253" i="13"/>
  <c r="L253" i="13"/>
  <c r="K253" i="13"/>
  <c r="J253" i="13"/>
  <c r="I253" i="13"/>
  <c r="H253" i="13"/>
  <c r="G253" i="13"/>
  <c r="F253" i="13"/>
  <c r="E253" i="13"/>
  <c r="D253" i="13"/>
  <c r="C253" i="13"/>
  <c r="AD252" i="13"/>
  <c r="AC252" i="13"/>
  <c r="AB252" i="13"/>
  <c r="AA252" i="13"/>
  <c r="Z252" i="13"/>
  <c r="Y252" i="13"/>
  <c r="X252" i="13"/>
  <c r="W252" i="13"/>
  <c r="V252" i="13"/>
  <c r="U252" i="13"/>
  <c r="T252" i="13"/>
  <c r="S252" i="13"/>
  <c r="R252" i="13"/>
  <c r="Q252" i="13"/>
  <c r="P252" i="13"/>
  <c r="O252" i="13"/>
  <c r="N252" i="13"/>
  <c r="M252" i="13"/>
  <c r="L252" i="13"/>
  <c r="K252" i="13"/>
  <c r="J252" i="13"/>
  <c r="I252" i="13"/>
  <c r="H252" i="13"/>
  <c r="G252" i="13"/>
  <c r="F252" i="13"/>
  <c r="E252" i="13"/>
  <c r="D252" i="13"/>
  <c r="C252" i="13"/>
  <c r="AD240" i="13"/>
  <c r="AC240" i="13"/>
  <c r="AB240" i="13"/>
  <c r="AA240" i="13"/>
  <c r="Z240" i="13"/>
  <c r="Y240" i="13"/>
  <c r="X240" i="13"/>
  <c r="W240" i="13"/>
  <c r="V240" i="13"/>
  <c r="U240" i="13"/>
  <c r="T240" i="13"/>
  <c r="S240" i="13"/>
  <c r="R240" i="13"/>
  <c r="Q240" i="13"/>
  <c r="P240" i="13"/>
  <c r="O240" i="13"/>
  <c r="N240" i="13"/>
  <c r="M240" i="13"/>
  <c r="L240" i="13"/>
  <c r="K240" i="13"/>
  <c r="J240" i="13"/>
  <c r="I240" i="13"/>
  <c r="H240" i="13"/>
  <c r="G240" i="13"/>
  <c r="F240" i="13"/>
  <c r="E240" i="13"/>
  <c r="D240" i="13"/>
  <c r="C240" i="13"/>
  <c r="AD239" i="13"/>
  <c r="AC239" i="13"/>
  <c r="AB239" i="13"/>
  <c r="AA239" i="13"/>
  <c r="Z239" i="13"/>
  <c r="Y239" i="1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E239" i="13"/>
  <c r="D239" i="13"/>
  <c r="C239" i="13"/>
  <c r="AD227" i="13"/>
  <c r="AC227" i="13"/>
  <c r="AB227" i="13"/>
  <c r="AA227" i="13"/>
  <c r="Z227" i="13"/>
  <c r="Y227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E227" i="13"/>
  <c r="D227" i="13"/>
  <c r="C227" i="13"/>
  <c r="AD226" i="13"/>
  <c r="AC226" i="13"/>
  <c r="AB226" i="13"/>
  <c r="AA226" i="13"/>
  <c r="Z226" i="13"/>
  <c r="Y226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E226" i="13"/>
  <c r="D226" i="13"/>
  <c r="C226" i="13"/>
  <c r="AD214" i="13"/>
  <c r="AC214" i="13"/>
  <c r="AB214" i="13"/>
  <c r="AA214" i="13"/>
  <c r="Z214" i="13"/>
  <c r="Y214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E214" i="13"/>
  <c r="D214" i="13"/>
  <c r="C214" i="13"/>
  <c r="AD213" i="13"/>
  <c r="AC213" i="13"/>
  <c r="AB213" i="13"/>
  <c r="AA213" i="13"/>
  <c r="Z213" i="13"/>
  <c r="Y213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E213" i="13"/>
  <c r="D213" i="13"/>
  <c r="C213" i="13"/>
  <c r="AD201" i="13"/>
  <c r="AC201" i="13"/>
  <c r="AB201" i="13"/>
  <c r="AA201" i="13"/>
  <c r="Z201" i="13"/>
  <c r="Y201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01" i="13"/>
  <c r="D201" i="13"/>
  <c r="C201" i="13"/>
  <c r="AD200" i="13"/>
  <c r="AC200" i="13"/>
  <c r="AB200" i="13"/>
  <c r="AA200" i="13"/>
  <c r="Z200" i="13"/>
  <c r="Y200" i="13"/>
  <c r="X200" i="13"/>
  <c r="W200" i="13"/>
  <c r="V200" i="13"/>
  <c r="U200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E200" i="13"/>
  <c r="D200" i="13"/>
  <c r="C200" i="13"/>
  <c r="AD188" i="13"/>
  <c r="AC188" i="13"/>
  <c r="AB188" i="13"/>
  <c r="AA188" i="13"/>
  <c r="Z188" i="13"/>
  <c r="Y188" i="13"/>
  <c r="X188" i="13"/>
  <c r="W188" i="13"/>
  <c r="V188" i="13"/>
  <c r="U188" i="13"/>
  <c r="T188" i="13"/>
  <c r="S188" i="13"/>
  <c r="R188" i="13"/>
  <c r="Q188" i="13"/>
  <c r="P188" i="13"/>
  <c r="O188" i="13"/>
  <c r="N188" i="13"/>
  <c r="M188" i="13"/>
  <c r="L188" i="13"/>
  <c r="K188" i="13"/>
  <c r="J188" i="13"/>
  <c r="I188" i="13"/>
  <c r="H188" i="13"/>
  <c r="G188" i="13"/>
  <c r="F188" i="13"/>
  <c r="E188" i="13"/>
  <c r="D188" i="13"/>
  <c r="C188" i="13"/>
  <c r="AD187" i="13"/>
  <c r="AC187" i="13"/>
  <c r="AB187" i="13"/>
  <c r="AA187" i="13"/>
  <c r="Z187" i="13"/>
  <c r="Y187" i="13"/>
  <c r="X187" i="13"/>
  <c r="W187" i="13"/>
  <c r="V187" i="13"/>
  <c r="U187" i="13"/>
  <c r="T187" i="13"/>
  <c r="S187" i="13"/>
  <c r="R187" i="13"/>
  <c r="Q187" i="13"/>
  <c r="P187" i="13"/>
  <c r="O187" i="13"/>
  <c r="N187" i="13"/>
  <c r="M187" i="13"/>
  <c r="L187" i="13"/>
  <c r="K187" i="13"/>
  <c r="J187" i="13"/>
  <c r="I187" i="13"/>
  <c r="H187" i="13"/>
  <c r="G187" i="13"/>
  <c r="F187" i="13"/>
  <c r="E187" i="13"/>
  <c r="D187" i="13"/>
  <c r="C187" i="13"/>
  <c r="AD175" i="13"/>
  <c r="AC175" i="13"/>
  <c r="AB175" i="13"/>
  <c r="AA175" i="13"/>
  <c r="Z175" i="13"/>
  <c r="Y175" i="13"/>
  <c r="X175" i="13"/>
  <c r="W175" i="13"/>
  <c r="V175" i="13"/>
  <c r="U175" i="13"/>
  <c r="T175" i="13"/>
  <c r="S175" i="13"/>
  <c r="R175" i="13"/>
  <c r="Q175" i="13"/>
  <c r="P175" i="13"/>
  <c r="O175" i="13"/>
  <c r="N175" i="13"/>
  <c r="M175" i="13"/>
  <c r="L175" i="13"/>
  <c r="K175" i="13"/>
  <c r="J175" i="13"/>
  <c r="I175" i="13"/>
  <c r="H175" i="13"/>
  <c r="G175" i="13"/>
  <c r="F175" i="13"/>
  <c r="E175" i="13"/>
  <c r="D175" i="13"/>
  <c r="C175" i="13"/>
  <c r="AD174" i="13"/>
  <c r="AC174" i="13"/>
  <c r="AB174" i="13"/>
  <c r="AA174" i="13"/>
  <c r="Z174" i="13"/>
  <c r="Y174" i="13"/>
  <c r="X174" i="13"/>
  <c r="W174" i="13"/>
  <c r="V174" i="13"/>
  <c r="U174" i="13"/>
  <c r="T174" i="13"/>
  <c r="S174" i="13"/>
  <c r="R174" i="13"/>
  <c r="Q174" i="13"/>
  <c r="P174" i="13"/>
  <c r="O174" i="13"/>
  <c r="N174" i="13"/>
  <c r="M174" i="13"/>
  <c r="L174" i="13"/>
  <c r="K174" i="13"/>
  <c r="J174" i="13"/>
  <c r="I174" i="13"/>
  <c r="H174" i="13"/>
  <c r="G174" i="13"/>
  <c r="F174" i="13"/>
  <c r="E174" i="13"/>
  <c r="D174" i="13"/>
  <c r="C174" i="13"/>
  <c r="AD162" i="13"/>
  <c r="AC162" i="13"/>
  <c r="AB162" i="13"/>
  <c r="AA162" i="13"/>
  <c r="Z162" i="13"/>
  <c r="Y162" i="13"/>
  <c r="X162" i="13"/>
  <c r="W162" i="13"/>
  <c r="V162" i="13"/>
  <c r="U162" i="13"/>
  <c r="T162" i="13"/>
  <c r="S162" i="13"/>
  <c r="R162" i="13"/>
  <c r="Q162" i="13"/>
  <c r="P162" i="13"/>
  <c r="O162" i="13"/>
  <c r="N162" i="13"/>
  <c r="M162" i="13"/>
  <c r="L162" i="13"/>
  <c r="K162" i="13"/>
  <c r="J162" i="13"/>
  <c r="I162" i="13"/>
  <c r="H162" i="13"/>
  <c r="G162" i="13"/>
  <c r="F162" i="13"/>
  <c r="E162" i="13"/>
  <c r="D162" i="13"/>
  <c r="C162" i="13"/>
  <c r="AD161" i="13"/>
  <c r="AC161" i="13"/>
  <c r="AB161" i="13"/>
  <c r="AA161" i="13"/>
  <c r="Z161" i="13"/>
  <c r="Y161" i="13"/>
  <c r="X161" i="13"/>
  <c r="W161" i="13"/>
  <c r="V161" i="13"/>
  <c r="U161" i="13"/>
  <c r="T161" i="13"/>
  <c r="S161" i="13"/>
  <c r="R161" i="13"/>
  <c r="Q161" i="13"/>
  <c r="P161" i="13"/>
  <c r="O161" i="13"/>
  <c r="N161" i="13"/>
  <c r="M161" i="13"/>
  <c r="L161" i="13"/>
  <c r="K161" i="13"/>
  <c r="J161" i="13"/>
  <c r="I161" i="13"/>
  <c r="H161" i="13"/>
  <c r="G161" i="13"/>
  <c r="F161" i="13"/>
  <c r="E161" i="13"/>
  <c r="D161" i="13"/>
  <c r="C161" i="13"/>
  <c r="AD149" i="13"/>
  <c r="AC149" i="13"/>
  <c r="AB149" i="13"/>
  <c r="AA149" i="13"/>
  <c r="Z149" i="13"/>
  <c r="Y149" i="13"/>
  <c r="X149" i="13"/>
  <c r="W149" i="13"/>
  <c r="V149" i="13"/>
  <c r="U149" i="13"/>
  <c r="T149" i="13"/>
  <c r="S149" i="13"/>
  <c r="R149" i="13"/>
  <c r="Q149" i="13"/>
  <c r="P149" i="13"/>
  <c r="O149" i="13"/>
  <c r="N149" i="13"/>
  <c r="M149" i="13"/>
  <c r="L149" i="13"/>
  <c r="K149" i="13"/>
  <c r="J149" i="13"/>
  <c r="I149" i="13"/>
  <c r="H149" i="13"/>
  <c r="G149" i="13"/>
  <c r="F149" i="13"/>
  <c r="E149" i="13"/>
  <c r="D149" i="13"/>
  <c r="C149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AD136" i="13"/>
  <c r="AC136" i="13"/>
  <c r="AB136" i="13"/>
  <c r="AA136" i="13"/>
  <c r="Z136" i="13"/>
  <c r="Y136" i="13"/>
  <c r="X136" i="13"/>
  <c r="W136" i="13"/>
  <c r="V136" i="13"/>
  <c r="U136" i="13"/>
  <c r="T136" i="13"/>
  <c r="S136" i="13"/>
  <c r="R136" i="13"/>
  <c r="Q136" i="13"/>
  <c r="P136" i="13"/>
  <c r="O136" i="13"/>
  <c r="N136" i="13"/>
  <c r="M136" i="13"/>
  <c r="L136" i="13"/>
  <c r="K136" i="13"/>
  <c r="J136" i="13"/>
  <c r="I136" i="13"/>
  <c r="H136" i="13"/>
  <c r="G136" i="13"/>
  <c r="F136" i="13"/>
  <c r="E136" i="13"/>
  <c r="D136" i="13"/>
  <c r="C136" i="13"/>
  <c r="AD135" i="13"/>
  <c r="AC135" i="13"/>
  <c r="AB135" i="13"/>
  <c r="AA135" i="13"/>
  <c r="Z135" i="13"/>
  <c r="Y135" i="13"/>
  <c r="X135" i="13"/>
  <c r="W135" i="13"/>
  <c r="V135" i="13"/>
  <c r="U135" i="13"/>
  <c r="T135" i="13"/>
  <c r="S135" i="13"/>
  <c r="R135" i="13"/>
  <c r="Q135" i="13"/>
  <c r="P135" i="13"/>
  <c r="O135" i="13"/>
  <c r="N135" i="13"/>
  <c r="M135" i="13"/>
  <c r="L135" i="13"/>
  <c r="K135" i="13"/>
  <c r="J135" i="13"/>
  <c r="I135" i="13"/>
  <c r="H135" i="13"/>
  <c r="G135" i="13"/>
  <c r="F135" i="13"/>
  <c r="E135" i="13"/>
  <c r="D135" i="13"/>
  <c r="C135" i="13"/>
  <c r="AD123" i="13"/>
  <c r="AC123" i="13"/>
  <c r="AB123" i="13"/>
  <c r="AA123" i="13"/>
  <c r="Z123" i="13"/>
  <c r="Y123" i="13"/>
  <c r="X123" i="13"/>
  <c r="W123" i="13"/>
  <c r="V123" i="13"/>
  <c r="U123" i="13"/>
  <c r="T123" i="13"/>
  <c r="S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C123" i="13"/>
  <c r="AD122" i="13"/>
  <c r="AC122" i="13"/>
  <c r="AB122" i="13"/>
  <c r="AA122" i="13"/>
  <c r="Z122" i="13"/>
  <c r="Y122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D122" i="13"/>
  <c r="C122" i="13"/>
  <c r="AD110" i="13"/>
  <c r="AC110" i="13"/>
  <c r="AB110" i="13"/>
  <c r="AA110" i="13"/>
  <c r="Z110" i="13"/>
  <c r="Y110" i="13"/>
  <c r="X110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D110" i="13"/>
  <c r="C110" i="13"/>
  <c r="AD109" i="13"/>
  <c r="AC109" i="13"/>
  <c r="AB109" i="13"/>
  <c r="AA109" i="13"/>
  <c r="Z109" i="13"/>
  <c r="Y109" i="13"/>
  <c r="X109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C109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C97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C19" i="13"/>
  <c r="C18" i="13"/>
  <c r="AG311" i="13" l="1"/>
  <c r="AG298" i="13"/>
  <c r="AG285" i="13"/>
  <c r="AG272" i="13"/>
  <c r="AG259" i="13"/>
  <c r="AG246" i="13"/>
  <c r="AG233" i="13"/>
  <c r="AG220" i="13"/>
  <c r="AG207" i="13"/>
  <c r="AG194" i="13"/>
  <c r="AG184" i="13"/>
  <c r="AG181" i="13"/>
  <c r="AG168" i="13"/>
  <c r="AG155" i="13"/>
  <c r="AG142" i="13"/>
  <c r="AG129" i="13"/>
  <c r="AG116" i="13"/>
  <c r="AG103" i="13"/>
  <c r="AG90" i="13"/>
  <c r="AG77" i="13"/>
  <c r="AG64" i="13"/>
  <c r="AG51" i="13"/>
  <c r="AG25" i="13"/>
  <c r="C21" i="10" l="1"/>
  <c r="C22" i="10"/>
  <c r="G8" i="10" l="1"/>
  <c r="G7" i="10"/>
  <c r="G6" i="10"/>
  <c r="C8" i="13"/>
  <c r="D8" i="13" s="1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O8" i="13" s="1"/>
  <c r="P8" i="13" s="1"/>
  <c r="Q8" i="13" s="1"/>
  <c r="R8" i="13" s="1"/>
  <c r="S8" i="13" s="1"/>
  <c r="T8" i="13" s="1"/>
  <c r="U8" i="13" s="1"/>
  <c r="V8" i="13" s="1"/>
  <c r="W8" i="13" s="1"/>
  <c r="X8" i="13" s="1"/>
  <c r="Y8" i="13" s="1"/>
  <c r="Z8" i="13" s="1"/>
  <c r="AA8" i="13" s="1"/>
  <c r="AB8" i="13" s="1"/>
  <c r="AC8" i="13" s="1"/>
  <c r="AD8" i="13" s="1"/>
  <c r="C21" i="13" s="1"/>
  <c r="D21" i="13" s="1"/>
  <c r="P8" i="10" l="1"/>
  <c r="AG12" i="13" l="1"/>
  <c r="P6" i="13" l="1"/>
  <c r="AJ8" i="13" l="1"/>
  <c r="AI8" i="13" s="1"/>
  <c r="C23" i="13" l="1"/>
  <c r="AD10" i="13"/>
  <c r="AD9" i="13" s="1"/>
  <c r="AH27" i="13" l="1"/>
  <c r="AH28" i="13"/>
  <c r="AF23" i="13"/>
  <c r="C22" i="13"/>
  <c r="C24" i="13"/>
  <c r="AD11" i="13"/>
  <c r="AC10" i="13" l="1"/>
  <c r="AB10" i="13"/>
  <c r="AB9" i="13" s="1"/>
  <c r="AC11" i="13" l="1"/>
  <c r="AC9" i="13"/>
  <c r="AB11" i="13"/>
  <c r="AA10" i="13"/>
  <c r="AA9" i="13" s="1"/>
  <c r="AA11" i="13" l="1"/>
  <c r="Z10" i="13"/>
  <c r="Z9" i="13" s="1"/>
  <c r="Z11" i="13" l="1"/>
  <c r="Y10" i="13"/>
  <c r="Y9" i="13" s="1"/>
  <c r="Y11" i="13" l="1"/>
  <c r="X10" i="13"/>
  <c r="X9" i="13" s="1"/>
  <c r="X11" i="13" l="1"/>
  <c r="W10" i="13"/>
  <c r="W9" i="13" s="1"/>
  <c r="W11" i="13" l="1"/>
  <c r="V10" i="13"/>
  <c r="V9" i="13" s="1"/>
  <c r="V11" i="13" l="1"/>
  <c r="U10" i="13"/>
  <c r="U9" i="13" s="1"/>
  <c r="U11" i="13" l="1"/>
  <c r="AL27" i="13"/>
  <c r="T10" i="13"/>
  <c r="T9" i="13" s="1"/>
  <c r="T11" i="13" l="1"/>
  <c r="S10" i="13"/>
  <c r="S9" i="13" s="1"/>
  <c r="S11" i="13" l="1"/>
  <c r="R10" i="13"/>
  <c r="R9" i="13" s="1"/>
  <c r="R11" i="13" l="1"/>
  <c r="Q10" i="13"/>
  <c r="Q9" i="13" s="1"/>
  <c r="Q11" i="13" l="1"/>
  <c r="P10" i="13"/>
  <c r="P9" i="13" s="1"/>
  <c r="P11" i="13" l="1"/>
  <c r="O10" i="13"/>
  <c r="O9" i="13" s="1"/>
  <c r="O11" i="13" l="1"/>
  <c r="N10" i="13"/>
  <c r="N9" i="13" s="1"/>
  <c r="N11" i="13" l="1"/>
  <c r="M10" i="13"/>
  <c r="M9" i="13" s="1"/>
  <c r="M11" i="13" l="1"/>
  <c r="L10" i="13"/>
  <c r="L9" i="13" s="1"/>
  <c r="L11" i="13" l="1"/>
  <c r="K10" i="13"/>
  <c r="K9" i="13" s="1"/>
  <c r="K11" i="13" l="1"/>
  <c r="J10" i="13"/>
  <c r="J9" i="13" s="1"/>
  <c r="J11" i="13" l="1"/>
  <c r="I10" i="13"/>
  <c r="I9" i="13" s="1"/>
  <c r="I11" i="13" l="1"/>
  <c r="H10" i="13"/>
  <c r="H9" i="13" s="1"/>
  <c r="H11" i="13" l="1"/>
  <c r="G10" i="13"/>
  <c r="G9" i="13" l="1"/>
  <c r="G11" i="13"/>
  <c r="F10" i="13"/>
  <c r="F9" i="13" s="1"/>
  <c r="F11" i="13" l="1"/>
  <c r="E10" i="13"/>
  <c r="E9" i="13" s="1"/>
  <c r="D23" i="13"/>
  <c r="D22" i="13" s="1"/>
  <c r="E11" i="13" l="1"/>
  <c r="C10" i="13"/>
  <c r="D10" i="13"/>
  <c r="D9" i="13" s="1"/>
  <c r="D24" i="13"/>
  <c r="E21" i="13"/>
  <c r="E23" i="13" s="1"/>
  <c r="AH15" i="13" l="1"/>
  <c r="AH14" i="13"/>
  <c r="AG13" i="13"/>
  <c r="E22" i="13"/>
  <c r="C11" i="13"/>
  <c r="AT7" i="13"/>
  <c r="AU7" i="13" s="1"/>
  <c r="C9" i="13"/>
  <c r="D11" i="13"/>
  <c r="AG11" i="13"/>
  <c r="E24" i="13"/>
  <c r="F21" i="13"/>
  <c r="AV7" i="13" l="1"/>
  <c r="AW7" i="13"/>
  <c r="AT8" i="13"/>
  <c r="F23" i="13"/>
  <c r="G21" i="13"/>
  <c r="G23" i="13" s="1"/>
  <c r="G22" i="13" s="1"/>
  <c r="F24" i="13"/>
  <c r="AV8" i="13" l="1"/>
  <c r="AW8" i="13"/>
  <c r="AU8" i="13"/>
  <c r="F22" i="13"/>
  <c r="AT9" i="13"/>
  <c r="G24" i="13"/>
  <c r="H21" i="13"/>
  <c r="H23" i="13" s="1"/>
  <c r="AW9" i="13" l="1"/>
  <c r="AU9" i="13"/>
  <c r="AV9" i="13"/>
  <c r="H22" i="13"/>
  <c r="AT10" i="13"/>
  <c r="I21" i="13"/>
  <c r="I23" i="13" s="1"/>
  <c r="H24" i="13"/>
  <c r="AW10" i="13" l="1"/>
  <c r="AU10" i="13"/>
  <c r="AV10" i="13"/>
  <c r="I22" i="13"/>
  <c r="AT11" i="13"/>
  <c r="J21" i="13"/>
  <c r="J23" i="13" s="1"/>
  <c r="I24" i="13"/>
  <c r="AW11" i="13" l="1"/>
  <c r="AV11" i="13"/>
  <c r="AU11" i="13"/>
  <c r="J22" i="13"/>
  <c r="AT12" i="13"/>
  <c r="J24" i="13"/>
  <c r="K21" i="13"/>
  <c r="K23" i="13" s="1"/>
  <c r="AV12" i="13" l="1"/>
  <c r="AW12" i="13"/>
  <c r="AU12" i="13"/>
  <c r="K22" i="13"/>
  <c r="AT13" i="13"/>
  <c r="L21" i="13"/>
  <c r="L23" i="13" s="1"/>
  <c r="K24" i="13"/>
  <c r="AU13" i="13" l="1"/>
  <c r="AV13" i="13"/>
  <c r="AW13" i="13"/>
  <c r="L22" i="13"/>
  <c r="AT14" i="13"/>
  <c r="L24" i="13"/>
  <c r="M21" i="13"/>
  <c r="M23" i="13" s="1"/>
  <c r="AU14" i="13" l="1"/>
  <c r="AV14" i="13"/>
  <c r="AW14" i="13"/>
  <c r="M22" i="13"/>
  <c r="AT15" i="13"/>
  <c r="M24" i="13"/>
  <c r="N21" i="13"/>
  <c r="N23" i="13" s="1"/>
  <c r="AV15" i="13" l="1"/>
  <c r="AU15" i="13"/>
  <c r="AW15" i="13"/>
  <c r="N22" i="13"/>
  <c r="AT16" i="13"/>
  <c r="O21" i="13"/>
  <c r="O23" i="13" s="1"/>
  <c r="N24" i="13"/>
  <c r="AV16" i="13" l="1"/>
  <c r="AW16" i="13"/>
  <c r="AU16" i="13"/>
  <c r="O22" i="13"/>
  <c r="AT17" i="13"/>
  <c r="O24" i="13"/>
  <c r="P21" i="13"/>
  <c r="P23" i="13" s="1"/>
  <c r="AV17" i="13" l="1"/>
  <c r="AW17" i="13"/>
  <c r="AU17" i="13"/>
  <c r="P22" i="13"/>
  <c r="AT18" i="13"/>
  <c r="Q21" i="13"/>
  <c r="Q23" i="13" s="1"/>
  <c r="P24" i="13"/>
  <c r="AW18" i="13" l="1"/>
  <c r="AU18" i="13"/>
  <c r="AV18" i="13"/>
  <c r="Q22" i="13"/>
  <c r="AT19" i="13"/>
  <c r="R21" i="13"/>
  <c r="R23" i="13" s="1"/>
  <c r="Q24" i="13"/>
  <c r="AW19" i="13" l="1"/>
  <c r="AV19" i="13"/>
  <c r="AU19" i="13"/>
  <c r="R22" i="13"/>
  <c r="AT20" i="13"/>
  <c r="R24" i="13"/>
  <c r="S21" i="13"/>
  <c r="S23" i="13" s="1"/>
  <c r="AW20" i="13" l="1"/>
  <c r="AV20" i="13"/>
  <c r="AU20" i="13"/>
  <c r="S22" i="13"/>
  <c r="AT21" i="13"/>
  <c r="S24" i="13"/>
  <c r="T21" i="13"/>
  <c r="T23" i="13" s="1"/>
  <c r="AW21" i="13" l="1"/>
  <c r="AV21" i="13"/>
  <c r="AU21" i="13"/>
  <c r="T22" i="13"/>
  <c r="AT22" i="13"/>
  <c r="T24" i="13"/>
  <c r="U21" i="13"/>
  <c r="U23" i="13" s="1"/>
  <c r="AW22" i="13" l="1"/>
  <c r="AV22" i="13"/>
  <c r="AU22" i="13"/>
  <c r="U22" i="13"/>
  <c r="AT23" i="13"/>
  <c r="U24" i="13"/>
  <c r="V21" i="13"/>
  <c r="V23" i="13" s="1"/>
  <c r="AV23" i="13" l="1"/>
  <c r="AU23" i="13"/>
  <c r="AW23" i="13"/>
  <c r="V22" i="13"/>
  <c r="AT24" i="13"/>
  <c r="W21" i="13"/>
  <c r="W23" i="13" s="1"/>
  <c r="V24" i="13"/>
  <c r="AW24" i="13" l="1"/>
  <c r="AV24" i="13"/>
  <c r="AU24" i="13"/>
  <c r="W22" i="13"/>
  <c r="AT25" i="13"/>
  <c r="X21" i="13"/>
  <c r="X23" i="13" s="1"/>
  <c r="W24" i="13"/>
  <c r="AW25" i="13" l="1"/>
  <c r="AV25" i="13"/>
  <c r="AU25" i="13"/>
  <c r="X22" i="13"/>
  <c r="AT26" i="13"/>
  <c r="Y21" i="13"/>
  <c r="Y23" i="13" s="1"/>
  <c r="X24" i="13"/>
  <c r="AU26" i="13" l="1"/>
  <c r="AW26" i="13"/>
  <c r="AV26" i="13"/>
  <c r="Y22" i="13"/>
  <c r="AT27" i="13"/>
  <c r="Z21" i="13"/>
  <c r="Z23" i="13" s="1"/>
  <c r="Y24" i="13"/>
  <c r="AU27" i="13" l="1"/>
  <c r="AW27" i="13"/>
  <c r="AV27" i="13"/>
  <c r="Z22" i="13"/>
  <c r="AT28" i="13"/>
  <c r="Z24" i="13"/>
  <c r="AA21" i="13"/>
  <c r="AA23" i="13" s="1"/>
  <c r="AW28" i="13" l="1"/>
  <c r="AV28" i="13"/>
  <c r="AU28" i="13"/>
  <c r="AA22" i="13"/>
  <c r="AT29" i="13"/>
  <c r="AA24" i="13"/>
  <c r="AB21" i="13"/>
  <c r="AB23" i="13" s="1"/>
  <c r="AW29" i="13" l="1"/>
  <c r="AV29" i="13"/>
  <c r="AU29" i="13"/>
  <c r="AB22" i="13"/>
  <c r="AT30" i="13"/>
  <c r="AB24" i="13"/>
  <c r="AC21" i="13"/>
  <c r="AC23" i="13" s="1"/>
  <c r="AW30" i="13" l="1"/>
  <c r="AV30" i="13"/>
  <c r="AU30" i="13"/>
  <c r="AC22" i="13"/>
  <c r="AT31" i="13"/>
  <c r="AD21" i="13"/>
  <c r="AC24" i="13"/>
  <c r="AU31" i="13" l="1"/>
  <c r="AW31" i="13"/>
  <c r="AV31" i="13"/>
  <c r="AT32" i="13"/>
  <c r="C34" i="13"/>
  <c r="C37" i="13" s="1"/>
  <c r="AD23" i="13"/>
  <c r="AD24" i="13"/>
  <c r="AG24" i="13" s="1"/>
  <c r="D34" i="13" l="1"/>
  <c r="D37" i="13" s="1"/>
  <c r="AG26" i="13"/>
  <c r="AG29" i="13" s="1"/>
  <c r="AG30" i="13" s="1"/>
  <c r="AW32" i="13"/>
  <c r="AV32" i="13"/>
  <c r="AU32" i="13"/>
  <c r="AD22" i="13"/>
  <c r="AT33" i="13"/>
  <c r="D36" i="13"/>
  <c r="D35" i="13" s="1"/>
  <c r="C36" i="13"/>
  <c r="E34" i="13"/>
  <c r="AH41" i="13" l="1"/>
  <c r="AH40" i="13"/>
  <c r="AF36" i="13"/>
  <c r="AW33" i="13"/>
  <c r="AV33" i="13"/>
  <c r="AU33" i="13"/>
  <c r="AT34" i="13"/>
  <c r="C35" i="13"/>
  <c r="E36" i="13"/>
  <c r="F34" i="13"/>
  <c r="E37" i="13"/>
  <c r="AV34" i="13" l="1"/>
  <c r="AU34" i="13"/>
  <c r="AW34" i="13"/>
  <c r="E35" i="13"/>
  <c r="AT35" i="13"/>
  <c r="F36" i="13"/>
  <c r="G34" i="13"/>
  <c r="F37" i="13"/>
  <c r="AV35" i="13" l="1"/>
  <c r="AU35" i="13"/>
  <c r="AW35" i="13"/>
  <c r="AT36" i="13"/>
  <c r="F35" i="13"/>
  <c r="G36" i="13"/>
  <c r="H34" i="13"/>
  <c r="G37" i="13"/>
  <c r="AV36" i="13" l="1"/>
  <c r="AW36" i="13"/>
  <c r="AU36" i="13"/>
  <c r="AT37" i="13"/>
  <c r="G35" i="13"/>
  <c r="H36" i="13"/>
  <c r="I34" i="13"/>
  <c r="H37" i="13"/>
  <c r="AV37" i="13" l="1"/>
  <c r="AW37" i="13"/>
  <c r="AU37" i="13"/>
  <c r="AT38" i="13"/>
  <c r="H35" i="13"/>
  <c r="I36" i="13"/>
  <c r="I37" i="13"/>
  <c r="J34" i="13"/>
  <c r="AU38" i="13" l="1"/>
  <c r="AW38" i="13"/>
  <c r="AV38" i="13"/>
  <c r="AT39" i="13"/>
  <c r="I35" i="13"/>
  <c r="J36" i="13"/>
  <c r="J37" i="13"/>
  <c r="K34" i="13"/>
  <c r="AU39" i="13" l="1"/>
  <c r="AW39" i="13"/>
  <c r="AV39" i="13"/>
  <c r="AT40" i="13"/>
  <c r="AU40" i="13" s="1"/>
  <c r="J35" i="13"/>
  <c r="K36" i="13"/>
  <c r="K37" i="13"/>
  <c r="L34" i="13"/>
  <c r="AW40" i="13" l="1"/>
  <c r="AV40" i="13"/>
  <c r="AT41" i="13"/>
  <c r="K35" i="13"/>
  <c r="L36" i="13"/>
  <c r="M34" i="13"/>
  <c r="L37" i="13"/>
  <c r="AW41" i="13" l="1"/>
  <c r="AU41" i="13"/>
  <c r="AV41" i="13"/>
  <c r="AT42" i="13"/>
  <c r="L35" i="13"/>
  <c r="M36" i="13"/>
  <c r="N34" i="13"/>
  <c r="M37" i="13"/>
  <c r="AW42" i="13" l="1"/>
  <c r="AV42" i="13"/>
  <c r="AU42" i="13"/>
  <c r="AT43" i="13"/>
  <c r="M35" i="13"/>
  <c r="N36" i="13"/>
  <c r="N37" i="13"/>
  <c r="O34" i="13"/>
  <c r="AW43" i="13" l="1"/>
  <c r="AV43" i="13"/>
  <c r="AU43" i="13"/>
  <c r="AT44" i="13"/>
  <c r="N35" i="13"/>
  <c r="O36" i="13"/>
  <c r="P34" i="13"/>
  <c r="O37" i="13"/>
  <c r="AW44" i="13" l="1"/>
  <c r="AV44" i="13"/>
  <c r="AU44" i="13"/>
  <c r="AT45" i="13"/>
  <c r="O35" i="13"/>
  <c r="P36" i="13"/>
  <c r="Q34" i="13"/>
  <c r="P37" i="13"/>
  <c r="AW45" i="13" l="1"/>
  <c r="AV45" i="13"/>
  <c r="AU45" i="13"/>
  <c r="AT46" i="13"/>
  <c r="P35" i="13"/>
  <c r="Q36" i="13"/>
  <c r="R34" i="13"/>
  <c r="Q37" i="13"/>
  <c r="AW46" i="13" l="1"/>
  <c r="AV46" i="13"/>
  <c r="AU46" i="13"/>
  <c r="AT47" i="13"/>
  <c r="Q35" i="13"/>
  <c r="R36" i="13"/>
  <c r="R37" i="13"/>
  <c r="S34" i="13"/>
  <c r="AW47" i="13" l="1"/>
  <c r="AV47" i="13"/>
  <c r="AU47" i="13"/>
  <c r="AT48" i="13"/>
  <c r="R35" i="13"/>
  <c r="S36" i="13"/>
  <c r="S37" i="13"/>
  <c r="T34" i="13"/>
  <c r="AW48" i="13" l="1"/>
  <c r="AV48" i="13"/>
  <c r="AU48" i="13"/>
  <c r="AT49" i="13"/>
  <c r="S35" i="13"/>
  <c r="T36" i="13"/>
  <c r="U34" i="13"/>
  <c r="T37" i="13"/>
  <c r="AW49" i="13" l="1"/>
  <c r="AV49" i="13"/>
  <c r="AU49" i="13"/>
  <c r="AT50" i="13"/>
  <c r="T35" i="13"/>
  <c r="U36" i="13"/>
  <c r="V34" i="13"/>
  <c r="U37" i="13"/>
  <c r="AW50" i="13" l="1"/>
  <c r="AV50" i="13"/>
  <c r="AU50" i="13"/>
  <c r="AT51" i="13"/>
  <c r="U35" i="13"/>
  <c r="V36" i="13"/>
  <c r="W34" i="13"/>
  <c r="V37" i="13"/>
  <c r="AW51" i="13" l="1"/>
  <c r="AV51" i="13"/>
  <c r="AU51" i="13"/>
  <c r="AT52" i="13"/>
  <c r="V35" i="13"/>
  <c r="W36" i="13"/>
  <c r="W37" i="13"/>
  <c r="X34" i="13"/>
  <c r="AW52" i="13" l="1"/>
  <c r="AV52" i="13"/>
  <c r="AU52" i="13"/>
  <c r="AT53" i="13"/>
  <c r="W35" i="13"/>
  <c r="X36" i="13"/>
  <c r="Y34" i="13"/>
  <c r="X37" i="13"/>
  <c r="AW53" i="13" l="1"/>
  <c r="AV53" i="13"/>
  <c r="AU53" i="13"/>
  <c r="AT54" i="13"/>
  <c r="X35" i="13"/>
  <c r="Y36" i="13"/>
  <c r="Z34" i="13"/>
  <c r="Y37" i="13"/>
  <c r="AW54" i="13" l="1"/>
  <c r="AV54" i="13"/>
  <c r="AU54" i="13"/>
  <c r="AT55" i="13"/>
  <c r="Y35" i="13"/>
  <c r="Z36" i="13"/>
  <c r="Z37" i="13"/>
  <c r="AA34" i="13"/>
  <c r="AW55" i="13" l="1"/>
  <c r="AV55" i="13"/>
  <c r="AU55" i="13"/>
  <c r="AT56" i="13"/>
  <c r="Z35" i="13"/>
  <c r="AA36" i="13"/>
  <c r="AA37" i="13"/>
  <c r="AB34" i="13"/>
  <c r="AW56" i="13" l="1"/>
  <c r="AV56" i="13"/>
  <c r="AU56" i="13"/>
  <c r="AT57" i="13"/>
  <c r="AA35" i="13"/>
  <c r="AB36" i="13"/>
  <c r="AC34" i="13"/>
  <c r="AB37" i="13"/>
  <c r="AW57" i="13" l="1"/>
  <c r="AV57" i="13"/>
  <c r="AU57" i="13"/>
  <c r="AT58" i="13"/>
  <c r="AB35" i="13"/>
  <c r="AC36" i="13"/>
  <c r="AD34" i="13"/>
  <c r="C47" i="13" s="1"/>
  <c r="AC37" i="13"/>
  <c r="AW58" i="13" l="1"/>
  <c r="AV58" i="13"/>
  <c r="AU58" i="13"/>
  <c r="AT59" i="13"/>
  <c r="AC35" i="13"/>
  <c r="C49" i="13"/>
  <c r="C50" i="13"/>
  <c r="D47" i="13"/>
  <c r="AD36" i="13"/>
  <c r="AG39" i="13" s="1"/>
  <c r="AG42" i="13" s="1"/>
  <c r="AG43" i="13" s="1"/>
  <c r="AD37" i="13"/>
  <c r="AG37" i="13" s="1"/>
  <c r="AH54" i="13" l="1"/>
  <c r="AH53" i="13"/>
  <c r="AF49" i="13"/>
  <c r="AW59" i="13"/>
  <c r="AV59" i="13"/>
  <c r="AU59" i="13"/>
  <c r="AT60" i="13"/>
  <c r="AD35" i="13"/>
  <c r="C48" i="13"/>
  <c r="D50" i="13"/>
  <c r="E47" i="13"/>
  <c r="D49" i="13"/>
  <c r="AW60" i="13" l="1"/>
  <c r="AV60" i="13"/>
  <c r="AU60" i="13"/>
  <c r="AT61" i="13"/>
  <c r="D48" i="13"/>
  <c r="E49" i="13"/>
  <c r="E50" i="13"/>
  <c r="F47" i="13"/>
  <c r="AW61" i="13" l="1"/>
  <c r="AV61" i="13"/>
  <c r="AU61" i="13"/>
  <c r="AT62" i="13"/>
  <c r="E48" i="13"/>
  <c r="F49" i="13"/>
  <c r="G47" i="13"/>
  <c r="F50" i="13"/>
  <c r="AW62" i="13" l="1"/>
  <c r="AV62" i="13"/>
  <c r="AU62" i="13"/>
  <c r="AT63" i="13"/>
  <c r="F48" i="13"/>
  <c r="G50" i="13"/>
  <c r="H47" i="13"/>
  <c r="G49" i="13"/>
  <c r="AV63" i="13" l="1"/>
  <c r="AW63" i="13"/>
  <c r="AU63" i="13"/>
  <c r="AT64" i="13"/>
  <c r="G48" i="13"/>
  <c r="H50" i="13"/>
  <c r="H49" i="13"/>
  <c r="I47" i="13"/>
  <c r="AW64" i="13" l="1"/>
  <c r="AV64" i="13"/>
  <c r="AU64" i="13"/>
  <c r="AT65" i="13"/>
  <c r="H48" i="13"/>
  <c r="J47" i="13"/>
  <c r="I49" i="13"/>
  <c r="I50" i="13"/>
  <c r="AW65" i="13" l="1"/>
  <c r="AV65" i="13"/>
  <c r="AU65" i="13"/>
  <c r="AT66" i="13"/>
  <c r="I48" i="13"/>
  <c r="J50" i="13"/>
  <c r="K47" i="13"/>
  <c r="J49" i="13"/>
  <c r="AW66" i="13" l="1"/>
  <c r="AV66" i="13"/>
  <c r="AU66" i="13"/>
  <c r="AT67" i="13"/>
  <c r="J48" i="13"/>
  <c r="K50" i="13"/>
  <c r="L47" i="13"/>
  <c r="K49" i="13"/>
  <c r="AW67" i="13" l="1"/>
  <c r="AV67" i="13"/>
  <c r="AU67" i="13"/>
  <c r="AT68" i="13"/>
  <c r="K48" i="13"/>
  <c r="L49" i="13"/>
  <c r="M47" i="13"/>
  <c r="L50" i="13"/>
  <c r="D10" i="10"/>
  <c r="C10" i="10"/>
  <c r="AW68" i="13" l="1"/>
  <c r="AV68" i="13"/>
  <c r="AU68" i="13"/>
  <c r="AT69" i="13"/>
  <c r="L48" i="13"/>
  <c r="N47" i="13"/>
  <c r="M49" i="13"/>
  <c r="M50" i="13"/>
  <c r="F10" i="10"/>
  <c r="C12" i="10"/>
  <c r="C11" i="10" l="1"/>
  <c r="C27" i="10"/>
  <c r="C28" i="10" s="1"/>
  <c r="AW69" i="13"/>
  <c r="AV69" i="13"/>
  <c r="AU69" i="13"/>
  <c r="AT70" i="13"/>
  <c r="M48" i="13"/>
  <c r="N49" i="13"/>
  <c r="O47" i="13"/>
  <c r="N50" i="13"/>
  <c r="C13" i="10"/>
  <c r="D12" i="10"/>
  <c r="D13" i="10" s="1"/>
  <c r="D20" i="10" l="1"/>
  <c r="D19" i="10"/>
  <c r="D18" i="10"/>
  <c r="C25" i="10"/>
  <c r="C33" i="10"/>
  <c r="C32" i="10"/>
  <c r="C35" i="10" s="1"/>
  <c r="C34" i="10"/>
  <c r="C20" i="10"/>
  <c r="C19" i="10"/>
  <c r="C18" i="10"/>
  <c r="D14" i="10"/>
  <c r="C14" i="10"/>
  <c r="AW70" i="13"/>
  <c r="AV70" i="13"/>
  <c r="AU70" i="13"/>
  <c r="AT71" i="13"/>
  <c r="N48" i="13"/>
  <c r="O50" i="13"/>
  <c r="P47" i="13"/>
  <c r="O49" i="13"/>
  <c r="E12" i="10"/>
  <c r="E13" i="10" s="1"/>
  <c r="D24" i="10"/>
  <c r="C24" i="10"/>
  <c r="C36" i="10" l="1"/>
  <c r="E18" i="10"/>
  <c r="E20" i="10"/>
  <c r="E19" i="10"/>
  <c r="E14" i="10"/>
  <c r="D22" i="10"/>
  <c r="D21" i="10"/>
  <c r="AW71" i="13"/>
  <c r="AV71" i="13"/>
  <c r="AU71" i="13"/>
  <c r="AT72" i="13"/>
  <c r="O48" i="13"/>
  <c r="P50" i="13"/>
  <c r="P49" i="13"/>
  <c r="Q47" i="13"/>
  <c r="C26" i="10"/>
  <c r="C41" i="10" s="1"/>
  <c r="F12" i="10"/>
  <c r="F13" i="10" s="1"/>
  <c r="F20" i="10" l="1"/>
  <c r="F19" i="10"/>
  <c r="F18" i="10"/>
  <c r="C42" i="10"/>
  <c r="C46" i="10"/>
  <c r="C47" i="10"/>
  <c r="C48" i="10"/>
  <c r="C39" i="10"/>
  <c r="F14" i="10"/>
  <c r="E22" i="10"/>
  <c r="E21" i="10"/>
  <c r="AW72" i="13"/>
  <c r="AV72" i="13"/>
  <c r="AU72" i="13"/>
  <c r="AT73" i="13"/>
  <c r="P48" i="13"/>
  <c r="Q50" i="13"/>
  <c r="R47" i="13"/>
  <c r="Q49" i="13"/>
  <c r="C38" i="10"/>
  <c r="D38" i="10"/>
  <c r="D26" i="10"/>
  <c r="D27" i="10" s="1"/>
  <c r="G12" i="10"/>
  <c r="G13" i="10" s="1"/>
  <c r="G20" i="10" l="1"/>
  <c r="G19" i="10"/>
  <c r="G18" i="10"/>
  <c r="D32" i="10"/>
  <c r="D33" i="10"/>
  <c r="D34" i="10"/>
  <c r="G14" i="10"/>
  <c r="F22" i="10"/>
  <c r="F21" i="10"/>
  <c r="D28" i="10"/>
  <c r="AW73" i="13"/>
  <c r="AV73" i="13"/>
  <c r="AU73" i="13"/>
  <c r="AT74" i="13"/>
  <c r="Q48" i="13"/>
  <c r="R49" i="13"/>
  <c r="S47" i="13"/>
  <c r="R50" i="13"/>
  <c r="C40" i="10"/>
  <c r="C55" i="10" s="1"/>
  <c r="E26" i="10"/>
  <c r="E27" i="10" s="1"/>
  <c r="H12" i="10"/>
  <c r="H13" i="10" s="1"/>
  <c r="H20" i="10" l="1"/>
  <c r="H19" i="10"/>
  <c r="H18" i="10"/>
  <c r="F26" i="10"/>
  <c r="F27" i="10" s="1"/>
  <c r="D40" i="10"/>
  <c r="D41" i="10" s="1"/>
  <c r="H14" i="10"/>
  <c r="G21" i="10"/>
  <c r="G22" i="10"/>
  <c r="D36" i="10"/>
  <c r="D35" i="10"/>
  <c r="AW74" i="13"/>
  <c r="AV74" i="13"/>
  <c r="AU74" i="13"/>
  <c r="AT75" i="13"/>
  <c r="R48" i="13"/>
  <c r="S49" i="13"/>
  <c r="T47" i="13"/>
  <c r="S50" i="13"/>
  <c r="I12" i="10"/>
  <c r="I13" i="10" s="1"/>
  <c r="I20" i="10" l="1"/>
  <c r="I19" i="10"/>
  <c r="I18" i="10"/>
  <c r="E40" i="10"/>
  <c r="E41" i="10" s="1"/>
  <c r="G26" i="10"/>
  <c r="G27" i="10" s="1"/>
  <c r="D42" i="10"/>
  <c r="D47" i="10"/>
  <c r="D46" i="10"/>
  <c r="D48" i="10"/>
  <c r="C56" i="10"/>
  <c r="C53" i="10"/>
  <c r="AS57" i="10"/>
  <c r="E33" i="10"/>
  <c r="E34" i="10"/>
  <c r="E32" i="10"/>
  <c r="I14" i="10"/>
  <c r="H21" i="10"/>
  <c r="H22" i="10"/>
  <c r="E28" i="10"/>
  <c r="AW75" i="13"/>
  <c r="AV75" i="13"/>
  <c r="AU75" i="13"/>
  <c r="AT76" i="13"/>
  <c r="S48" i="13"/>
  <c r="U47" i="13"/>
  <c r="T49" i="13"/>
  <c r="T50" i="13"/>
  <c r="D52" i="10"/>
  <c r="C52" i="10"/>
  <c r="F40" i="10"/>
  <c r="F41" i="10" s="1"/>
  <c r="J12" i="10"/>
  <c r="J13" i="10" s="1"/>
  <c r="J20" i="10" l="1"/>
  <c r="J19" i="10"/>
  <c r="J18" i="10"/>
  <c r="H26" i="10"/>
  <c r="H27" i="10" s="1"/>
  <c r="F34" i="10"/>
  <c r="F32" i="10"/>
  <c r="F33" i="10"/>
  <c r="E48" i="10"/>
  <c r="E47" i="10"/>
  <c r="E46" i="10"/>
  <c r="J14" i="10"/>
  <c r="I21" i="10"/>
  <c r="I22" i="10"/>
  <c r="E42" i="10"/>
  <c r="E36" i="10"/>
  <c r="E35" i="10"/>
  <c r="F28" i="10"/>
  <c r="AW76" i="13"/>
  <c r="AV76" i="13"/>
  <c r="AU76" i="13"/>
  <c r="AT77" i="13"/>
  <c r="T48" i="13"/>
  <c r="U49" i="13"/>
  <c r="U50" i="13"/>
  <c r="V47" i="13"/>
  <c r="C54" i="10"/>
  <c r="C69" i="10" s="1"/>
  <c r="G40" i="10"/>
  <c r="G41" i="10" s="1"/>
  <c r="K12" i="10"/>
  <c r="K13" i="10" s="1"/>
  <c r="K20" i="10" l="1"/>
  <c r="K19" i="10"/>
  <c r="K18" i="10"/>
  <c r="I26" i="10"/>
  <c r="I27" i="10" s="1"/>
  <c r="D54" i="10"/>
  <c r="D55" i="10" s="1"/>
  <c r="F42" i="10"/>
  <c r="F48" i="10"/>
  <c r="F46" i="10"/>
  <c r="F47" i="10"/>
  <c r="G32" i="10"/>
  <c r="G33" i="10"/>
  <c r="G34" i="10"/>
  <c r="K14" i="10"/>
  <c r="J21" i="10"/>
  <c r="J22" i="10"/>
  <c r="G28" i="10"/>
  <c r="AW77" i="13"/>
  <c r="AV77" i="13"/>
  <c r="AU77" i="13"/>
  <c r="AT78" i="13"/>
  <c r="U48" i="13"/>
  <c r="V49" i="13"/>
  <c r="V50" i="13"/>
  <c r="W47" i="13"/>
  <c r="H40" i="10"/>
  <c r="H41" i="10" s="1"/>
  <c r="L12" i="10"/>
  <c r="L13" i="10" s="1"/>
  <c r="L20" i="10" l="1"/>
  <c r="L19" i="10"/>
  <c r="L18" i="10"/>
  <c r="E54" i="10"/>
  <c r="E55" i="10" s="1"/>
  <c r="D56" i="10"/>
  <c r="J26" i="10"/>
  <c r="J27" i="10" s="1"/>
  <c r="G42" i="10"/>
  <c r="G46" i="10"/>
  <c r="G47" i="10"/>
  <c r="G48" i="10"/>
  <c r="C70" i="10"/>
  <c r="C67" i="10"/>
  <c r="H32" i="10"/>
  <c r="H33" i="10"/>
  <c r="H34" i="10"/>
  <c r="K21" i="10"/>
  <c r="K22" i="10"/>
  <c r="H28" i="10"/>
  <c r="G36" i="10"/>
  <c r="G35" i="10"/>
  <c r="AW78" i="13"/>
  <c r="AV78" i="13"/>
  <c r="AU78" i="13"/>
  <c r="AT79" i="13"/>
  <c r="V48" i="13"/>
  <c r="L14" i="10"/>
  <c r="AV11" i="10"/>
  <c r="W50" i="13"/>
  <c r="X47" i="13"/>
  <c r="W49" i="13"/>
  <c r="C66" i="10"/>
  <c r="D66" i="10"/>
  <c r="I40" i="10"/>
  <c r="I41" i="10" s="1"/>
  <c r="M12" i="10"/>
  <c r="M13" i="10" s="1"/>
  <c r="M18" i="10" l="1"/>
  <c r="M20" i="10"/>
  <c r="M19" i="10"/>
  <c r="K26" i="10"/>
  <c r="K27" i="10" s="1"/>
  <c r="F54" i="10"/>
  <c r="F55" i="10" s="1"/>
  <c r="I33" i="10"/>
  <c r="I34" i="10"/>
  <c r="I32" i="10"/>
  <c r="H42" i="10"/>
  <c r="H47" i="10"/>
  <c r="H48" i="10"/>
  <c r="H46" i="10"/>
  <c r="E56" i="10"/>
  <c r="I28" i="10"/>
  <c r="M14" i="10"/>
  <c r="L22" i="10"/>
  <c r="L21" i="10"/>
  <c r="AW79" i="13"/>
  <c r="AV79" i="13"/>
  <c r="AU79" i="13"/>
  <c r="AT80" i="13"/>
  <c r="W48" i="13"/>
  <c r="X49" i="13"/>
  <c r="Y47" i="13"/>
  <c r="X50" i="13"/>
  <c r="C68" i="10"/>
  <c r="C83" i="10" s="1"/>
  <c r="J40" i="10"/>
  <c r="J41" i="10" s="1"/>
  <c r="N12" i="10"/>
  <c r="N13" i="10" s="1"/>
  <c r="N19" i="10" s="1"/>
  <c r="N20" i="10" l="1"/>
  <c r="N18" i="10"/>
  <c r="G54" i="10"/>
  <c r="G55" i="10" s="1"/>
  <c r="L26" i="10"/>
  <c r="L27" i="10" s="1"/>
  <c r="J28" i="10"/>
  <c r="J34" i="10"/>
  <c r="J32" i="10"/>
  <c r="J33" i="10"/>
  <c r="F56" i="10"/>
  <c r="I42" i="10"/>
  <c r="I48" i="10"/>
  <c r="I46" i="10"/>
  <c r="I47" i="10"/>
  <c r="N14" i="10"/>
  <c r="M22" i="10"/>
  <c r="M21" i="10"/>
  <c r="AW80" i="13"/>
  <c r="AV80" i="13"/>
  <c r="AU80" i="13"/>
  <c r="AT81" i="13"/>
  <c r="X48" i="13"/>
  <c r="Y50" i="13"/>
  <c r="Z47" i="13"/>
  <c r="Y49" i="13"/>
  <c r="D68" i="10"/>
  <c r="D69" i="10" s="1"/>
  <c r="K40" i="10"/>
  <c r="K41" i="10" s="1"/>
  <c r="O12" i="10"/>
  <c r="O13" i="10" s="1"/>
  <c r="O20" i="10" l="1"/>
  <c r="O19" i="10"/>
  <c r="O18" i="10"/>
  <c r="M26" i="10"/>
  <c r="M27" i="10" s="1"/>
  <c r="H54" i="10"/>
  <c r="H55" i="10" s="1"/>
  <c r="K33" i="10"/>
  <c r="K34" i="10"/>
  <c r="K32" i="10"/>
  <c r="J42" i="10"/>
  <c r="J46" i="10"/>
  <c r="J47" i="10"/>
  <c r="J48" i="10"/>
  <c r="C81" i="10"/>
  <c r="O14" i="10"/>
  <c r="N22" i="10"/>
  <c r="N21" i="10"/>
  <c r="K28" i="10"/>
  <c r="AW81" i="13"/>
  <c r="AV81" i="13"/>
  <c r="AU81" i="13"/>
  <c r="AT82" i="13"/>
  <c r="Y48" i="13"/>
  <c r="Z50" i="13"/>
  <c r="AA47" i="13"/>
  <c r="Z49" i="13"/>
  <c r="C84" i="10"/>
  <c r="D80" i="10"/>
  <c r="C80" i="10"/>
  <c r="E68" i="10"/>
  <c r="E69" i="10" s="1"/>
  <c r="L40" i="10"/>
  <c r="L41" i="10" s="1"/>
  <c r="P12" i="10"/>
  <c r="P13" i="10" s="1"/>
  <c r="P18" i="10" s="1"/>
  <c r="P20" i="10" l="1"/>
  <c r="P19" i="10"/>
  <c r="G56" i="10"/>
  <c r="I54" i="10"/>
  <c r="I55" i="10" s="1"/>
  <c r="N26" i="10"/>
  <c r="N27" i="10" s="1"/>
  <c r="H56" i="10"/>
  <c r="L32" i="10"/>
  <c r="L34" i="10"/>
  <c r="L33" i="10"/>
  <c r="K42" i="10"/>
  <c r="K46" i="10"/>
  <c r="K47" i="10"/>
  <c r="K48" i="10"/>
  <c r="D70" i="10"/>
  <c r="P14" i="10"/>
  <c r="O22" i="10"/>
  <c r="O21" i="10"/>
  <c r="L28" i="10"/>
  <c r="K36" i="10"/>
  <c r="K35" i="10"/>
  <c r="AW82" i="13"/>
  <c r="AV82" i="13"/>
  <c r="AU82" i="13"/>
  <c r="AT83" i="13"/>
  <c r="Z48" i="13"/>
  <c r="C82" i="10"/>
  <c r="C97" i="10" s="1"/>
  <c r="AA50" i="13"/>
  <c r="AB47" i="13"/>
  <c r="AA49" i="13"/>
  <c r="F68" i="10"/>
  <c r="F69" i="10" s="1"/>
  <c r="M40" i="10"/>
  <c r="M41" i="10" s="1"/>
  <c r="Q12" i="10"/>
  <c r="Q13" i="10" s="1"/>
  <c r="Q18" i="10" l="1"/>
  <c r="Q19" i="10"/>
  <c r="Q20" i="10"/>
  <c r="O26" i="10"/>
  <c r="O27" i="10" s="1"/>
  <c r="J54" i="10"/>
  <c r="J55" i="10" s="1"/>
  <c r="D82" i="10"/>
  <c r="D83" i="10" s="1"/>
  <c r="M33" i="10"/>
  <c r="M34" i="10"/>
  <c r="M32" i="10"/>
  <c r="L42" i="10"/>
  <c r="L47" i="10"/>
  <c r="L46" i="10"/>
  <c r="L48" i="10"/>
  <c r="E70" i="10"/>
  <c r="Q14" i="10"/>
  <c r="P22" i="10"/>
  <c r="P21" i="10"/>
  <c r="M28" i="10"/>
  <c r="L36" i="10"/>
  <c r="L35" i="10"/>
  <c r="AW83" i="13"/>
  <c r="AV83" i="13"/>
  <c r="AU83" i="13"/>
  <c r="AT84" i="13"/>
  <c r="AA48" i="13"/>
  <c r="AC47" i="13"/>
  <c r="AB50" i="13"/>
  <c r="AB49" i="13"/>
  <c r="G68" i="10"/>
  <c r="G69" i="10" s="1"/>
  <c r="N40" i="10"/>
  <c r="N41" i="10" s="1"/>
  <c r="R12" i="10"/>
  <c r="R13" i="10" s="1"/>
  <c r="R20" i="10" l="1"/>
  <c r="R19" i="10"/>
  <c r="R18" i="10"/>
  <c r="I56" i="10"/>
  <c r="E82" i="10"/>
  <c r="E83" i="10" s="1"/>
  <c r="J56" i="10"/>
  <c r="K54" i="10"/>
  <c r="K55" i="10" s="1"/>
  <c r="P26" i="10"/>
  <c r="P27" i="10" s="1"/>
  <c r="N34" i="10"/>
  <c r="N32" i="10"/>
  <c r="N33" i="10"/>
  <c r="C98" i="10"/>
  <c r="C95" i="10"/>
  <c r="F70" i="10"/>
  <c r="M48" i="10"/>
  <c r="M46" i="10"/>
  <c r="M47" i="10"/>
  <c r="D84" i="10"/>
  <c r="R14" i="10"/>
  <c r="Q22" i="10"/>
  <c r="Q21" i="10"/>
  <c r="M42" i="10"/>
  <c r="N28" i="10"/>
  <c r="M36" i="10"/>
  <c r="M35" i="10"/>
  <c r="AW84" i="13"/>
  <c r="AV84" i="13"/>
  <c r="AU84" i="13"/>
  <c r="AT85" i="13"/>
  <c r="AB48" i="13"/>
  <c r="D94" i="10"/>
  <c r="C94" i="10"/>
  <c r="AC49" i="13"/>
  <c r="AD47" i="13"/>
  <c r="AC50" i="13"/>
  <c r="H68" i="10"/>
  <c r="H69" i="10" s="1"/>
  <c r="O40" i="10"/>
  <c r="O41" i="10" s="1"/>
  <c r="S12" i="10"/>
  <c r="S13" i="10" s="1"/>
  <c r="S20" i="10" l="1"/>
  <c r="S19" i="10"/>
  <c r="S18" i="10"/>
  <c r="Q26" i="10"/>
  <c r="Q27" i="10" s="1"/>
  <c r="Q33" i="10" s="1"/>
  <c r="K56" i="10"/>
  <c r="L54" i="10"/>
  <c r="L55" i="10" s="1"/>
  <c r="E84" i="10"/>
  <c r="F82" i="10"/>
  <c r="F83" i="10" s="1"/>
  <c r="O33" i="10"/>
  <c r="O32" i="10"/>
  <c r="O34" i="10"/>
  <c r="N42" i="10"/>
  <c r="N46" i="10"/>
  <c r="N47" i="10"/>
  <c r="N48" i="10"/>
  <c r="G70" i="10"/>
  <c r="S14" i="10"/>
  <c r="R22" i="10"/>
  <c r="R21" i="10"/>
  <c r="O28" i="10"/>
  <c r="N36" i="10"/>
  <c r="N35" i="10"/>
  <c r="AW85" i="13"/>
  <c r="AV85" i="13"/>
  <c r="AU85" i="13"/>
  <c r="C96" i="10"/>
  <c r="C111" i="10" s="1"/>
  <c r="AT86" i="13"/>
  <c r="AC48" i="13"/>
  <c r="C60" i="13"/>
  <c r="AD50" i="13"/>
  <c r="AG50" i="13" s="1"/>
  <c r="AD49" i="13"/>
  <c r="AG52" i="13" s="1"/>
  <c r="AG55" i="13" s="1"/>
  <c r="AG56" i="13" s="1"/>
  <c r="I68" i="10"/>
  <c r="I69" i="10" s="1"/>
  <c r="P40" i="10"/>
  <c r="P41" i="10" s="1"/>
  <c r="T12" i="10"/>
  <c r="T13" i="10" s="1"/>
  <c r="T18" i="10" s="1"/>
  <c r="T20" i="10" l="1"/>
  <c r="T19" i="10"/>
  <c r="G82" i="10"/>
  <c r="G83" i="10" s="1"/>
  <c r="M54" i="10"/>
  <c r="M55" i="10" s="1"/>
  <c r="R26" i="10"/>
  <c r="R27" i="10" s="1"/>
  <c r="D96" i="10"/>
  <c r="H70" i="10"/>
  <c r="O42" i="10"/>
  <c r="O46" i="10"/>
  <c r="O47" i="10"/>
  <c r="O48" i="10"/>
  <c r="L56" i="10"/>
  <c r="F84" i="10"/>
  <c r="P32" i="10"/>
  <c r="P34" i="10"/>
  <c r="P33" i="10"/>
  <c r="T14" i="10"/>
  <c r="S22" i="10"/>
  <c r="S21" i="10"/>
  <c r="P28" i="10"/>
  <c r="O36" i="10"/>
  <c r="O35" i="10"/>
  <c r="AW86" i="13"/>
  <c r="AV86" i="13"/>
  <c r="AU86" i="13"/>
  <c r="AT87" i="13"/>
  <c r="AD48" i="13"/>
  <c r="C63" i="13"/>
  <c r="C62" i="13"/>
  <c r="D60" i="13"/>
  <c r="J68" i="10"/>
  <c r="J69" i="10" s="1"/>
  <c r="Q40" i="10"/>
  <c r="Q41" i="10" s="1"/>
  <c r="U12" i="10"/>
  <c r="U13" i="10" s="1"/>
  <c r="AH67" i="13" l="1"/>
  <c r="AH66" i="13"/>
  <c r="U19" i="10"/>
  <c r="U20" i="10"/>
  <c r="U18" i="10"/>
  <c r="D97" i="10"/>
  <c r="D98" i="10" s="1"/>
  <c r="E96" i="10"/>
  <c r="S26" i="10"/>
  <c r="S27" i="10" s="1"/>
  <c r="N54" i="10"/>
  <c r="N55" i="10" s="1"/>
  <c r="H82" i="10"/>
  <c r="H83" i="10" s="1"/>
  <c r="M56" i="10"/>
  <c r="C112" i="10"/>
  <c r="C109" i="10"/>
  <c r="I70" i="10"/>
  <c r="Q32" i="10"/>
  <c r="Q34" i="10"/>
  <c r="P42" i="10"/>
  <c r="P47" i="10"/>
  <c r="P48" i="10"/>
  <c r="P46" i="10"/>
  <c r="AF62" i="13"/>
  <c r="D108" i="10"/>
  <c r="C108" i="10"/>
  <c r="T22" i="10"/>
  <c r="T21" i="10"/>
  <c r="U14" i="10"/>
  <c r="Q28" i="10"/>
  <c r="P36" i="10"/>
  <c r="P35" i="10"/>
  <c r="AW87" i="13"/>
  <c r="AV87" i="13"/>
  <c r="AU87" i="13"/>
  <c r="AT88" i="13"/>
  <c r="C61" i="13"/>
  <c r="E60" i="13"/>
  <c r="D63" i="13"/>
  <c r="D62" i="13"/>
  <c r="F96" i="10"/>
  <c r="K68" i="10"/>
  <c r="K69" i="10" s="1"/>
  <c r="R40" i="10"/>
  <c r="R41" i="10" s="1"/>
  <c r="V12" i="10"/>
  <c r="V13" i="10" s="1"/>
  <c r="V19" i="10" l="1"/>
  <c r="V18" i="10"/>
  <c r="C110" i="10"/>
  <c r="C125" i="10" s="1"/>
  <c r="V20" i="10"/>
  <c r="E97" i="10"/>
  <c r="E98" i="10" s="1"/>
  <c r="G84" i="10"/>
  <c r="I82" i="10"/>
  <c r="I83" i="10" s="1"/>
  <c r="O54" i="10"/>
  <c r="O55" i="10" s="1"/>
  <c r="T26" i="10"/>
  <c r="T27" i="10" s="1"/>
  <c r="J70" i="10"/>
  <c r="R34" i="10"/>
  <c r="R32" i="10"/>
  <c r="R33" i="10"/>
  <c r="Q42" i="10"/>
  <c r="Q48" i="10"/>
  <c r="Q46" i="10"/>
  <c r="Q47" i="10"/>
  <c r="H84" i="10"/>
  <c r="U22" i="10"/>
  <c r="U21" i="10"/>
  <c r="V14" i="10"/>
  <c r="R28" i="10"/>
  <c r="AW88" i="13"/>
  <c r="AV88" i="13"/>
  <c r="AU88" i="13"/>
  <c r="AT89" i="13"/>
  <c r="D61" i="13"/>
  <c r="F60" i="13"/>
  <c r="E62" i="13"/>
  <c r="E63" i="13"/>
  <c r="G96" i="10"/>
  <c r="D110" i="10"/>
  <c r="D111" i="10" s="1"/>
  <c r="L68" i="10"/>
  <c r="L69" i="10" s="1"/>
  <c r="S40" i="10"/>
  <c r="S41" i="10" s="1"/>
  <c r="W12" i="10"/>
  <c r="W13" i="10" s="1"/>
  <c r="W18" i="10" l="1"/>
  <c r="W19" i="10"/>
  <c r="W20" i="10"/>
  <c r="F97" i="10"/>
  <c r="F98" i="10" s="1"/>
  <c r="U26" i="10"/>
  <c r="U27" i="10" s="1"/>
  <c r="N56" i="10"/>
  <c r="P54" i="10"/>
  <c r="P55" i="10" s="1"/>
  <c r="I84" i="10"/>
  <c r="J82" i="10"/>
  <c r="J83" i="10" s="1"/>
  <c r="K70" i="10"/>
  <c r="C122" i="10"/>
  <c r="C123" i="10"/>
  <c r="R42" i="10"/>
  <c r="R47" i="10"/>
  <c r="R46" i="10"/>
  <c r="R48" i="10"/>
  <c r="S32" i="10"/>
  <c r="S33" i="10"/>
  <c r="S34" i="10"/>
  <c r="O56" i="10"/>
  <c r="W14" i="10"/>
  <c r="V21" i="10"/>
  <c r="V22" i="10"/>
  <c r="S28" i="10"/>
  <c r="AW89" i="13"/>
  <c r="AV89" i="13"/>
  <c r="AU89" i="13"/>
  <c r="AT90" i="13"/>
  <c r="E61" i="13"/>
  <c r="F63" i="13"/>
  <c r="F62" i="13"/>
  <c r="G60" i="13"/>
  <c r="C126" i="10"/>
  <c r="D122" i="10"/>
  <c r="E110" i="10"/>
  <c r="E111" i="10" s="1"/>
  <c r="H96" i="10"/>
  <c r="M68" i="10"/>
  <c r="M69" i="10" s="1"/>
  <c r="T40" i="10"/>
  <c r="T41" i="10" s="1"/>
  <c r="X12" i="10"/>
  <c r="X13" i="10" s="1"/>
  <c r="X20" i="10" l="1"/>
  <c r="X19" i="10"/>
  <c r="X18" i="10"/>
  <c r="G97" i="10"/>
  <c r="G98" i="10" s="1"/>
  <c r="C124" i="10"/>
  <c r="C139" i="10" s="1"/>
  <c r="C137" i="10" s="1"/>
  <c r="K82" i="10"/>
  <c r="K83" i="10" s="1"/>
  <c r="Q54" i="10"/>
  <c r="Q55" i="10" s="1"/>
  <c r="V26" i="10"/>
  <c r="V27" i="10" s="1"/>
  <c r="V32" i="10" s="1"/>
  <c r="J84" i="10"/>
  <c r="L70" i="10"/>
  <c r="P56" i="10"/>
  <c r="T32" i="10"/>
  <c r="T33" i="10"/>
  <c r="T34" i="10"/>
  <c r="S42" i="10"/>
  <c r="S46" i="10"/>
  <c r="S48" i="10"/>
  <c r="S47" i="10"/>
  <c r="D112" i="10"/>
  <c r="X14" i="10"/>
  <c r="W22" i="10"/>
  <c r="W21" i="10"/>
  <c r="T28" i="10"/>
  <c r="AW90" i="13"/>
  <c r="AV90" i="13"/>
  <c r="AU90" i="13"/>
  <c r="AT91" i="13"/>
  <c r="F61" i="13"/>
  <c r="H60" i="13"/>
  <c r="G62" i="13"/>
  <c r="G63" i="13"/>
  <c r="I96" i="10"/>
  <c r="F110" i="10"/>
  <c r="F111" i="10" s="1"/>
  <c r="N68" i="10"/>
  <c r="N69" i="10" s="1"/>
  <c r="U40" i="10"/>
  <c r="U41" i="10" s="1"/>
  <c r="Y12" i="10"/>
  <c r="Y13" i="10" s="1"/>
  <c r="Y20" i="10" l="1"/>
  <c r="Y19" i="10"/>
  <c r="Y18" i="10"/>
  <c r="H97" i="10"/>
  <c r="H98" i="10" s="1"/>
  <c r="W26" i="10"/>
  <c r="W27" i="10" s="1"/>
  <c r="R54" i="10"/>
  <c r="R55" i="10" s="1"/>
  <c r="L82" i="10"/>
  <c r="L83" i="10" s="1"/>
  <c r="M70" i="10"/>
  <c r="T42" i="10"/>
  <c r="T47" i="10"/>
  <c r="T46" i="10"/>
  <c r="T48" i="10"/>
  <c r="U33" i="10"/>
  <c r="U32" i="10"/>
  <c r="U34" i="10"/>
  <c r="Q56" i="10"/>
  <c r="E112" i="10"/>
  <c r="D124" i="10"/>
  <c r="D125" i="10" s="1"/>
  <c r="Y14" i="10"/>
  <c r="U28" i="10"/>
  <c r="AW91" i="13"/>
  <c r="AV91" i="13"/>
  <c r="AU91" i="13"/>
  <c r="AT92" i="13"/>
  <c r="G61" i="13"/>
  <c r="I60" i="13"/>
  <c r="H62" i="13"/>
  <c r="H63" i="13"/>
  <c r="G110" i="10"/>
  <c r="G111" i="10" s="1"/>
  <c r="J96" i="10"/>
  <c r="O68" i="10"/>
  <c r="O69" i="10" s="1"/>
  <c r="V40" i="10"/>
  <c r="V41" i="10" s="1"/>
  <c r="Z12" i="10"/>
  <c r="Z13" i="10" s="1"/>
  <c r="Z20" i="10" l="1"/>
  <c r="Z19" i="10"/>
  <c r="Z18" i="10"/>
  <c r="I97" i="10"/>
  <c r="I98" i="10" s="1"/>
  <c r="M82" i="10"/>
  <c r="M83" i="10" s="1"/>
  <c r="K84" i="10"/>
  <c r="S54" i="10"/>
  <c r="S55" i="10" s="1"/>
  <c r="X26" i="10"/>
  <c r="X27" i="10" s="1"/>
  <c r="N70" i="10"/>
  <c r="V34" i="10"/>
  <c r="V33" i="10"/>
  <c r="U48" i="10"/>
  <c r="U46" i="10"/>
  <c r="U47" i="10"/>
  <c r="R56" i="10"/>
  <c r="E124" i="10"/>
  <c r="E125" i="10" s="1"/>
  <c r="F112" i="10"/>
  <c r="C140" i="10"/>
  <c r="D126" i="10"/>
  <c r="Z14" i="10"/>
  <c r="V28" i="10"/>
  <c r="U42" i="10"/>
  <c r="AW92" i="13"/>
  <c r="AV92" i="13"/>
  <c r="AU92" i="13"/>
  <c r="AT93" i="13"/>
  <c r="D136" i="10"/>
  <c r="C136" i="10"/>
  <c r="H61" i="13"/>
  <c r="J60" i="13"/>
  <c r="I62" i="13"/>
  <c r="I63" i="13"/>
  <c r="K96" i="10"/>
  <c r="H110" i="10"/>
  <c r="H111" i="10" s="1"/>
  <c r="P68" i="10"/>
  <c r="P69" i="10" s="1"/>
  <c r="W40" i="10"/>
  <c r="W41" i="10" s="1"/>
  <c r="AA12" i="10"/>
  <c r="AA13" i="10" s="1"/>
  <c r="AA14" i="10" l="1"/>
  <c r="AA18" i="10"/>
  <c r="AA19" i="10"/>
  <c r="AA20" i="10"/>
  <c r="J97" i="10"/>
  <c r="J98" i="10" s="1"/>
  <c r="T54" i="10"/>
  <c r="T55" i="10" s="1"/>
  <c r="N82" i="10"/>
  <c r="N83" i="10" s="1"/>
  <c r="F124" i="10"/>
  <c r="F125" i="10" s="1"/>
  <c r="Y26" i="10"/>
  <c r="Y27" i="10" s="1"/>
  <c r="L84" i="10"/>
  <c r="W34" i="10"/>
  <c r="W32" i="10"/>
  <c r="W33" i="10"/>
  <c r="V42" i="10"/>
  <c r="V46" i="10"/>
  <c r="V47" i="10"/>
  <c r="V48" i="10"/>
  <c r="O70" i="10"/>
  <c r="G112" i="10"/>
  <c r="E126" i="10"/>
  <c r="W28" i="10"/>
  <c r="C138" i="10"/>
  <c r="C153" i="10" s="1"/>
  <c r="V36" i="10"/>
  <c r="V35" i="10"/>
  <c r="AW93" i="13"/>
  <c r="AV93" i="13"/>
  <c r="AU93" i="13"/>
  <c r="AT94" i="13"/>
  <c r="I61" i="13"/>
  <c r="J63" i="13"/>
  <c r="K60" i="13"/>
  <c r="J62" i="13"/>
  <c r="I110" i="10"/>
  <c r="I111" i="10" s="1"/>
  <c r="L96" i="10"/>
  <c r="Q68" i="10"/>
  <c r="Q69" i="10" s="1"/>
  <c r="X40" i="10"/>
  <c r="X41" i="10" s="1"/>
  <c r="AB12" i="10"/>
  <c r="AB13" i="10" s="1"/>
  <c r="AB14" i="10" l="1"/>
  <c r="AB20" i="10"/>
  <c r="AB18" i="10"/>
  <c r="AB19" i="10"/>
  <c r="K97" i="10"/>
  <c r="K98" i="10" s="1"/>
  <c r="Z26" i="10"/>
  <c r="Z27" i="10" s="1"/>
  <c r="Z33" i="10" s="1"/>
  <c r="G124" i="10"/>
  <c r="G125" i="10" s="1"/>
  <c r="O82" i="10"/>
  <c r="O83" i="10" s="1"/>
  <c r="M84" i="10"/>
  <c r="U54" i="10"/>
  <c r="U55" i="10" s="1"/>
  <c r="S56" i="10"/>
  <c r="W42" i="10"/>
  <c r="W46" i="10"/>
  <c r="W47" i="10"/>
  <c r="W48" i="10"/>
  <c r="X32" i="10"/>
  <c r="X34" i="10"/>
  <c r="X33" i="10"/>
  <c r="P70" i="10"/>
  <c r="H112" i="10"/>
  <c r="F126" i="10"/>
  <c r="D138" i="10"/>
  <c r="D139" i="10" s="1"/>
  <c r="X28" i="10"/>
  <c r="W35" i="10"/>
  <c r="W36" i="10"/>
  <c r="AW94" i="13"/>
  <c r="AV94" i="13"/>
  <c r="AU94" i="13"/>
  <c r="AT95" i="13"/>
  <c r="J61" i="13"/>
  <c r="K63" i="13"/>
  <c r="L60" i="13"/>
  <c r="K62" i="13"/>
  <c r="M96" i="10"/>
  <c r="J110" i="10"/>
  <c r="J111" i="10" s="1"/>
  <c r="R68" i="10"/>
  <c r="R69" i="10" s="1"/>
  <c r="Y40" i="10"/>
  <c r="Y41" i="10" s="1"/>
  <c r="AC12" i="10"/>
  <c r="AC13" i="10" s="1"/>
  <c r="AC19" i="10" s="1"/>
  <c r="AC14" i="10" l="1"/>
  <c r="AC18" i="10"/>
  <c r="AC20" i="10"/>
  <c r="L97" i="10"/>
  <c r="L98" i="10" s="1"/>
  <c r="P82" i="10"/>
  <c r="P83" i="10" s="1"/>
  <c r="N84" i="10"/>
  <c r="V54" i="10"/>
  <c r="V55" i="10" s="1"/>
  <c r="T56" i="10"/>
  <c r="H124" i="10"/>
  <c r="H125" i="10" s="1"/>
  <c r="E138" i="10"/>
  <c r="AA26" i="10"/>
  <c r="AA27" i="10" s="1"/>
  <c r="X42" i="10"/>
  <c r="X47" i="10"/>
  <c r="X46" i="10"/>
  <c r="X48" i="10"/>
  <c r="Q70" i="10"/>
  <c r="Y33" i="10"/>
  <c r="Y32" i="10"/>
  <c r="Y34" i="10"/>
  <c r="C154" i="10"/>
  <c r="C151" i="10"/>
  <c r="D150" i="10"/>
  <c r="I112" i="10"/>
  <c r="C150" i="10"/>
  <c r="Y28" i="10"/>
  <c r="X36" i="10"/>
  <c r="X35" i="10"/>
  <c r="AW95" i="13"/>
  <c r="AV95" i="13"/>
  <c r="AU95" i="13"/>
  <c r="AT96" i="13"/>
  <c r="K61" i="13"/>
  <c r="M60" i="13"/>
  <c r="L63" i="13"/>
  <c r="L62" i="13"/>
  <c r="K110" i="10"/>
  <c r="K111" i="10" s="1"/>
  <c r="N96" i="10"/>
  <c r="S68" i="10"/>
  <c r="S69" i="10" s="1"/>
  <c r="Z40" i="10"/>
  <c r="Z41" i="10" s="1"/>
  <c r="AD12" i="10"/>
  <c r="AD13" i="10" s="1"/>
  <c r="AD19" i="10" s="1"/>
  <c r="AD18" i="10" l="1"/>
  <c r="AD20" i="10"/>
  <c r="E139" i="10"/>
  <c r="E140" i="10" s="1"/>
  <c r="F138" i="10"/>
  <c r="M97" i="10"/>
  <c r="M98" i="10" s="1"/>
  <c r="W54" i="10"/>
  <c r="W55" i="10" s="1"/>
  <c r="U56" i="10"/>
  <c r="G126" i="10"/>
  <c r="I124" i="10"/>
  <c r="I125" i="10" s="1"/>
  <c r="Q82" i="10"/>
  <c r="Q83" i="10" s="1"/>
  <c r="AB26" i="10"/>
  <c r="AB27" i="10" s="1"/>
  <c r="O84" i="10"/>
  <c r="Z34" i="10"/>
  <c r="Z32" i="10"/>
  <c r="C152" i="10"/>
  <c r="C167" i="10" s="1"/>
  <c r="Y42" i="10"/>
  <c r="Y48" i="10"/>
  <c r="Y46" i="10"/>
  <c r="Y47" i="10"/>
  <c r="R70" i="10"/>
  <c r="D140" i="10"/>
  <c r="G138" i="10"/>
  <c r="J112" i="10"/>
  <c r="AD14" i="10"/>
  <c r="Z28" i="10"/>
  <c r="Y36" i="10"/>
  <c r="Y35" i="10"/>
  <c r="AW96" i="13"/>
  <c r="AV96" i="13"/>
  <c r="AU96" i="13"/>
  <c r="AT97" i="13"/>
  <c r="L61" i="13"/>
  <c r="M62" i="13"/>
  <c r="M63" i="13"/>
  <c r="N60" i="13"/>
  <c r="O96" i="10"/>
  <c r="L110" i="10"/>
  <c r="L111" i="10" s="1"/>
  <c r="T68" i="10"/>
  <c r="T69" i="10" s="1"/>
  <c r="AA40" i="10"/>
  <c r="AA41" i="10" s="1"/>
  <c r="AE12" i="10"/>
  <c r="AE13" i="10" s="1"/>
  <c r="AE19" i="10" s="1"/>
  <c r="AE18" i="10" l="1"/>
  <c r="AE20" i="10"/>
  <c r="F139" i="10"/>
  <c r="F140" i="10" s="1"/>
  <c r="N97" i="10"/>
  <c r="N98" i="10" s="1"/>
  <c r="AC26" i="10"/>
  <c r="AC27" i="10" s="1"/>
  <c r="R82" i="10"/>
  <c r="R83" i="10" s="1"/>
  <c r="P84" i="10"/>
  <c r="H138" i="10"/>
  <c r="D152" i="10"/>
  <c r="D153" i="10" s="1"/>
  <c r="J124" i="10"/>
  <c r="J125" i="10" s="1"/>
  <c r="H126" i="10"/>
  <c r="X54" i="10"/>
  <c r="X55" i="10" s="1"/>
  <c r="V56" i="10"/>
  <c r="C165" i="10"/>
  <c r="AA32" i="10"/>
  <c r="AA34" i="10"/>
  <c r="AA33" i="10"/>
  <c r="S70" i="10"/>
  <c r="Z42" i="10"/>
  <c r="Z47" i="10"/>
  <c r="Z48" i="10"/>
  <c r="Z46" i="10"/>
  <c r="K112" i="10"/>
  <c r="C168" i="10"/>
  <c r="AE14" i="10"/>
  <c r="AD22" i="10"/>
  <c r="AD21" i="10"/>
  <c r="AA28" i="10"/>
  <c r="Z36" i="10"/>
  <c r="Z35" i="10"/>
  <c r="AW97" i="13"/>
  <c r="AV97" i="13"/>
  <c r="AU97" i="13"/>
  <c r="AT98" i="13"/>
  <c r="M61" i="13"/>
  <c r="N63" i="13"/>
  <c r="N62" i="13"/>
  <c r="O60" i="13"/>
  <c r="M110" i="10"/>
  <c r="M111" i="10" s="1"/>
  <c r="P96" i="10"/>
  <c r="U68" i="10"/>
  <c r="U69" i="10" s="1"/>
  <c r="AB40" i="10"/>
  <c r="AB41" i="10" s="1"/>
  <c r="AF12" i="10"/>
  <c r="AF13" i="10" s="1"/>
  <c r="AF18" i="10" l="1"/>
  <c r="AF19" i="10"/>
  <c r="AF20" i="10"/>
  <c r="G139" i="10"/>
  <c r="G140" i="10" s="1"/>
  <c r="O97" i="10"/>
  <c r="O98" i="10" s="1"/>
  <c r="I138" i="10"/>
  <c r="J138" i="10" s="1"/>
  <c r="E152" i="10"/>
  <c r="E153" i="10" s="1"/>
  <c r="K124" i="10"/>
  <c r="K125" i="10" s="1"/>
  <c r="I126" i="10"/>
  <c r="Y54" i="10"/>
  <c r="Y55" i="10" s="1"/>
  <c r="S82" i="10"/>
  <c r="S83" i="10" s="1"/>
  <c r="W56" i="10"/>
  <c r="Q84" i="10"/>
  <c r="AD26" i="10"/>
  <c r="AD27" i="10" s="1"/>
  <c r="AA42" i="10"/>
  <c r="AA46" i="10"/>
  <c r="AA48" i="10"/>
  <c r="AA47" i="10"/>
  <c r="T70" i="10"/>
  <c r="D164" i="10"/>
  <c r="AB32" i="10"/>
  <c r="AB33" i="10"/>
  <c r="AB34" i="10"/>
  <c r="C164" i="10"/>
  <c r="L112" i="10"/>
  <c r="D154" i="10"/>
  <c r="AF14" i="10"/>
  <c r="AE21" i="10"/>
  <c r="AE22" i="10"/>
  <c r="AB28" i="10"/>
  <c r="AA36" i="10"/>
  <c r="AA35" i="10"/>
  <c r="AW98" i="13"/>
  <c r="AV98" i="13"/>
  <c r="AU98" i="13"/>
  <c r="AT99" i="13"/>
  <c r="N61" i="13"/>
  <c r="P60" i="13"/>
  <c r="O62" i="13"/>
  <c r="O63" i="13"/>
  <c r="Q96" i="10"/>
  <c r="N110" i="10"/>
  <c r="N111" i="10" s="1"/>
  <c r="V68" i="10"/>
  <c r="V69" i="10" s="1"/>
  <c r="AC40" i="10"/>
  <c r="AC41" i="10" s="1"/>
  <c r="AG12" i="10"/>
  <c r="AG13" i="10" s="1"/>
  <c r="F152" i="10" l="1"/>
  <c r="F153" i="10" s="1"/>
  <c r="AG20" i="10"/>
  <c r="AG19" i="10"/>
  <c r="AG18" i="10"/>
  <c r="H139" i="10"/>
  <c r="H140" i="10" s="1"/>
  <c r="C166" i="10"/>
  <c r="D166" i="10" s="1"/>
  <c r="D167" i="10" s="1"/>
  <c r="P97" i="10"/>
  <c r="P98" i="10" s="1"/>
  <c r="Z54" i="10"/>
  <c r="Z55" i="10" s="1"/>
  <c r="X56" i="10"/>
  <c r="AE26" i="10"/>
  <c r="AE27" i="10" s="1"/>
  <c r="T82" i="10"/>
  <c r="T83" i="10" s="1"/>
  <c r="L124" i="10"/>
  <c r="L125" i="10" s="1"/>
  <c r="R84" i="10"/>
  <c r="J126" i="10"/>
  <c r="U70" i="10"/>
  <c r="AB42" i="10"/>
  <c r="AB47" i="10"/>
  <c r="AB46" i="10"/>
  <c r="AB48" i="10"/>
  <c r="AC33" i="10"/>
  <c r="AC32" i="10"/>
  <c r="AC34" i="10"/>
  <c r="M112" i="10"/>
  <c r="E154" i="10"/>
  <c r="G152" i="10"/>
  <c r="G153" i="10" s="1"/>
  <c r="AG14" i="10"/>
  <c r="AF22" i="10"/>
  <c r="AF21" i="10"/>
  <c r="AC28" i="10"/>
  <c r="AW99" i="13"/>
  <c r="AV99" i="13"/>
  <c r="AU99" i="13"/>
  <c r="AT100" i="13"/>
  <c r="O61" i="13"/>
  <c r="P62" i="13"/>
  <c r="P63" i="13"/>
  <c r="Q60" i="13"/>
  <c r="K138" i="10"/>
  <c r="O110" i="10"/>
  <c r="O111" i="10" s="1"/>
  <c r="R96" i="10"/>
  <c r="W68" i="10"/>
  <c r="W69" i="10" s="1"/>
  <c r="AD40" i="10"/>
  <c r="AD41" i="10" s="1"/>
  <c r="I139" i="10" l="1"/>
  <c r="C181" i="10"/>
  <c r="C179" i="10" s="1"/>
  <c r="Q97" i="10"/>
  <c r="Q98" i="10" s="1"/>
  <c r="AF26" i="10"/>
  <c r="AF27" i="10" s="1"/>
  <c r="M124" i="10"/>
  <c r="M125" i="10" s="1"/>
  <c r="K126" i="10"/>
  <c r="U82" i="10"/>
  <c r="U83" i="10" s="1"/>
  <c r="AA54" i="10"/>
  <c r="AA55" i="10" s="1"/>
  <c r="S84" i="10"/>
  <c r="Y56" i="10"/>
  <c r="AC48" i="10"/>
  <c r="AC47" i="10"/>
  <c r="AC46" i="10"/>
  <c r="AD28" i="10"/>
  <c r="AD34" i="10"/>
  <c r="AD32" i="10"/>
  <c r="AD33" i="10"/>
  <c r="V70" i="10"/>
  <c r="N112" i="10"/>
  <c r="H152" i="10"/>
  <c r="H153" i="10" s="1"/>
  <c r="F154" i="10"/>
  <c r="E166" i="10"/>
  <c r="E167" i="10" s="1"/>
  <c r="AG22" i="10"/>
  <c r="AG21" i="10"/>
  <c r="AC42" i="10"/>
  <c r="AW100" i="13"/>
  <c r="AV100" i="13"/>
  <c r="AU100" i="13"/>
  <c r="AT101" i="13"/>
  <c r="P61" i="13"/>
  <c r="R60" i="13"/>
  <c r="Q63" i="13"/>
  <c r="Q62" i="13"/>
  <c r="L138" i="10"/>
  <c r="S96" i="10"/>
  <c r="P110" i="10"/>
  <c r="P111" i="10" s="1"/>
  <c r="X68" i="10"/>
  <c r="X69" i="10" s="1"/>
  <c r="AE40" i="10"/>
  <c r="AE41" i="10" s="1"/>
  <c r="C178" i="10" l="1"/>
  <c r="J139" i="10"/>
  <c r="I140" i="10"/>
  <c r="C182" i="10"/>
  <c r="D178" i="10"/>
  <c r="R97" i="10"/>
  <c r="R98" i="10" s="1"/>
  <c r="AB54" i="10"/>
  <c r="AB55" i="10" s="1"/>
  <c r="N124" i="10"/>
  <c r="N125" i="10" s="1"/>
  <c r="Z56" i="10"/>
  <c r="L126" i="10"/>
  <c r="V82" i="10"/>
  <c r="V83" i="10" s="1"/>
  <c r="T84" i="10"/>
  <c r="AG26" i="10"/>
  <c r="AG27" i="10" s="1"/>
  <c r="AD42" i="10"/>
  <c r="AD46" i="10"/>
  <c r="AD48" i="10"/>
  <c r="AD47" i="10"/>
  <c r="AE32" i="10"/>
  <c r="AE33" i="10"/>
  <c r="AE34" i="10"/>
  <c r="W70" i="10"/>
  <c r="O112" i="10"/>
  <c r="I152" i="10"/>
  <c r="I153" i="10" s="1"/>
  <c r="G154" i="10"/>
  <c r="F166" i="10"/>
  <c r="F167" i="10" s="1"/>
  <c r="D168" i="10"/>
  <c r="AE28" i="10"/>
  <c r="AW101" i="13"/>
  <c r="AV101" i="13"/>
  <c r="AU101" i="13"/>
  <c r="AT102" i="13"/>
  <c r="Q61" i="13"/>
  <c r="R63" i="13"/>
  <c r="R62" i="13"/>
  <c r="S60" i="13"/>
  <c r="M138" i="10"/>
  <c r="Q110" i="10"/>
  <c r="Q111" i="10" s="1"/>
  <c r="T96" i="10"/>
  <c r="Y68" i="10"/>
  <c r="Y69" i="10" s="1"/>
  <c r="AF40" i="10"/>
  <c r="AF41" i="10" s="1"/>
  <c r="C180" i="10" l="1"/>
  <c r="C195" i="10" s="1"/>
  <c r="K139" i="10"/>
  <c r="J140" i="10"/>
  <c r="S97" i="10"/>
  <c r="S98" i="10" s="1"/>
  <c r="W82" i="10"/>
  <c r="W83" i="10" s="1"/>
  <c r="U84" i="10"/>
  <c r="O124" i="10"/>
  <c r="O125" i="10" s="1"/>
  <c r="M126" i="10"/>
  <c r="AC54" i="10"/>
  <c r="AC55" i="10" s="1"/>
  <c r="AA56" i="10"/>
  <c r="AF28" i="10"/>
  <c r="AF32" i="10"/>
  <c r="AF33" i="10"/>
  <c r="AF34" i="10"/>
  <c r="X70" i="10"/>
  <c r="AE42" i="10"/>
  <c r="AE46" i="10"/>
  <c r="AE47" i="10"/>
  <c r="AE48" i="10"/>
  <c r="P112" i="10"/>
  <c r="E168" i="10"/>
  <c r="G166" i="10"/>
  <c r="G167" i="10" s="1"/>
  <c r="J152" i="10"/>
  <c r="J153" i="10" s="1"/>
  <c r="D180" i="10"/>
  <c r="D181" i="10" s="1"/>
  <c r="C193" i="10"/>
  <c r="H154" i="10"/>
  <c r="AW102" i="13"/>
  <c r="AV102" i="13"/>
  <c r="AU102" i="13"/>
  <c r="AT103" i="13"/>
  <c r="R61" i="13"/>
  <c r="S62" i="13"/>
  <c r="S63" i="13"/>
  <c r="T60" i="13"/>
  <c r="N138" i="10"/>
  <c r="U96" i="10"/>
  <c r="R110" i="10"/>
  <c r="R111" i="10" s="1"/>
  <c r="Z68" i="10"/>
  <c r="Z69" i="10" s="1"/>
  <c r="AG40" i="10"/>
  <c r="AG41" i="10" s="1"/>
  <c r="L139" i="10" l="1"/>
  <c r="K140" i="10"/>
  <c r="T97" i="10"/>
  <c r="T98" i="10" s="1"/>
  <c r="P124" i="10"/>
  <c r="P125" i="10" s="1"/>
  <c r="AD54" i="10"/>
  <c r="AD55" i="10" s="1"/>
  <c r="N126" i="10"/>
  <c r="AB56" i="10"/>
  <c r="X82" i="10"/>
  <c r="X83" i="10" s="1"/>
  <c r="V84" i="10"/>
  <c r="Y70" i="10"/>
  <c r="AF42" i="10"/>
  <c r="AF47" i="10"/>
  <c r="AF46" i="10"/>
  <c r="AF48" i="10"/>
  <c r="AG33" i="10"/>
  <c r="AG34" i="10"/>
  <c r="AG32" i="10"/>
  <c r="Q112" i="10"/>
  <c r="F168" i="10"/>
  <c r="H166" i="10"/>
  <c r="H167" i="10" s="1"/>
  <c r="I154" i="10"/>
  <c r="K152" i="10"/>
  <c r="K153" i="10" s="1"/>
  <c r="C196" i="10"/>
  <c r="C192" i="10"/>
  <c r="D192" i="10"/>
  <c r="E180" i="10"/>
  <c r="E181" i="10" s="1"/>
  <c r="AG28" i="10"/>
  <c r="AV103" i="13"/>
  <c r="AW103" i="13"/>
  <c r="AU103" i="13"/>
  <c r="AT104" i="13"/>
  <c r="S61" i="13"/>
  <c r="U60" i="13"/>
  <c r="T63" i="13"/>
  <c r="T62" i="13"/>
  <c r="O138" i="10"/>
  <c r="S110" i="10"/>
  <c r="S111" i="10" s="1"/>
  <c r="V96" i="10"/>
  <c r="AA68" i="10"/>
  <c r="AA69" i="10" s="1"/>
  <c r="M139" i="10" l="1"/>
  <c r="L140" i="10"/>
  <c r="U97" i="10"/>
  <c r="U98" i="10" s="1"/>
  <c r="Y82" i="10"/>
  <c r="Y83" i="10" s="1"/>
  <c r="W84" i="10"/>
  <c r="AE54" i="10"/>
  <c r="AE55" i="10" s="1"/>
  <c r="AC56" i="10"/>
  <c r="Q124" i="10"/>
  <c r="Q125" i="10" s="1"/>
  <c r="O126" i="10"/>
  <c r="Z70" i="10"/>
  <c r="AG48" i="10"/>
  <c r="AG46" i="10"/>
  <c r="AG47" i="10"/>
  <c r="R112" i="10"/>
  <c r="F180" i="10"/>
  <c r="F181" i="10" s="1"/>
  <c r="J154" i="10"/>
  <c r="L152" i="10"/>
  <c r="L153" i="10" s="1"/>
  <c r="I166" i="10"/>
  <c r="I167" i="10" s="1"/>
  <c r="D182" i="10"/>
  <c r="C194" i="10"/>
  <c r="C209" i="10" s="1"/>
  <c r="G168" i="10"/>
  <c r="AW104" i="13"/>
  <c r="AV104" i="13"/>
  <c r="AU104" i="13"/>
  <c r="AT105" i="13"/>
  <c r="T61" i="13"/>
  <c r="U63" i="13"/>
  <c r="V60" i="13"/>
  <c r="U62" i="13"/>
  <c r="P138" i="10"/>
  <c r="W96" i="10"/>
  <c r="T110" i="10"/>
  <c r="T111" i="10" s="1"/>
  <c r="AB68" i="10"/>
  <c r="AB69" i="10" s="1"/>
  <c r="AG42" i="10"/>
  <c r="N139" i="10" l="1"/>
  <c r="M140" i="10"/>
  <c r="V97" i="10"/>
  <c r="V98" i="10" s="1"/>
  <c r="AF54" i="10"/>
  <c r="AF55" i="10" s="1"/>
  <c r="AD56" i="10"/>
  <c r="R124" i="10"/>
  <c r="R125" i="10" s="1"/>
  <c r="P126" i="10"/>
  <c r="Z82" i="10"/>
  <c r="Z83" i="10" s="1"/>
  <c r="X84" i="10"/>
  <c r="AA70" i="10"/>
  <c r="S112" i="10"/>
  <c r="H168" i="10"/>
  <c r="D194" i="10"/>
  <c r="D195" i="10" s="1"/>
  <c r="C207" i="10"/>
  <c r="J166" i="10"/>
  <c r="J167" i="10" s="1"/>
  <c r="K154" i="10"/>
  <c r="M152" i="10"/>
  <c r="M153" i="10" s="1"/>
  <c r="G180" i="10"/>
  <c r="G181" i="10" s="1"/>
  <c r="E182" i="10"/>
  <c r="AG50" i="10"/>
  <c r="AG49" i="10"/>
  <c r="AW105" i="13"/>
  <c r="AV105" i="13"/>
  <c r="AU105" i="13"/>
  <c r="AT106" i="13"/>
  <c r="U61" i="13"/>
  <c r="W60" i="13"/>
  <c r="V63" i="13"/>
  <c r="V62" i="13"/>
  <c r="Q138" i="10"/>
  <c r="U110" i="10"/>
  <c r="U111" i="10" s="1"/>
  <c r="X96" i="10"/>
  <c r="AC68" i="10"/>
  <c r="AC69" i="10" s="1"/>
  <c r="O139" i="10" l="1"/>
  <c r="N140" i="10"/>
  <c r="W97" i="10"/>
  <c r="W98" i="10" s="1"/>
  <c r="S124" i="10"/>
  <c r="S125" i="10" s="1"/>
  <c r="Q126" i="10"/>
  <c r="AA82" i="10"/>
  <c r="AA83" i="10" s="1"/>
  <c r="Y84" i="10"/>
  <c r="AG54" i="10"/>
  <c r="AG55" i="10" s="1"/>
  <c r="AE56" i="10"/>
  <c r="AB70" i="10"/>
  <c r="T112" i="10"/>
  <c r="H180" i="10"/>
  <c r="H181" i="10" s="1"/>
  <c r="I168" i="10"/>
  <c r="F182" i="10"/>
  <c r="K166" i="10"/>
  <c r="K167" i="10" s="1"/>
  <c r="L154" i="10"/>
  <c r="C210" i="10"/>
  <c r="C206" i="10"/>
  <c r="D206" i="10"/>
  <c r="N152" i="10"/>
  <c r="N153" i="10" s="1"/>
  <c r="E194" i="10"/>
  <c r="E195" i="10" s="1"/>
  <c r="AW106" i="13"/>
  <c r="AV106" i="13"/>
  <c r="AU106" i="13"/>
  <c r="AT107" i="13"/>
  <c r="V61" i="13"/>
  <c r="W62" i="13"/>
  <c r="W63" i="13"/>
  <c r="X60" i="13"/>
  <c r="R138" i="10"/>
  <c r="Y96" i="10"/>
  <c r="V110" i="10"/>
  <c r="V111" i="10" s="1"/>
  <c r="AD68" i="10"/>
  <c r="AD69" i="10" s="1"/>
  <c r="P139" i="10" l="1"/>
  <c r="O140" i="10"/>
  <c r="X97" i="10"/>
  <c r="X98" i="10" s="1"/>
  <c r="AB82" i="10"/>
  <c r="AB83" i="10" s="1"/>
  <c r="Z84" i="10"/>
  <c r="AF56" i="10"/>
  <c r="T124" i="10"/>
  <c r="T125" i="10" s="1"/>
  <c r="R126" i="10"/>
  <c r="AC70" i="10"/>
  <c r="U112" i="10"/>
  <c r="M154" i="10"/>
  <c r="C208" i="10"/>
  <c r="C223" i="10" s="1"/>
  <c r="L166" i="10"/>
  <c r="L167" i="10" s="1"/>
  <c r="F194" i="10"/>
  <c r="F195" i="10" s="1"/>
  <c r="J168" i="10"/>
  <c r="D196" i="10"/>
  <c r="G182" i="10"/>
  <c r="O152" i="10"/>
  <c r="O153" i="10" s="1"/>
  <c r="I180" i="10"/>
  <c r="I181" i="10" s="1"/>
  <c r="AW107" i="13"/>
  <c r="AV107" i="13"/>
  <c r="AU107" i="13"/>
  <c r="AT108" i="13"/>
  <c r="W61" i="13"/>
  <c r="Y60" i="13"/>
  <c r="X62" i="13"/>
  <c r="X63" i="13"/>
  <c r="S138" i="10"/>
  <c r="W110" i="10"/>
  <c r="W111" i="10" s="1"/>
  <c r="Z96" i="10"/>
  <c r="AE68" i="10"/>
  <c r="AE69" i="10" s="1"/>
  <c r="Q139" i="10" l="1"/>
  <c r="P140" i="10"/>
  <c r="Y97" i="10"/>
  <c r="Y98" i="10" s="1"/>
  <c r="AG56" i="10"/>
  <c r="U124" i="10"/>
  <c r="U125" i="10" s="1"/>
  <c r="S126" i="10"/>
  <c r="AC82" i="10"/>
  <c r="AC83" i="10" s="1"/>
  <c r="AA84" i="10"/>
  <c r="AD70" i="10"/>
  <c r="V112" i="10"/>
  <c r="J180" i="10"/>
  <c r="J181" i="10" s="1"/>
  <c r="E196" i="10"/>
  <c r="D208" i="10"/>
  <c r="D209" i="10" s="1"/>
  <c r="C221" i="10"/>
  <c r="P152" i="10"/>
  <c r="P153" i="10" s="1"/>
  <c r="G194" i="10"/>
  <c r="G195" i="10" s="1"/>
  <c r="N154" i="10"/>
  <c r="K168" i="10"/>
  <c r="M166" i="10"/>
  <c r="M167" i="10" s="1"/>
  <c r="H182" i="10"/>
  <c r="AW108" i="13"/>
  <c r="AV108" i="13"/>
  <c r="AU108" i="13"/>
  <c r="AT109" i="13"/>
  <c r="X61" i="13"/>
  <c r="Y62" i="13"/>
  <c r="Y63" i="13"/>
  <c r="Z60" i="13"/>
  <c r="T138" i="10"/>
  <c r="AA96" i="10"/>
  <c r="X110" i="10"/>
  <c r="X111" i="10" s="1"/>
  <c r="AF68" i="10"/>
  <c r="AF69" i="10" s="1"/>
  <c r="R139" i="10" l="1"/>
  <c r="Q140" i="10"/>
  <c r="Z97" i="10"/>
  <c r="Z98" i="10" s="1"/>
  <c r="V124" i="10"/>
  <c r="V125" i="10" s="1"/>
  <c r="T126" i="10"/>
  <c r="AD82" i="10"/>
  <c r="AD83" i="10" s="1"/>
  <c r="AB84" i="10"/>
  <c r="AE70" i="10"/>
  <c r="W112" i="10"/>
  <c r="C224" i="10"/>
  <c r="C220" i="10"/>
  <c r="D220" i="10"/>
  <c r="E208" i="10"/>
  <c r="E209" i="10" s="1"/>
  <c r="H194" i="10"/>
  <c r="H195" i="10" s="1"/>
  <c r="F196" i="10"/>
  <c r="N166" i="10"/>
  <c r="N167" i="10" s="1"/>
  <c r="Q152" i="10"/>
  <c r="Q153" i="10" s="1"/>
  <c r="K180" i="10"/>
  <c r="K181" i="10" s="1"/>
  <c r="L168" i="10"/>
  <c r="O154" i="10"/>
  <c r="I182" i="10"/>
  <c r="AW109" i="13"/>
  <c r="AV109" i="13"/>
  <c r="AU109" i="13"/>
  <c r="AT110" i="13"/>
  <c r="Y61" i="13"/>
  <c r="AA60" i="13"/>
  <c r="Z62" i="13"/>
  <c r="Z63" i="13"/>
  <c r="U138" i="10"/>
  <c r="Y110" i="10"/>
  <c r="Y111" i="10" s="1"/>
  <c r="AB96" i="10"/>
  <c r="AG68" i="10"/>
  <c r="AG69" i="10" s="1"/>
  <c r="S139" i="10" l="1"/>
  <c r="R140" i="10"/>
  <c r="AA97" i="10"/>
  <c r="AA98" i="10" s="1"/>
  <c r="AE82" i="10"/>
  <c r="AE83" i="10" s="1"/>
  <c r="AC84" i="10"/>
  <c r="W124" i="10"/>
  <c r="W125" i="10" s="1"/>
  <c r="U126" i="10"/>
  <c r="AF70" i="10"/>
  <c r="X112" i="10"/>
  <c r="L180" i="10"/>
  <c r="L181" i="10" s="1"/>
  <c r="F208" i="10"/>
  <c r="F209" i="10" s="1"/>
  <c r="P154" i="10"/>
  <c r="G196" i="10"/>
  <c r="R152" i="10"/>
  <c r="R153" i="10" s="1"/>
  <c r="I194" i="10"/>
  <c r="I195" i="10" s="1"/>
  <c r="O166" i="10"/>
  <c r="O167" i="10" s="1"/>
  <c r="C222" i="10"/>
  <c r="C237" i="10" s="1"/>
  <c r="M168" i="10"/>
  <c r="J182" i="10"/>
  <c r="D210" i="10"/>
  <c r="AW110" i="13"/>
  <c r="AV110" i="13"/>
  <c r="AU110" i="13"/>
  <c r="AT111" i="13"/>
  <c r="Z61" i="13"/>
  <c r="AA63" i="13"/>
  <c r="AB60" i="13"/>
  <c r="AA62" i="13"/>
  <c r="V138" i="10"/>
  <c r="AC96" i="10"/>
  <c r="Z110" i="10"/>
  <c r="Z111" i="10" s="1"/>
  <c r="T139" i="10" l="1"/>
  <c r="S140" i="10"/>
  <c r="AB97" i="10"/>
  <c r="AB98" i="10" s="1"/>
  <c r="X124" i="10"/>
  <c r="X125" i="10" s="1"/>
  <c r="V126" i="10"/>
  <c r="AF82" i="10"/>
  <c r="AF83" i="10" s="1"/>
  <c r="AD84" i="10"/>
  <c r="Y112" i="10"/>
  <c r="H196" i="10"/>
  <c r="J194" i="10"/>
  <c r="J195" i="10" s="1"/>
  <c r="Q154" i="10"/>
  <c r="S152" i="10"/>
  <c r="S153" i="10" s="1"/>
  <c r="E210" i="10"/>
  <c r="D222" i="10"/>
  <c r="D223" i="10" s="1"/>
  <c r="C235" i="10"/>
  <c r="G208" i="10"/>
  <c r="G209" i="10" s="1"/>
  <c r="P166" i="10"/>
  <c r="P167" i="10" s="1"/>
  <c r="M180" i="10"/>
  <c r="M181" i="10" s="1"/>
  <c r="N168" i="10"/>
  <c r="K182" i="10"/>
  <c r="AV111" i="13"/>
  <c r="AW111" i="13"/>
  <c r="AU111" i="13"/>
  <c r="AT112" i="13"/>
  <c r="AA61" i="13"/>
  <c r="AC60" i="13"/>
  <c r="AB63" i="13"/>
  <c r="AB62" i="13"/>
  <c r="W138" i="10"/>
  <c r="AA110" i="10"/>
  <c r="AA111" i="10" s="1"/>
  <c r="AD96" i="10"/>
  <c r="AG70" i="10"/>
  <c r="U139" i="10" l="1"/>
  <c r="T140" i="10"/>
  <c r="AC97" i="10"/>
  <c r="AC98" i="10" s="1"/>
  <c r="AG82" i="10"/>
  <c r="AG83" i="10" s="1"/>
  <c r="AE84" i="10"/>
  <c r="Y124" i="10"/>
  <c r="Y125" i="10" s="1"/>
  <c r="W126" i="10"/>
  <c r="Z112" i="10"/>
  <c r="N180" i="10"/>
  <c r="N181" i="10" s="1"/>
  <c r="H208" i="10"/>
  <c r="H209" i="10" s="1"/>
  <c r="F210" i="10"/>
  <c r="C238" i="10"/>
  <c r="D234" i="10"/>
  <c r="C234" i="10"/>
  <c r="I196" i="10"/>
  <c r="Q166" i="10"/>
  <c r="Q167" i="10" s="1"/>
  <c r="E222" i="10"/>
  <c r="E223" i="10" s="1"/>
  <c r="K194" i="10"/>
  <c r="K195" i="10" s="1"/>
  <c r="O168" i="10"/>
  <c r="T152" i="10"/>
  <c r="T153" i="10" s="1"/>
  <c r="R154" i="10"/>
  <c r="L182" i="10"/>
  <c r="AW112" i="13"/>
  <c r="AV112" i="13"/>
  <c r="AU112" i="13"/>
  <c r="AT113" i="13"/>
  <c r="AB61" i="13"/>
  <c r="AC63" i="13"/>
  <c r="AC62" i="13"/>
  <c r="AD60" i="13"/>
  <c r="X138" i="10"/>
  <c r="AE96" i="10"/>
  <c r="AB110" i="10"/>
  <c r="AB111" i="10" s="1"/>
  <c r="U140" i="10" l="1"/>
  <c r="V139" i="10"/>
  <c r="AD97" i="10"/>
  <c r="AD98" i="10" s="1"/>
  <c r="Z124" i="10"/>
  <c r="Z125" i="10" s="1"/>
  <c r="X126" i="10"/>
  <c r="AF84" i="10"/>
  <c r="C236" i="10"/>
  <c r="AA112" i="10"/>
  <c r="J196" i="10"/>
  <c r="S154" i="10"/>
  <c r="F222" i="10"/>
  <c r="F223" i="10" s="1"/>
  <c r="U152" i="10"/>
  <c r="U153" i="10" s="1"/>
  <c r="D224" i="10"/>
  <c r="R166" i="10"/>
  <c r="R167" i="10" s="1"/>
  <c r="P168" i="10"/>
  <c r="I208" i="10"/>
  <c r="I209" i="10" s="1"/>
  <c r="G210" i="10"/>
  <c r="M182" i="10"/>
  <c r="L194" i="10"/>
  <c r="L195" i="10" s="1"/>
  <c r="O180" i="10"/>
  <c r="O181" i="10" s="1"/>
  <c r="AW113" i="13"/>
  <c r="AV113" i="13"/>
  <c r="AU113" i="13"/>
  <c r="AT114" i="13"/>
  <c r="AC61" i="13"/>
  <c r="C73" i="13"/>
  <c r="AD62" i="13"/>
  <c r="AG65" i="13" s="1"/>
  <c r="AG68" i="13" s="1"/>
  <c r="AG69" i="13" s="1"/>
  <c r="AD63" i="13"/>
  <c r="AG63" i="13" s="1"/>
  <c r="Y138" i="10"/>
  <c r="AC110" i="10"/>
  <c r="AC111" i="10" s="1"/>
  <c r="AF96" i="10"/>
  <c r="W139" i="10" l="1"/>
  <c r="V140" i="10"/>
  <c r="C251" i="10"/>
  <c r="C249" i="10" s="1"/>
  <c r="AE97" i="10"/>
  <c r="AF97" i="10" s="1"/>
  <c r="D236" i="10"/>
  <c r="D237" i="10" s="1"/>
  <c r="AG84" i="10"/>
  <c r="AG89" i="10"/>
  <c r="AG90" i="10"/>
  <c r="AG88" i="10"/>
  <c r="AA124" i="10"/>
  <c r="AA125" i="10" s="1"/>
  <c r="Y126" i="10"/>
  <c r="AB112" i="10"/>
  <c r="N182" i="10"/>
  <c r="J208" i="10"/>
  <c r="J209" i="10" s="1"/>
  <c r="T154" i="10"/>
  <c r="H210" i="10"/>
  <c r="V152" i="10"/>
  <c r="V153" i="10" s="1"/>
  <c r="P180" i="10"/>
  <c r="P181" i="10" s="1"/>
  <c r="M194" i="10"/>
  <c r="M195" i="10" s="1"/>
  <c r="S166" i="10"/>
  <c r="S167" i="10" s="1"/>
  <c r="Q168" i="10"/>
  <c r="C248" i="10"/>
  <c r="G222" i="10"/>
  <c r="G223" i="10" s="1"/>
  <c r="K196" i="10"/>
  <c r="E224" i="10"/>
  <c r="AW114" i="13"/>
  <c r="AV114" i="13"/>
  <c r="AU114" i="13"/>
  <c r="AT115" i="13"/>
  <c r="AD61" i="13"/>
  <c r="C76" i="13"/>
  <c r="C75" i="13"/>
  <c r="D73" i="13"/>
  <c r="Z138" i="10"/>
  <c r="AG96" i="10"/>
  <c r="AD110" i="10"/>
  <c r="AD111" i="10" s="1"/>
  <c r="D248" i="10" l="1"/>
  <c r="C252" i="10"/>
  <c r="AH79" i="13"/>
  <c r="AH80" i="13"/>
  <c r="AE98" i="10"/>
  <c r="X139" i="10"/>
  <c r="W140" i="10"/>
  <c r="E236" i="10"/>
  <c r="E237" i="10" s="1"/>
  <c r="AG97" i="10"/>
  <c r="AB124" i="10"/>
  <c r="AB125" i="10" s="1"/>
  <c r="Z126" i="10"/>
  <c r="AG92" i="10"/>
  <c r="AG91" i="10"/>
  <c r="AC112" i="10"/>
  <c r="L196" i="10"/>
  <c r="U154" i="10"/>
  <c r="N194" i="10"/>
  <c r="N195" i="10" s="1"/>
  <c r="W152" i="10"/>
  <c r="W153" i="10" s="1"/>
  <c r="C250" i="10"/>
  <c r="C265" i="10" s="1"/>
  <c r="K208" i="10"/>
  <c r="K209" i="10" s="1"/>
  <c r="F224" i="10"/>
  <c r="I210" i="10"/>
  <c r="H222" i="10"/>
  <c r="H223" i="10" s="1"/>
  <c r="D238" i="10"/>
  <c r="T166" i="10"/>
  <c r="T167" i="10" s="1"/>
  <c r="Q180" i="10"/>
  <c r="Q181" i="10" s="1"/>
  <c r="R168" i="10"/>
  <c r="O182" i="10"/>
  <c r="AF75" i="13"/>
  <c r="AW115" i="13"/>
  <c r="AV115" i="13"/>
  <c r="AU115" i="13"/>
  <c r="AT116" i="13"/>
  <c r="C74" i="13"/>
  <c r="D76" i="13"/>
  <c r="E73" i="13"/>
  <c r="D75" i="13"/>
  <c r="AA138" i="10"/>
  <c r="AE110" i="10"/>
  <c r="AE111" i="10" s="1"/>
  <c r="AF98" i="10"/>
  <c r="F236" i="10" l="1"/>
  <c r="F237" i="10" s="1"/>
  <c r="Y139" i="10"/>
  <c r="X140" i="10"/>
  <c r="AC124" i="10"/>
  <c r="AC125" i="10" s="1"/>
  <c r="AA126" i="10"/>
  <c r="AG98" i="10"/>
  <c r="AD112" i="10"/>
  <c r="P182" i="10"/>
  <c r="J210" i="10"/>
  <c r="R180" i="10"/>
  <c r="R181" i="10" s="1"/>
  <c r="L208" i="10"/>
  <c r="L209" i="10" s="1"/>
  <c r="S168" i="10"/>
  <c r="I222" i="10"/>
  <c r="I223" i="10" s="1"/>
  <c r="D250" i="10"/>
  <c r="D251" i="10" s="1"/>
  <c r="C263" i="10"/>
  <c r="U166" i="10"/>
  <c r="U167" i="10" s="1"/>
  <c r="G224" i="10"/>
  <c r="V154" i="10"/>
  <c r="E238" i="10"/>
  <c r="X152" i="10"/>
  <c r="X153" i="10" s="1"/>
  <c r="G236" i="10"/>
  <c r="G237" i="10" s="1"/>
  <c r="M196" i="10"/>
  <c r="O194" i="10"/>
  <c r="O195" i="10" s="1"/>
  <c r="AW116" i="13"/>
  <c r="AV116" i="13"/>
  <c r="AU116" i="13"/>
  <c r="AT117" i="13"/>
  <c r="D74" i="13"/>
  <c r="E76" i="13"/>
  <c r="F73" i="13"/>
  <c r="E75" i="13"/>
  <c r="AB138" i="10"/>
  <c r="AF110" i="10"/>
  <c r="AF111" i="10" s="1"/>
  <c r="Z139" i="10" l="1"/>
  <c r="Y140" i="10"/>
  <c r="AD124" i="10"/>
  <c r="AD125" i="10" s="1"/>
  <c r="AB126" i="10"/>
  <c r="AE112" i="10"/>
  <c r="Y152" i="10"/>
  <c r="Y153" i="10" s="1"/>
  <c r="V166" i="10"/>
  <c r="V167" i="10" s="1"/>
  <c r="W154" i="10"/>
  <c r="T168" i="10"/>
  <c r="C266" i="10"/>
  <c r="C262" i="10"/>
  <c r="D262" i="10"/>
  <c r="K210" i="10"/>
  <c r="N196" i="10"/>
  <c r="E250" i="10"/>
  <c r="E251" i="10" s="1"/>
  <c r="M208" i="10"/>
  <c r="M209" i="10" s="1"/>
  <c r="H236" i="10"/>
  <c r="H237" i="10" s="1"/>
  <c r="J222" i="10"/>
  <c r="J223" i="10" s="1"/>
  <c r="S180" i="10"/>
  <c r="S181" i="10" s="1"/>
  <c r="P194" i="10"/>
  <c r="P195" i="10" s="1"/>
  <c r="F238" i="10"/>
  <c r="H224" i="10"/>
  <c r="Q182" i="10"/>
  <c r="AW117" i="13"/>
  <c r="AV117" i="13"/>
  <c r="AU117" i="13"/>
  <c r="AT118" i="13"/>
  <c r="E74" i="13"/>
  <c r="G73" i="13"/>
  <c r="F76" i="13"/>
  <c r="F75" i="13"/>
  <c r="AC138" i="10"/>
  <c r="AG110" i="10"/>
  <c r="AG111" i="10" s="1"/>
  <c r="AA139" i="10" l="1"/>
  <c r="Z140" i="10"/>
  <c r="AE124" i="10"/>
  <c r="AE125" i="10" s="1"/>
  <c r="AC126" i="10"/>
  <c r="AF112" i="10"/>
  <c r="I236" i="10"/>
  <c r="I237" i="10" s="1"/>
  <c r="D252" i="10"/>
  <c r="Q194" i="10"/>
  <c r="Q195" i="10" s="1"/>
  <c r="O196" i="10"/>
  <c r="R182" i="10"/>
  <c r="C264" i="10"/>
  <c r="C279" i="10" s="1"/>
  <c r="T180" i="10"/>
  <c r="T181" i="10" s="1"/>
  <c r="U168" i="10"/>
  <c r="I224" i="10"/>
  <c r="L210" i="10"/>
  <c r="W166" i="10"/>
  <c r="W167" i="10" s="1"/>
  <c r="K222" i="10"/>
  <c r="K223" i="10" s="1"/>
  <c r="N208" i="10"/>
  <c r="N209" i="10" s="1"/>
  <c r="X154" i="10"/>
  <c r="G238" i="10"/>
  <c r="F250" i="10"/>
  <c r="F251" i="10" s="1"/>
  <c r="Z152" i="10"/>
  <c r="Z153" i="10" s="1"/>
  <c r="AW118" i="13"/>
  <c r="AV118" i="13"/>
  <c r="AU118" i="13"/>
  <c r="AT119" i="13"/>
  <c r="F74" i="13"/>
  <c r="H73" i="13"/>
  <c r="G75" i="13"/>
  <c r="G76" i="13"/>
  <c r="AD138" i="10"/>
  <c r="AA140" i="10" l="1"/>
  <c r="AB139" i="10"/>
  <c r="AF124" i="10"/>
  <c r="AF125" i="10" s="1"/>
  <c r="AD126" i="10"/>
  <c r="AG117" i="10"/>
  <c r="AG118" i="10"/>
  <c r="AG116" i="10"/>
  <c r="Y154" i="10"/>
  <c r="O208" i="10"/>
  <c r="O209" i="10" s="1"/>
  <c r="V168" i="10"/>
  <c r="P196" i="10"/>
  <c r="E252" i="10"/>
  <c r="J224" i="10"/>
  <c r="R194" i="10"/>
  <c r="R195" i="10" s="1"/>
  <c r="G250" i="10"/>
  <c r="G251" i="10" s="1"/>
  <c r="L222" i="10"/>
  <c r="L223" i="10" s="1"/>
  <c r="U180" i="10"/>
  <c r="U181" i="10" s="1"/>
  <c r="S182" i="10"/>
  <c r="J236" i="10"/>
  <c r="J237" i="10" s="1"/>
  <c r="AA152" i="10"/>
  <c r="AA153" i="10" s="1"/>
  <c r="M210" i="10"/>
  <c r="X166" i="10"/>
  <c r="X167" i="10" s="1"/>
  <c r="D264" i="10"/>
  <c r="D265" i="10" s="1"/>
  <c r="C277" i="10"/>
  <c r="H238" i="10"/>
  <c r="AV119" i="13"/>
  <c r="AW119" i="13"/>
  <c r="AU119" i="13"/>
  <c r="AT120" i="13"/>
  <c r="G74" i="13"/>
  <c r="I73" i="13"/>
  <c r="H75" i="13"/>
  <c r="H76" i="13"/>
  <c r="AE138" i="10"/>
  <c r="AG112" i="10"/>
  <c r="AC139" i="10" l="1"/>
  <c r="AB140" i="10"/>
  <c r="AG124" i="10"/>
  <c r="AG125" i="10" s="1"/>
  <c r="AE126" i="10"/>
  <c r="M222" i="10"/>
  <c r="M223" i="10" s="1"/>
  <c r="K224" i="10"/>
  <c r="AB152" i="10"/>
  <c r="AB153" i="10" s="1"/>
  <c r="H250" i="10"/>
  <c r="H251" i="10" s="1"/>
  <c r="Z154" i="10"/>
  <c r="F252" i="10"/>
  <c r="W168" i="10"/>
  <c r="I238" i="10"/>
  <c r="S194" i="10"/>
  <c r="S195" i="10" s="1"/>
  <c r="C280" i="10"/>
  <c r="D276" i="10"/>
  <c r="C276" i="10"/>
  <c r="Y166" i="10"/>
  <c r="Y167" i="10" s="1"/>
  <c r="K236" i="10"/>
  <c r="K237" i="10" s="1"/>
  <c r="Q196" i="10"/>
  <c r="E264" i="10"/>
  <c r="E265" i="10" s="1"/>
  <c r="V180" i="10"/>
  <c r="V181" i="10" s="1"/>
  <c r="P208" i="10"/>
  <c r="P209" i="10" s="1"/>
  <c r="T182" i="10"/>
  <c r="N210" i="10"/>
  <c r="AG119" i="10"/>
  <c r="AG120" i="10"/>
  <c r="AW120" i="13"/>
  <c r="AV120" i="13"/>
  <c r="AU120" i="13"/>
  <c r="AT121" i="13"/>
  <c r="H74" i="13"/>
  <c r="I75" i="13"/>
  <c r="I76" i="13"/>
  <c r="J73" i="13"/>
  <c r="AF138" i="10"/>
  <c r="AD139" i="10" l="1"/>
  <c r="AC140" i="10"/>
  <c r="AG126" i="10"/>
  <c r="AF126" i="10"/>
  <c r="C278" i="10"/>
  <c r="C293" i="10" s="1"/>
  <c r="C291" i="10" s="1"/>
  <c r="D266" i="10"/>
  <c r="Z166" i="10"/>
  <c r="Z167" i="10" s="1"/>
  <c r="T194" i="10"/>
  <c r="T195" i="10" s="1"/>
  <c r="R196" i="10"/>
  <c r="G252" i="10"/>
  <c r="Q208" i="10"/>
  <c r="Q209" i="10" s="1"/>
  <c r="I250" i="10"/>
  <c r="I251" i="10" s="1"/>
  <c r="O210" i="10"/>
  <c r="AC152" i="10"/>
  <c r="AC153" i="10" s="1"/>
  <c r="U182" i="10"/>
  <c r="L236" i="10"/>
  <c r="L237" i="10" s="1"/>
  <c r="AA154" i="10"/>
  <c r="W180" i="10"/>
  <c r="W181" i="10" s="1"/>
  <c r="J238" i="10"/>
  <c r="L224" i="10"/>
  <c r="F264" i="10"/>
  <c r="F265" i="10" s="1"/>
  <c r="X168" i="10"/>
  <c r="N222" i="10"/>
  <c r="N223" i="10" s="1"/>
  <c r="AW121" i="13"/>
  <c r="AV121" i="13"/>
  <c r="AU121" i="13"/>
  <c r="I74" i="13"/>
  <c r="AT122" i="13"/>
  <c r="J76" i="13"/>
  <c r="K73" i="13"/>
  <c r="J75" i="13"/>
  <c r="AG138" i="10"/>
  <c r="D278" i="10" l="1"/>
  <c r="D279" i="10" s="1"/>
  <c r="AE139" i="10"/>
  <c r="AD140" i="10"/>
  <c r="S196" i="10"/>
  <c r="U194" i="10"/>
  <c r="U195" i="10" s="1"/>
  <c r="G264" i="10"/>
  <c r="G265" i="10" s="1"/>
  <c r="M236" i="10"/>
  <c r="M237" i="10" s="1"/>
  <c r="J250" i="10"/>
  <c r="J251" i="10" s="1"/>
  <c r="C294" i="10"/>
  <c r="D290" i="10"/>
  <c r="C290" i="10"/>
  <c r="Y168" i="10"/>
  <c r="E266" i="10"/>
  <c r="K238" i="10"/>
  <c r="H252" i="10"/>
  <c r="AA166" i="10"/>
  <c r="AA167" i="10" s="1"/>
  <c r="M224" i="10"/>
  <c r="V182" i="10"/>
  <c r="AB154" i="10"/>
  <c r="P210" i="10"/>
  <c r="O222" i="10"/>
  <c r="O223" i="10" s="1"/>
  <c r="X180" i="10"/>
  <c r="X181" i="10" s="1"/>
  <c r="AD152" i="10"/>
  <c r="AD153" i="10" s="1"/>
  <c r="R208" i="10"/>
  <c r="R209" i="10" s="1"/>
  <c r="AW122" i="13"/>
  <c r="AV122" i="13"/>
  <c r="AU122" i="13"/>
  <c r="J74" i="13"/>
  <c r="AT123" i="13"/>
  <c r="K76" i="13"/>
  <c r="K75" i="13"/>
  <c r="K74" i="13" s="1"/>
  <c r="L73" i="13"/>
  <c r="E278" i="10" l="1"/>
  <c r="E279" i="10" s="1"/>
  <c r="AF139" i="10"/>
  <c r="AE140" i="10"/>
  <c r="C292" i="10"/>
  <c r="D292" i="10" s="1"/>
  <c r="D293" i="10" s="1"/>
  <c r="F278" i="10"/>
  <c r="F279" i="10" s="1"/>
  <c r="K250" i="10"/>
  <c r="K251" i="10" s="1"/>
  <c r="I252" i="10"/>
  <c r="W182" i="10"/>
  <c r="L238" i="10"/>
  <c r="T196" i="10"/>
  <c r="N236" i="10"/>
  <c r="N237" i="10" s="1"/>
  <c r="V194" i="10"/>
  <c r="V195" i="10" s="1"/>
  <c r="AC154" i="10"/>
  <c r="P222" i="10"/>
  <c r="P223" i="10" s="1"/>
  <c r="F266" i="10"/>
  <c r="N224" i="10"/>
  <c r="Q210" i="10"/>
  <c r="Z168" i="10"/>
  <c r="H264" i="10"/>
  <c r="H265" i="10" s="1"/>
  <c r="Y180" i="10"/>
  <c r="Y181" i="10" s="1"/>
  <c r="S208" i="10"/>
  <c r="S209" i="10" s="1"/>
  <c r="AB166" i="10"/>
  <c r="AB167" i="10" s="1"/>
  <c r="AE152" i="10"/>
  <c r="AE153" i="10" s="1"/>
  <c r="D280" i="10"/>
  <c r="AW123" i="13"/>
  <c r="AV123" i="13"/>
  <c r="AU123" i="13"/>
  <c r="AT124" i="13"/>
  <c r="L76" i="13"/>
  <c r="M73" i="13"/>
  <c r="L75" i="13"/>
  <c r="L74" i="13" s="1"/>
  <c r="E292" i="10" l="1"/>
  <c r="E293" i="10" s="1"/>
  <c r="AG139" i="10"/>
  <c r="AG140" i="10" s="1"/>
  <c r="AF140" i="10"/>
  <c r="Z180" i="10"/>
  <c r="Z181" i="10" s="1"/>
  <c r="D294" i="10"/>
  <c r="AF152" i="10"/>
  <c r="AF153" i="10" s="1"/>
  <c r="G266" i="10"/>
  <c r="W194" i="10"/>
  <c r="W195" i="10" s="1"/>
  <c r="F292" i="10"/>
  <c r="F293" i="10" s="1"/>
  <c r="AD154" i="10"/>
  <c r="I264" i="10"/>
  <c r="I265" i="10" s="1"/>
  <c r="U196" i="10"/>
  <c r="L250" i="10"/>
  <c r="L251" i="10" s="1"/>
  <c r="AA168" i="10"/>
  <c r="Q222" i="10"/>
  <c r="Q223" i="10" s="1"/>
  <c r="M238" i="10"/>
  <c r="J252" i="10"/>
  <c r="X182" i="10"/>
  <c r="AC166" i="10"/>
  <c r="AC167" i="10" s="1"/>
  <c r="O224" i="10"/>
  <c r="O236" i="10"/>
  <c r="O237" i="10" s="1"/>
  <c r="E280" i="10"/>
  <c r="T208" i="10"/>
  <c r="T209" i="10" s="1"/>
  <c r="R210" i="10"/>
  <c r="G278" i="10"/>
  <c r="G279" i="10" s="1"/>
  <c r="AW124" i="13"/>
  <c r="AV124" i="13"/>
  <c r="AU124" i="13"/>
  <c r="AT125" i="13"/>
  <c r="M76" i="13"/>
  <c r="N73" i="13"/>
  <c r="M75" i="13"/>
  <c r="M74" i="13" s="1"/>
  <c r="AD166" i="10" l="1"/>
  <c r="AD167" i="10" s="1"/>
  <c r="G292" i="10"/>
  <c r="G293" i="10" s="1"/>
  <c r="AE158" i="10"/>
  <c r="AE159" i="10"/>
  <c r="AE160" i="10"/>
  <c r="AE154" i="10"/>
  <c r="AB168" i="10"/>
  <c r="E294" i="10"/>
  <c r="AG152" i="10"/>
  <c r="AG153" i="10" s="1"/>
  <c r="N238" i="10"/>
  <c r="H266" i="10"/>
  <c r="X194" i="10"/>
  <c r="X195" i="10" s="1"/>
  <c r="J264" i="10"/>
  <c r="J265" i="10" s="1"/>
  <c r="V196" i="10"/>
  <c r="U208" i="10"/>
  <c r="U209" i="10" s="1"/>
  <c r="M250" i="10"/>
  <c r="M251" i="10" s="1"/>
  <c r="K252" i="10"/>
  <c r="P236" i="10"/>
  <c r="P237" i="10" s="1"/>
  <c r="F280" i="10"/>
  <c r="P224" i="10"/>
  <c r="AA180" i="10"/>
  <c r="AA181" i="10" s="1"/>
  <c r="S210" i="10"/>
  <c r="H278" i="10"/>
  <c r="H279" i="10" s="1"/>
  <c r="R222" i="10"/>
  <c r="R223" i="10" s="1"/>
  <c r="Y182" i="10"/>
  <c r="AW125" i="13"/>
  <c r="AV125" i="13"/>
  <c r="AU125" i="13"/>
  <c r="AT126" i="13"/>
  <c r="N76" i="13"/>
  <c r="N75" i="13"/>
  <c r="N74" i="13" s="1"/>
  <c r="O73" i="13"/>
  <c r="N250" i="10" l="1"/>
  <c r="N251" i="10" s="1"/>
  <c r="K264" i="10"/>
  <c r="K265" i="10" s="1"/>
  <c r="L252" i="10"/>
  <c r="I266" i="10"/>
  <c r="AE161" i="10"/>
  <c r="AE162" i="10"/>
  <c r="AB180" i="10"/>
  <c r="AB181" i="10" s="1"/>
  <c r="G280" i="10"/>
  <c r="Q236" i="10"/>
  <c r="Q237" i="10" s="1"/>
  <c r="V208" i="10"/>
  <c r="V209" i="10" s="1"/>
  <c r="Y194" i="10"/>
  <c r="Y195" i="10" s="1"/>
  <c r="H292" i="10"/>
  <c r="H293" i="10" s="1"/>
  <c r="Q224" i="10"/>
  <c r="I278" i="10"/>
  <c r="I279" i="10" s="1"/>
  <c r="O238" i="10"/>
  <c r="T210" i="10"/>
  <c r="W196" i="10"/>
  <c r="F294" i="10"/>
  <c r="Z182" i="10"/>
  <c r="AG160" i="10"/>
  <c r="AG159" i="10"/>
  <c r="AG158" i="10"/>
  <c r="AG154" i="10"/>
  <c r="AE166" i="10"/>
  <c r="AE167" i="10" s="1"/>
  <c r="S222" i="10"/>
  <c r="S223" i="10" s="1"/>
  <c r="AF159" i="10"/>
  <c r="AF160" i="10"/>
  <c r="AF158" i="10"/>
  <c r="AF154" i="10"/>
  <c r="AC168" i="10"/>
  <c r="AW126" i="13"/>
  <c r="AV126" i="13"/>
  <c r="AU126" i="13"/>
  <c r="AT127" i="13"/>
  <c r="O75" i="13"/>
  <c r="O74" i="13" s="1"/>
  <c r="P73" i="13"/>
  <c r="O76" i="13"/>
  <c r="W208" i="10" l="1"/>
  <c r="W209" i="10" s="1"/>
  <c r="AC180" i="10"/>
  <c r="AC181" i="10" s="1"/>
  <c r="R236" i="10"/>
  <c r="R237" i="10" s="1"/>
  <c r="AA182" i="10"/>
  <c r="P238" i="10"/>
  <c r="AD168" i="10"/>
  <c r="I292" i="10"/>
  <c r="I293" i="10" s="1"/>
  <c r="L264" i="10"/>
  <c r="L265" i="10" s="1"/>
  <c r="T222" i="10"/>
  <c r="T223" i="10" s="1"/>
  <c r="R224" i="10"/>
  <c r="AF166" i="10"/>
  <c r="AF167" i="10" s="1"/>
  <c r="G294" i="10"/>
  <c r="J266" i="10"/>
  <c r="U210" i="10"/>
  <c r="H280" i="10"/>
  <c r="Z194" i="10"/>
  <c r="Z195" i="10" s="1"/>
  <c r="M252" i="10"/>
  <c r="AF162" i="10"/>
  <c r="AF161" i="10"/>
  <c r="AG162" i="10"/>
  <c r="AG161" i="10"/>
  <c r="J278" i="10"/>
  <c r="J279" i="10" s="1"/>
  <c r="X196" i="10"/>
  <c r="O250" i="10"/>
  <c r="O251" i="10" s="1"/>
  <c r="AV127" i="13"/>
  <c r="AW127" i="13"/>
  <c r="AU127" i="13"/>
  <c r="AT128" i="13"/>
  <c r="Q73" i="13"/>
  <c r="P75" i="13"/>
  <c r="P74" i="13" s="1"/>
  <c r="P76" i="13"/>
  <c r="U222" i="10" l="1"/>
  <c r="U223" i="10" s="1"/>
  <c r="AG166" i="10"/>
  <c r="AG167" i="10" s="1"/>
  <c r="K266" i="10"/>
  <c r="Q238" i="10"/>
  <c r="S224" i="10"/>
  <c r="AE168" i="10"/>
  <c r="M264" i="10"/>
  <c r="M265" i="10" s="1"/>
  <c r="S236" i="10"/>
  <c r="S237" i="10" s="1"/>
  <c r="J292" i="10"/>
  <c r="J293" i="10" s="1"/>
  <c r="AB182" i="10"/>
  <c r="H294" i="10"/>
  <c r="AD180" i="10"/>
  <c r="AD181" i="10" s="1"/>
  <c r="P250" i="10"/>
  <c r="P251" i="10" s="1"/>
  <c r="AA194" i="10"/>
  <c r="AA195" i="10" s="1"/>
  <c r="Y196" i="10"/>
  <c r="I280" i="10"/>
  <c r="X208" i="10"/>
  <c r="X209" i="10" s="1"/>
  <c r="N252" i="10"/>
  <c r="K278" i="10"/>
  <c r="K279" i="10" s="1"/>
  <c r="V210" i="10"/>
  <c r="AW128" i="13"/>
  <c r="AV128" i="13"/>
  <c r="AU128" i="13"/>
  <c r="AT129" i="13"/>
  <c r="Q75" i="13"/>
  <c r="Q74" i="13" s="1"/>
  <c r="Q76" i="13"/>
  <c r="R73" i="13"/>
  <c r="L266" i="10" l="1"/>
  <c r="L278" i="10"/>
  <c r="L279" i="10" s="1"/>
  <c r="AB194" i="10"/>
  <c r="AB195" i="10" s="1"/>
  <c r="O252" i="10"/>
  <c r="N264" i="10"/>
  <c r="N265" i="10" s="1"/>
  <c r="AE180" i="10"/>
  <c r="AE181" i="10" s="1"/>
  <c r="AF168" i="10"/>
  <c r="R238" i="10"/>
  <c r="AC182" i="10"/>
  <c r="AG168" i="10"/>
  <c r="Z196" i="10"/>
  <c r="W210" i="10"/>
  <c r="K292" i="10"/>
  <c r="K293" i="10" s="1"/>
  <c r="T224" i="10"/>
  <c r="J280" i="10"/>
  <c r="T236" i="10"/>
  <c r="T237" i="10" s="1"/>
  <c r="Q250" i="10"/>
  <c r="Q251" i="10" s="1"/>
  <c r="Y208" i="10"/>
  <c r="Y209" i="10" s="1"/>
  <c r="I294" i="10"/>
  <c r="V222" i="10"/>
  <c r="V223" i="10" s="1"/>
  <c r="AW129" i="13"/>
  <c r="AV129" i="13"/>
  <c r="AU129" i="13"/>
  <c r="AT130" i="13"/>
  <c r="R75" i="13"/>
  <c r="R74" i="13" s="1"/>
  <c r="R76" i="13"/>
  <c r="S73" i="13"/>
  <c r="AD182" i="10" l="1"/>
  <c r="AC194" i="10"/>
  <c r="AC195" i="10" s="1"/>
  <c r="X210" i="10"/>
  <c r="AF180" i="10"/>
  <c r="AF181" i="10" s="1"/>
  <c r="AA196" i="10"/>
  <c r="Z208" i="10"/>
  <c r="Z209" i="10" s="1"/>
  <c r="W222" i="10"/>
  <c r="W223" i="10" s="1"/>
  <c r="O264" i="10"/>
  <c r="O265" i="10" s="1"/>
  <c r="M278" i="10"/>
  <c r="M279" i="10" s="1"/>
  <c r="M266" i="10"/>
  <c r="U236" i="10"/>
  <c r="U237" i="10" s="1"/>
  <c r="R250" i="10"/>
  <c r="R251" i="10" s="1"/>
  <c r="S238" i="10"/>
  <c r="P252" i="10"/>
  <c r="L292" i="10"/>
  <c r="L293" i="10" s="1"/>
  <c r="U224" i="10"/>
  <c r="K280" i="10"/>
  <c r="J294" i="10"/>
  <c r="AW130" i="13"/>
  <c r="AV130" i="13"/>
  <c r="AU130" i="13"/>
  <c r="AT131" i="13"/>
  <c r="S76" i="13"/>
  <c r="T73" i="13"/>
  <c r="S75" i="13"/>
  <c r="S74" i="13" s="1"/>
  <c r="D74" i="10" l="1"/>
  <c r="D75" i="10"/>
  <c r="D76" i="10"/>
  <c r="Q252" i="10"/>
  <c r="L280" i="10"/>
  <c r="V236" i="10"/>
  <c r="V237" i="10" s="1"/>
  <c r="P264" i="10"/>
  <c r="P265" i="10" s="1"/>
  <c r="AD194" i="10"/>
  <c r="AD195" i="10" s="1"/>
  <c r="N278" i="10"/>
  <c r="N279" i="10" s="1"/>
  <c r="AB196" i="10"/>
  <c r="V224" i="10"/>
  <c r="AE182" i="10"/>
  <c r="X222" i="10"/>
  <c r="X223" i="10" s="1"/>
  <c r="AG180" i="10"/>
  <c r="AG181" i="10" s="1"/>
  <c r="T238" i="10"/>
  <c r="K294" i="10"/>
  <c r="AA208" i="10"/>
  <c r="AA209" i="10" s="1"/>
  <c r="S250" i="10"/>
  <c r="S251" i="10" s="1"/>
  <c r="N266" i="10"/>
  <c r="M292" i="10"/>
  <c r="M293" i="10" s="1"/>
  <c r="Y210" i="10"/>
  <c r="AW131" i="13"/>
  <c r="AV131" i="13"/>
  <c r="AU131" i="13"/>
  <c r="AT132" i="13"/>
  <c r="T76" i="13"/>
  <c r="U73" i="13"/>
  <c r="T75" i="13"/>
  <c r="T74" i="13" s="1"/>
  <c r="E74" i="10" l="1"/>
  <c r="E75" i="10"/>
  <c r="E76" i="10"/>
  <c r="AF182" i="10"/>
  <c r="O278" i="10"/>
  <c r="O279" i="10" s="1"/>
  <c r="W224" i="10"/>
  <c r="AE194" i="10"/>
  <c r="AE195" i="10" s="1"/>
  <c r="Y222" i="10"/>
  <c r="Y223" i="10" s="1"/>
  <c r="AC196" i="10"/>
  <c r="M280" i="10"/>
  <c r="T250" i="10"/>
  <c r="T251" i="10" s="1"/>
  <c r="O266" i="10"/>
  <c r="AG186" i="10"/>
  <c r="AG188" i="10"/>
  <c r="AG187" i="10"/>
  <c r="AG182" i="10"/>
  <c r="R252" i="10"/>
  <c r="Q264" i="10"/>
  <c r="Q265" i="10" s="1"/>
  <c r="L294" i="10"/>
  <c r="Z210" i="10"/>
  <c r="U238" i="10"/>
  <c r="N292" i="10"/>
  <c r="N293" i="10" s="1"/>
  <c r="AB208" i="10"/>
  <c r="AB209" i="10" s="1"/>
  <c r="W236" i="10"/>
  <c r="W237" i="10" s="1"/>
  <c r="AW132" i="13"/>
  <c r="AV132" i="13"/>
  <c r="AU132" i="13"/>
  <c r="AT133" i="13"/>
  <c r="U76" i="13"/>
  <c r="V73" i="13"/>
  <c r="U75" i="13"/>
  <c r="U74" i="13" s="1"/>
  <c r="F74" i="10" l="1"/>
  <c r="F76" i="10"/>
  <c r="E77" i="10"/>
  <c r="E78" i="10"/>
  <c r="F75" i="10"/>
  <c r="S252" i="10"/>
  <c r="U250" i="10"/>
  <c r="U251" i="10" s="1"/>
  <c r="P266" i="10"/>
  <c r="Z222" i="10"/>
  <c r="Z223" i="10" s="1"/>
  <c r="N280" i="10"/>
  <c r="AG189" i="10"/>
  <c r="AG190" i="10"/>
  <c r="X224" i="10"/>
  <c r="P278" i="10"/>
  <c r="P279" i="10" s="1"/>
  <c r="V238" i="10"/>
  <c r="R264" i="10"/>
  <c r="R265" i="10" s="1"/>
  <c r="O292" i="10"/>
  <c r="O293" i="10" s="1"/>
  <c r="AD196" i="10"/>
  <c r="M294" i="10"/>
  <c r="AF194" i="10"/>
  <c r="AF195" i="10" s="1"/>
  <c r="AA210" i="10"/>
  <c r="X236" i="10"/>
  <c r="X237" i="10" s="1"/>
  <c r="AC208" i="10"/>
  <c r="AC209" i="10" s="1"/>
  <c r="AW133" i="13"/>
  <c r="AV133" i="13"/>
  <c r="AU133" i="13"/>
  <c r="AT134" i="13"/>
  <c r="V76" i="13"/>
  <c r="W73" i="13"/>
  <c r="V75" i="13"/>
  <c r="V74" i="13" s="1"/>
  <c r="G74" i="10" l="1"/>
  <c r="G75" i="10"/>
  <c r="G76" i="10"/>
  <c r="F77" i="10"/>
  <c r="F78" i="10"/>
  <c r="W238" i="10"/>
  <c r="N294" i="10"/>
  <c r="O280" i="10"/>
  <c r="Q278" i="10"/>
  <c r="Q279" i="10" s="1"/>
  <c r="S264" i="10"/>
  <c r="S265" i="10" s="1"/>
  <c r="V250" i="10"/>
  <c r="V251" i="10" s="1"/>
  <c r="Y236" i="10"/>
  <c r="Y237" i="10" s="1"/>
  <c r="Q266" i="10"/>
  <c r="T252" i="10"/>
  <c r="P292" i="10"/>
  <c r="P293" i="10" s="1"/>
  <c r="AA222" i="10"/>
  <c r="AA223" i="10" s="1"/>
  <c r="Y224" i="10"/>
  <c r="AB210" i="10"/>
  <c r="AE196" i="10"/>
  <c r="AD208" i="10"/>
  <c r="AD209" i="10" s="1"/>
  <c r="AG194" i="10"/>
  <c r="AG195" i="10" s="1"/>
  <c r="AW134" i="13"/>
  <c r="AV134" i="13"/>
  <c r="AU134" i="13"/>
  <c r="AT135" i="13"/>
  <c r="W75" i="13"/>
  <c r="W74" i="13" s="1"/>
  <c r="X73" i="13"/>
  <c r="W76" i="13"/>
  <c r="H74" i="10" l="1"/>
  <c r="H75" i="10"/>
  <c r="G78" i="10"/>
  <c r="G77" i="10"/>
  <c r="H76" i="10"/>
  <c r="Z224" i="10"/>
  <c r="T264" i="10"/>
  <c r="T265" i="10" s="1"/>
  <c r="R266" i="10"/>
  <c r="AG196" i="10"/>
  <c r="Q292" i="10"/>
  <c r="Q293" i="10" s="1"/>
  <c r="R278" i="10"/>
  <c r="R279" i="10" s="1"/>
  <c r="P280" i="10"/>
  <c r="AF196" i="10"/>
  <c r="AC210" i="10"/>
  <c r="Z236" i="10"/>
  <c r="Z237" i="10" s="1"/>
  <c r="AE208" i="10"/>
  <c r="AE209" i="10" s="1"/>
  <c r="X238" i="10"/>
  <c r="W250" i="10"/>
  <c r="W251" i="10" s="1"/>
  <c r="AB222" i="10"/>
  <c r="AB223" i="10" s="1"/>
  <c r="O294" i="10"/>
  <c r="U252" i="10"/>
  <c r="AW135" i="13"/>
  <c r="AV135" i="13"/>
  <c r="AU135" i="13"/>
  <c r="AT136" i="13"/>
  <c r="Y73" i="13"/>
  <c r="X76" i="13"/>
  <c r="X75" i="13"/>
  <c r="X74" i="13" s="1"/>
  <c r="I74" i="10" l="1"/>
  <c r="I75" i="10"/>
  <c r="I76" i="10"/>
  <c r="X250" i="10"/>
  <c r="X251" i="10" s="1"/>
  <c r="AA236" i="10"/>
  <c r="AA237" i="10" s="1"/>
  <c r="P294" i="10"/>
  <c r="R292" i="10"/>
  <c r="R293" i="10" s="1"/>
  <c r="U264" i="10"/>
  <c r="U265" i="10" s="1"/>
  <c r="V252" i="10"/>
  <c r="S266" i="10"/>
  <c r="AA224" i="10"/>
  <c r="AF208" i="10"/>
  <c r="AF209" i="10" s="1"/>
  <c r="Q280" i="10"/>
  <c r="Y238" i="10"/>
  <c r="AC222" i="10"/>
  <c r="AC223" i="10" s="1"/>
  <c r="AD210" i="10"/>
  <c r="S278" i="10"/>
  <c r="S279" i="10" s="1"/>
  <c r="AW136" i="13"/>
  <c r="AV136" i="13"/>
  <c r="AU136" i="13"/>
  <c r="AT137" i="13"/>
  <c r="Y75" i="13"/>
  <c r="Y74" i="13" s="1"/>
  <c r="Z73" i="13"/>
  <c r="Y76" i="13"/>
  <c r="J74" i="10" l="1"/>
  <c r="J75" i="10"/>
  <c r="J76" i="10"/>
  <c r="AB224" i="10"/>
  <c r="T266" i="10"/>
  <c r="Z238" i="10"/>
  <c r="AD222" i="10"/>
  <c r="AD223" i="10" s="1"/>
  <c r="V264" i="10"/>
  <c r="V265" i="10" s="1"/>
  <c r="AB236" i="10"/>
  <c r="AB237" i="10" s="1"/>
  <c r="T278" i="10"/>
  <c r="T279" i="10" s="1"/>
  <c r="AE210" i="10"/>
  <c r="S292" i="10"/>
  <c r="S293" i="10" s="1"/>
  <c r="W252" i="10"/>
  <c r="R280" i="10"/>
  <c r="AG208" i="10"/>
  <c r="AG209" i="10" s="1"/>
  <c r="Q294" i="10"/>
  <c r="Y250" i="10"/>
  <c r="Y251" i="10" s="1"/>
  <c r="AW137" i="13"/>
  <c r="AV137" i="13"/>
  <c r="AU137" i="13"/>
  <c r="AT138" i="13"/>
  <c r="Z75" i="13"/>
  <c r="Z74" i="13" s="1"/>
  <c r="Z76" i="13"/>
  <c r="AA73" i="13"/>
  <c r="K75" i="10" l="1"/>
  <c r="K74" i="10"/>
  <c r="K76" i="10"/>
  <c r="U266" i="10"/>
  <c r="W264" i="10"/>
  <c r="W265" i="10" s="1"/>
  <c r="AC224" i="10"/>
  <c r="AE222" i="10"/>
  <c r="AE223" i="10" s="1"/>
  <c r="AF210" i="10"/>
  <c r="S280" i="10"/>
  <c r="AG216" i="10"/>
  <c r="AG214" i="10"/>
  <c r="AG215" i="10"/>
  <c r="AG210" i="10"/>
  <c r="U278" i="10"/>
  <c r="U279" i="10" s="1"/>
  <c r="X252" i="10"/>
  <c r="T292" i="10"/>
  <c r="T293" i="10" s="1"/>
  <c r="AA238" i="10"/>
  <c r="Z250" i="10"/>
  <c r="Z251" i="10" s="1"/>
  <c r="R294" i="10"/>
  <c r="AC236" i="10"/>
  <c r="AC237" i="10" s="1"/>
  <c r="AW138" i="13"/>
  <c r="AV138" i="13"/>
  <c r="AU138" i="13"/>
  <c r="AT139" i="13"/>
  <c r="AA76" i="13"/>
  <c r="AA75" i="13"/>
  <c r="AA74" i="13" s="1"/>
  <c r="AB73" i="13"/>
  <c r="L76" i="10" l="1"/>
  <c r="L74" i="10"/>
  <c r="L75" i="10"/>
  <c r="S294" i="10"/>
  <c r="AG218" i="10"/>
  <c r="AG217" i="10"/>
  <c r="X264" i="10"/>
  <c r="X265" i="10" s="1"/>
  <c r="V266" i="10"/>
  <c r="Y252" i="10"/>
  <c r="AD224" i="10"/>
  <c r="U292" i="10"/>
  <c r="U293" i="10" s="1"/>
  <c r="AF222" i="10"/>
  <c r="AF223" i="10" s="1"/>
  <c r="AA250" i="10"/>
  <c r="AA251" i="10" s="1"/>
  <c r="AD236" i="10"/>
  <c r="AD237" i="10" s="1"/>
  <c r="T280" i="10"/>
  <c r="AB238" i="10"/>
  <c r="V278" i="10"/>
  <c r="V279" i="10" s="1"/>
  <c r="AW139" i="13"/>
  <c r="AV139" i="13"/>
  <c r="AU139" i="13"/>
  <c r="AT140" i="13"/>
  <c r="AC73" i="13"/>
  <c r="AB76" i="13"/>
  <c r="AB75" i="13"/>
  <c r="AB74" i="13" s="1"/>
  <c r="M74" i="10" l="1"/>
  <c r="M76" i="10"/>
  <c r="M75" i="10"/>
  <c r="AG222" i="10"/>
  <c r="AG223" i="10" s="1"/>
  <c r="W266" i="10"/>
  <c r="Y264" i="10"/>
  <c r="Y265" i="10" s="1"/>
  <c r="U280" i="10"/>
  <c r="AC238" i="10"/>
  <c r="W278" i="10"/>
  <c r="W279" i="10" s="1"/>
  <c r="AE236" i="10"/>
  <c r="AE237" i="10" s="1"/>
  <c r="T294" i="10"/>
  <c r="V292" i="10"/>
  <c r="V293" i="10" s="1"/>
  <c r="Z252" i="10"/>
  <c r="AE224" i="10"/>
  <c r="AB250" i="10"/>
  <c r="AB251" i="10" s="1"/>
  <c r="AW140" i="13"/>
  <c r="AV140" i="13"/>
  <c r="AU140" i="13"/>
  <c r="AT141" i="13"/>
  <c r="AC76" i="13"/>
  <c r="AD73" i="13"/>
  <c r="AC75" i="13"/>
  <c r="AC74" i="13" s="1"/>
  <c r="N74" i="10" l="1"/>
  <c r="N75" i="10"/>
  <c r="N76" i="10"/>
  <c r="Z264" i="10"/>
  <c r="Z265" i="10" s="1"/>
  <c r="X266" i="10"/>
  <c r="AA252" i="10"/>
  <c r="AF236" i="10"/>
  <c r="AF237" i="10" s="1"/>
  <c r="AD238" i="10"/>
  <c r="AC250" i="10"/>
  <c r="AC251" i="10" s="1"/>
  <c r="W292" i="10"/>
  <c r="W293" i="10" s="1"/>
  <c r="X278" i="10"/>
  <c r="X279" i="10" s="1"/>
  <c r="AF224" i="10"/>
  <c r="U294" i="10"/>
  <c r="V280" i="10"/>
  <c r="AG224" i="10"/>
  <c r="AW141" i="13"/>
  <c r="AV141" i="13"/>
  <c r="AU141" i="13"/>
  <c r="AT142" i="13"/>
  <c r="C86" i="13"/>
  <c r="AD76" i="13"/>
  <c r="AG76" i="13" s="1"/>
  <c r="AD75" i="13"/>
  <c r="AG78" i="13" s="1"/>
  <c r="AG81" i="13" s="1"/>
  <c r="AG82" i="13" s="1"/>
  <c r="O74" i="10" l="1"/>
  <c r="O75" i="10"/>
  <c r="O76" i="10"/>
  <c r="Y278" i="10"/>
  <c r="Y279" i="10" s="1"/>
  <c r="V294" i="10"/>
  <c r="AG236" i="10"/>
  <c r="AG237" i="10" s="1"/>
  <c r="W280" i="10"/>
  <c r="X292" i="10"/>
  <c r="X293" i="10" s="1"/>
  <c r="AE238" i="10"/>
  <c r="AD250" i="10"/>
  <c r="AD251" i="10" s="1"/>
  <c r="Y266" i="10"/>
  <c r="AB252" i="10"/>
  <c r="AA264" i="10"/>
  <c r="AA265" i="10" s="1"/>
  <c r="AW142" i="13"/>
  <c r="AV142" i="13"/>
  <c r="AU142" i="13"/>
  <c r="AT143" i="13"/>
  <c r="AD74" i="13"/>
  <c r="C89" i="13"/>
  <c r="D86" i="13"/>
  <c r="C88" i="13"/>
  <c r="P74" i="10" l="1"/>
  <c r="P75" i="10"/>
  <c r="P76" i="10"/>
  <c r="AH93" i="13"/>
  <c r="AH92" i="13"/>
  <c r="AG238" i="10"/>
  <c r="AF238" i="10"/>
  <c r="W294" i="10"/>
  <c r="Y292" i="10"/>
  <c r="Y293" i="10" s="1"/>
  <c r="AC252" i="10"/>
  <c r="AE250" i="10"/>
  <c r="AE251" i="10" s="1"/>
  <c r="AB264" i="10"/>
  <c r="AB265" i="10" s="1"/>
  <c r="Z278" i="10"/>
  <c r="Z279" i="10" s="1"/>
  <c r="Z266" i="10"/>
  <c r="X280" i="10"/>
  <c r="AF88" i="13"/>
  <c r="AW143" i="13"/>
  <c r="AV143" i="13"/>
  <c r="AU143" i="13"/>
  <c r="AT144" i="13"/>
  <c r="C87" i="13"/>
  <c r="D89" i="13"/>
  <c r="E86" i="13"/>
  <c r="D88" i="13"/>
  <c r="Q75" i="10" l="1"/>
  <c r="Q76" i="10"/>
  <c r="Q74" i="10"/>
  <c r="AA278" i="10"/>
  <c r="AA279" i="10" s="1"/>
  <c r="AC264" i="10"/>
  <c r="AC265" i="10" s="1"/>
  <c r="AA266" i="10"/>
  <c r="AD252" i="10"/>
  <c r="X294" i="10"/>
  <c r="AF250" i="10"/>
  <c r="AF251" i="10" s="1"/>
  <c r="Y280" i="10"/>
  <c r="Z292" i="10"/>
  <c r="Z293" i="10" s="1"/>
  <c r="AW144" i="13"/>
  <c r="AV144" i="13"/>
  <c r="AU144" i="13"/>
  <c r="AT145" i="13"/>
  <c r="D87" i="13"/>
  <c r="F86" i="13"/>
  <c r="E88" i="13"/>
  <c r="E89" i="13"/>
  <c r="R75" i="10" l="1"/>
  <c r="R76" i="10"/>
  <c r="R74" i="10"/>
  <c r="AA292" i="10"/>
  <c r="AA293" i="10" s="1"/>
  <c r="AD264" i="10"/>
  <c r="AD265" i="10" s="1"/>
  <c r="AB266" i="10"/>
  <c r="Y294" i="10"/>
  <c r="AE252" i="10"/>
  <c r="AB278" i="10"/>
  <c r="AB279" i="10" s="1"/>
  <c r="AG250" i="10"/>
  <c r="AG251" i="10" s="1"/>
  <c r="Z280" i="10"/>
  <c r="AW145" i="13"/>
  <c r="AV145" i="13"/>
  <c r="AU145" i="13"/>
  <c r="AT146" i="13"/>
  <c r="E87" i="13"/>
  <c r="F89" i="13"/>
  <c r="G86" i="13"/>
  <c r="F88" i="13"/>
  <c r="S75" i="10" l="1"/>
  <c r="S76" i="10"/>
  <c r="S74" i="10"/>
  <c r="AC266" i="10"/>
  <c r="AG257" i="10"/>
  <c r="AG258" i="10"/>
  <c r="AG256" i="10"/>
  <c r="AG252" i="10"/>
  <c r="AE264" i="10"/>
  <c r="AE265" i="10" s="1"/>
  <c r="AC278" i="10"/>
  <c r="AC279" i="10" s="1"/>
  <c r="AB292" i="10"/>
  <c r="AB293" i="10" s="1"/>
  <c r="AF252" i="10"/>
  <c r="AA280" i="10"/>
  <c r="Z294" i="10"/>
  <c r="AW146" i="13"/>
  <c r="AV146" i="13"/>
  <c r="AU146" i="13"/>
  <c r="AT147" i="13"/>
  <c r="F87" i="13"/>
  <c r="G88" i="13"/>
  <c r="H86" i="13"/>
  <c r="G89" i="13"/>
  <c r="T74" i="10" l="1"/>
  <c r="T75" i="10"/>
  <c r="T76" i="10"/>
  <c r="AB280" i="10"/>
  <c r="AD278" i="10"/>
  <c r="AD279" i="10" s="1"/>
  <c r="AG259" i="10"/>
  <c r="AG260" i="10"/>
  <c r="AF264" i="10"/>
  <c r="AF265" i="10" s="1"/>
  <c r="AA294" i="10"/>
  <c r="AC292" i="10"/>
  <c r="AC293" i="10" s="1"/>
  <c r="AD266" i="10"/>
  <c r="AW147" i="13"/>
  <c r="AV147" i="13"/>
  <c r="AU147" i="13"/>
  <c r="AT148" i="13"/>
  <c r="G87" i="13"/>
  <c r="I86" i="13"/>
  <c r="H89" i="13"/>
  <c r="H88" i="13"/>
  <c r="U75" i="10" l="1"/>
  <c r="U76" i="10"/>
  <c r="U74" i="10"/>
  <c r="AD292" i="10"/>
  <c r="AD293" i="10" s="1"/>
  <c r="AE278" i="10"/>
  <c r="AE279" i="10" s="1"/>
  <c r="AC280" i="10"/>
  <c r="AB294" i="10"/>
  <c r="AG264" i="10"/>
  <c r="AG265" i="10" s="1"/>
  <c r="AE266" i="10"/>
  <c r="AW148" i="13"/>
  <c r="AV148" i="13"/>
  <c r="AU148" i="13"/>
  <c r="AT149" i="13"/>
  <c r="H87" i="13"/>
  <c r="J86" i="13"/>
  <c r="I88" i="13"/>
  <c r="I89" i="13"/>
  <c r="V75" i="10" l="1"/>
  <c r="V74" i="10"/>
  <c r="V76" i="10"/>
  <c r="AF278" i="10"/>
  <c r="AF279" i="10" s="1"/>
  <c r="AD280" i="10"/>
  <c r="AG266" i="10"/>
  <c r="AF266" i="10"/>
  <c r="AC294" i="10"/>
  <c r="AE292" i="10"/>
  <c r="AE293" i="10" s="1"/>
  <c r="AW149" i="13"/>
  <c r="AV149" i="13"/>
  <c r="AU149" i="13"/>
  <c r="I87" i="13"/>
  <c r="AT150" i="13"/>
  <c r="J89" i="13"/>
  <c r="K86" i="13"/>
  <c r="J88" i="13"/>
  <c r="J87" i="13" s="1"/>
  <c r="W74" i="10" l="1"/>
  <c r="W75" i="10"/>
  <c r="W76" i="10"/>
  <c r="AG278" i="10"/>
  <c r="AG279" i="10" s="1"/>
  <c r="AF292" i="10"/>
  <c r="AF293" i="10" s="1"/>
  <c r="AD294" i="10"/>
  <c r="AE280" i="10"/>
  <c r="AW150" i="13"/>
  <c r="AV150" i="13"/>
  <c r="AU150" i="13"/>
  <c r="AT151" i="13"/>
  <c r="L86" i="13"/>
  <c r="K88" i="13"/>
  <c r="K87" i="13" s="1"/>
  <c r="K89" i="13"/>
  <c r="X75" i="10" l="1"/>
  <c r="X74" i="10"/>
  <c r="X76" i="10"/>
  <c r="AE294" i="10"/>
  <c r="AG292" i="10"/>
  <c r="AG293" i="10" s="1"/>
  <c r="AG284" i="10"/>
  <c r="AG285" i="10"/>
  <c r="AG286" i="10"/>
  <c r="AG280" i="10"/>
  <c r="AF280" i="10"/>
  <c r="AW151" i="13"/>
  <c r="AV151" i="13"/>
  <c r="AU151" i="13"/>
  <c r="AT152" i="13"/>
  <c r="M86" i="13"/>
  <c r="L89" i="13"/>
  <c r="L88" i="13"/>
  <c r="L87" i="13" s="1"/>
  <c r="Y74" i="10" l="1"/>
  <c r="Y75" i="10"/>
  <c r="Y76" i="10"/>
  <c r="AG287" i="10"/>
  <c r="AG288" i="10"/>
  <c r="AF294" i="10"/>
  <c r="AG294" i="10"/>
  <c r="AW152" i="13"/>
  <c r="AV152" i="13"/>
  <c r="AU152" i="13"/>
  <c r="AT153" i="13"/>
  <c r="M89" i="13"/>
  <c r="M88" i="13"/>
  <c r="M87" i="13" s="1"/>
  <c r="N86" i="13"/>
  <c r="Z75" i="10" l="1"/>
  <c r="Z74" i="10"/>
  <c r="Z76" i="10"/>
  <c r="AW153" i="13"/>
  <c r="AV153" i="13"/>
  <c r="AU153" i="13"/>
  <c r="AT154" i="13"/>
  <c r="N89" i="13"/>
  <c r="N88" i="13"/>
  <c r="N87" i="13" s="1"/>
  <c r="O86" i="13"/>
  <c r="AA76" i="10" l="1"/>
  <c r="AA75" i="10"/>
  <c r="AA74" i="10"/>
  <c r="AW154" i="13"/>
  <c r="AV154" i="13"/>
  <c r="AU154" i="13"/>
  <c r="AT155" i="13"/>
  <c r="P86" i="13"/>
  <c r="O89" i="13"/>
  <c r="O88" i="13"/>
  <c r="O87" i="13" s="1"/>
  <c r="AB75" i="10" l="1"/>
  <c r="AB76" i="10"/>
  <c r="AB74" i="10"/>
  <c r="AW155" i="13"/>
  <c r="AV155" i="13"/>
  <c r="AU155" i="13"/>
  <c r="AT156" i="13"/>
  <c r="P88" i="13"/>
  <c r="P87" i="13" s="1"/>
  <c r="P89" i="13"/>
  <c r="Q86" i="13"/>
  <c r="AC75" i="10" l="1"/>
  <c r="AC76" i="10"/>
  <c r="AC74" i="10"/>
  <c r="AW156" i="13"/>
  <c r="AV156" i="13"/>
  <c r="AU156" i="13"/>
  <c r="AT157" i="13"/>
  <c r="R86" i="13"/>
  <c r="Q89" i="13"/>
  <c r="Q88" i="13"/>
  <c r="Q87" i="13" s="1"/>
  <c r="AD76" i="10" l="1"/>
  <c r="AD75" i="10"/>
  <c r="AD74" i="10"/>
  <c r="AW157" i="13"/>
  <c r="AV157" i="13"/>
  <c r="AU157" i="13"/>
  <c r="AT158" i="13"/>
  <c r="R89" i="13"/>
  <c r="S86" i="13"/>
  <c r="R88" i="13"/>
  <c r="R87" i="13" s="1"/>
  <c r="AE75" i="10" l="1"/>
  <c r="AE76" i="10"/>
  <c r="AE74" i="10"/>
  <c r="AW158" i="13"/>
  <c r="AV158" i="13"/>
  <c r="AU158" i="13"/>
  <c r="AT159" i="13"/>
  <c r="S89" i="13"/>
  <c r="T86" i="13"/>
  <c r="S88" i="13"/>
  <c r="S87" i="13" s="1"/>
  <c r="AF75" i="10" l="1"/>
  <c r="AF76" i="10"/>
  <c r="AF74" i="10"/>
  <c r="AW159" i="13"/>
  <c r="AV159" i="13"/>
  <c r="AU159" i="13"/>
  <c r="AT160" i="13"/>
  <c r="T88" i="13"/>
  <c r="T87" i="13" s="1"/>
  <c r="T89" i="13"/>
  <c r="U86" i="13"/>
  <c r="AG75" i="10" l="1"/>
  <c r="AG76" i="10"/>
  <c r="AG74" i="10"/>
  <c r="AW160" i="13"/>
  <c r="AV160" i="13"/>
  <c r="AU160" i="13"/>
  <c r="AT161" i="13"/>
  <c r="U88" i="13"/>
  <c r="U87" i="13" s="1"/>
  <c r="U89" i="13"/>
  <c r="V86" i="13"/>
  <c r="C89" i="10" l="1"/>
  <c r="C90" i="10"/>
  <c r="C88" i="10"/>
  <c r="AW161" i="13"/>
  <c r="AV161" i="13"/>
  <c r="AU161" i="13"/>
  <c r="AT162" i="13"/>
  <c r="W86" i="13"/>
  <c r="V88" i="13"/>
  <c r="V87" i="13" s="1"/>
  <c r="V89" i="13"/>
  <c r="D89" i="10" l="1"/>
  <c r="D90" i="10"/>
  <c r="D88" i="10"/>
  <c r="AW162" i="13"/>
  <c r="AV162" i="13"/>
  <c r="AU162" i="13"/>
  <c r="AT163" i="13"/>
  <c r="X86" i="13"/>
  <c r="W88" i="13"/>
  <c r="W87" i="13" s="1"/>
  <c r="W89" i="13"/>
  <c r="E89" i="10" l="1"/>
  <c r="E90" i="10"/>
  <c r="E88" i="10"/>
  <c r="AW163" i="13"/>
  <c r="AV163" i="13"/>
  <c r="AU163" i="13"/>
  <c r="AT164" i="13"/>
  <c r="X88" i="13"/>
  <c r="X87" i="13" s="1"/>
  <c r="X89" i="13"/>
  <c r="Y86" i="13"/>
  <c r="F90" i="10" l="1"/>
  <c r="F89" i="10"/>
  <c r="F88" i="10"/>
  <c r="AW164" i="13"/>
  <c r="AV164" i="13"/>
  <c r="AU164" i="13"/>
  <c r="AT165" i="13"/>
  <c r="Y88" i="13"/>
  <c r="Y87" i="13" s="1"/>
  <c r="Z86" i="13"/>
  <c r="Y89" i="13"/>
  <c r="G89" i="10" l="1"/>
  <c r="G90" i="10"/>
  <c r="G88" i="10"/>
  <c r="AW165" i="13"/>
  <c r="AV165" i="13"/>
  <c r="AU165" i="13"/>
  <c r="AT166" i="13"/>
  <c r="Z89" i="13"/>
  <c r="AA86" i="13"/>
  <c r="Z88" i="13"/>
  <c r="Z87" i="13" s="1"/>
  <c r="H89" i="10" l="1"/>
  <c r="H90" i="10"/>
  <c r="H88" i="10"/>
  <c r="AW166" i="13"/>
  <c r="AV166" i="13"/>
  <c r="AU166" i="13"/>
  <c r="AT167" i="13"/>
  <c r="AA88" i="13"/>
  <c r="AA87" i="13" s="1"/>
  <c r="AB86" i="13"/>
  <c r="AA89" i="13"/>
  <c r="I89" i="10" l="1"/>
  <c r="I90" i="10"/>
  <c r="I88" i="10"/>
  <c r="AV167" i="13"/>
  <c r="AW167" i="13"/>
  <c r="AU167" i="13"/>
  <c r="AT168" i="13"/>
  <c r="AB88" i="13"/>
  <c r="AB87" i="13" s="1"/>
  <c r="AC86" i="13"/>
  <c r="AB89" i="13"/>
  <c r="J90" i="10" l="1"/>
  <c r="J89" i="10"/>
  <c r="J88" i="10"/>
  <c r="AW168" i="13"/>
  <c r="AV168" i="13"/>
  <c r="AU168" i="13"/>
  <c r="AT169" i="13"/>
  <c r="AD86" i="13"/>
  <c r="AC88" i="13"/>
  <c r="AC87" i="13" s="1"/>
  <c r="AC89" i="13"/>
  <c r="K89" i="10" l="1"/>
  <c r="K90" i="10"/>
  <c r="K88" i="10"/>
  <c r="AW169" i="13"/>
  <c r="AV169" i="13"/>
  <c r="AU169" i="13"/>
  <c r="AT170" i="13"/>
  <c r="C99" i="13"/>
  <c r="AD89" i="13"/>
  <c r="AG89" i="13" s="1"/>
  <c r="AD88" i="13"/>
  <c r="AG91" i="13" s="1"/>
  <c r="AG94" i="13" s="1"/>
  <c r="AG95" i="13" s="1"/>
  <c r="L89" i="10" l="1"/>
  <c r="L90" i="10"/>
  <c r="L88" i="10"/>
  <c r="AW170" i="13"/>
  <c r="AV170" i="13"/>
  <c r="AU170" i="13"/>
  <c r="AT171" i="13"/>
  <c r="AD87" i="13"/>
  <c r="D99" i="13"/>
  <c r="C102" i="13"/>
  <c r="C101" i="13"/>
  <c r="M89" i="10" l="1"/>
  <c r="M90" i="10"/>
  <c r="M88" i="10"/>
  <c r="AH106" i="13"/>
  <c r="AH105" i="13"/>
  <c r="AF101" i="13"/>
  <c r="AW171" i="13"/>
  <c r="AV171" i="13"/>
  <c r="AU171" i="13"/>
  <c r="AT172" i="13"/>
  <c r="C100" i="13"/>
  <c r="D101" i="13"/>
  <c r="E99" i="13"/>
  <c r="D102" i="13"/>
  <c r="N88" i="10" l="1"/>
  <c r="N90" i="10"/>
  <c r="N89" i="10"/>
  <c r="AW172" i="13"/>
  <c r="AV172" i="13"/>
  <c r="AU172" i="13"/>
  <c r="AT173" i="13"/>
  <c r="D100" i="13"/>
  <c r="E101" i="13"/>
  <c r="F99" i="13"/>
  <c r="E102" i="13"/>
  <c r="O90" i="10" l="1"/>
  <c r="O89" i="10"/>
  <c r="O88" i="10"/>
  <c r="AW173" i="13"/>
  <c r="AV173" i="13"/>
  <c r="AU173" i="13"/>
  <c r="AT174" i="13"/>
  <c r="E100" i="13"/>
  <c r="F102" i="13"/>
  <c r="G99" i="13"/>
  <c r="F101" i="13"/>
  <c r="P89" i="10" l="1"/>
  <c r="P90" i="10"/>
  <c r="P88" i="10"/>
  <c r="AW174" i="13"/>
  <c r="AV174" i="13"/>
  <c r="AU174" i="13"/>
  <c r="AT175" i="13"/>
  <c r="F100" i="13"/>
  <c r="G102" i="13"/>
  <c r="H99" i="13"/>
  <c r="G101" i="13"/>
  <c r="Q89" i="10" l="1"/>
  <c r="Q90" i="10"/>
  <c r="Q88" i="10"/>
  <c r="AV175" i="13"/>
  <c r="AW175" i="13"/>
  <c r="AU175" i="13"/>
  <c r="AT176" i="13"/>
  <c r="G100" i="13"/>
  <c r="H102" i="13"/>
  <c r="I99" i="13"/>
  <c r="H101" i="13"/>
  <c r="R90" i="10" l="1"/>
  <c r="R89" i="10"/>
  <c r="R88" i="10"/>
  <c r="AW176" i="13"/>
  <c r="AV176" i="13"/>
  <c r="AU176" i="13"/>
  <c r="AT177" i="13"/>
  <c r="H100" i="13"/>
  <c r="J99" i="13"/>
  <c r="I102" i="13"/>
  <c r="I101" i="13"/>
  <c r="I100" i="13" s="1"/>
  <c r="S89" i="10" l="1"/>
  <c r="S90" i="10"/>
  <c r="S88" i="10"/>
  <c r="AW177" i="13"/>
  <c r="AV177" i="13"/>
  <c r="AU177" i="13"/>
  <c r="AT178" i="13"/>
  <c r="J102" i="13"/>
  <c r="J101" i="13"/>
  <c r="J100" i="13" s="1"/>
  <c r="K99" i="13"/>
  <c r="T89" i="10" l="1"/>
  <c r="T90" i="10"/>
  <c r="T88" i="10"/>
  <c r="AW178" i="13"/>
  <c r="AV178" i="13"/>
  <c r="AU178" i="13"/>
  <c r="AT179" i="13"/>
  <c r="L99" i="13"/>
  <c r="K101" i="13"/>
  <c r="K100" i="13" s="1"/>
  <c r="K102" i="13"/>
  <c r="U89" i="10" l="1"/>
  <c r="U90" i="10"/>
  <c r="U88" i="10"/>
  <c r="AW179" i="13"/>
  <c r="AV179" i="13"/>
  <c r="AU179" i="13"/>
  <c r="AT180" i="13"/>
  <c r="L101" i="13"/>
  <c r="L100" i="13" s="1"/>
  <c r="L102" i="13"/>
  <c r="M99" i="13"/>
  <c r="V89" i="10" l="1"/>
  <c r="V90" i="10"/>
  <c r="V88" i="10"/>
  <c r="AW180" i="13"/>
  <c r="AV180" i="13"/>
  <c r="AU180" i="13"/>
  <c r="AT181" i="13"/>
  <c r="M102" i="13"/>
  <c r="M101" i="13"/>
  <c r="M100" i="13" s="1"/>
  <c r="N99" i="13"/>
  <c r="W89" i="10" l="1"/>
  <c r="W90" i="10"/>
  <c r="W88" i="10"/>
  <c r="AW181" i="13"/>
  <c r="AV181" i="13"/>
  <c r="AU181" i="13"/>
  <c r="AT182" i="13"/>
  <c r="N102" i="13"/>
  <c r="N101" i="13"/>
  <c r="N100" i="13" s="1"/>
  <c r="O99" i="13"/>
  <c r="X89" i="10" l="1"/>
  <c r="X90" i="10"/>
  <c r="X88" i="10"/>
  <c r="AW182" i="13"/>
  <c r="AV182" i="13"/>
  <c r="AU182" i="13"/>
  <c r="AT183" i="13"/>
  <c r="O101" i="13"/>
  <c r="O100" i="13" s="1"/>
  <c r="P99" i="13"/>
  <c r="O102" i="13"/>
  <c r="Y89" i="10" l="1"/>
  <c r="Y90" i="10"/>
  <c r="Y88" i="10"/>
  <c r="AV183" i="13"/>
  <c r="AW183" i="13"/>
  <c r="AU183" i="13"/>
  <c r="AT184" i="13"/>
  <c r="Q99" i="13"/>
  <c r="P101" i="13"/>
  <c r="P100" i="13" s="1"/>
  <c r="P102" i="13"/>
  <c r="Z90" i="10" l="1"/>
  <c r="Z89" i="10"/>
  <c r="Z88" i="10"/>
  <c r="AW184" i="13"/>
  <c r="AV184" i="13"/>
  <c r="AU184" i="13"/>
  <c r="AT185" i="13"/>
  <c r="Q102" i="13"/>
  <c r="R99" i="13"/>
  <c r="Q101" i="13"/>
  <c r="Q100" i="13" s="1"/>
  <c r="AA89" i="10" l="1"/>
  <c r="AA90" i="10"/>
  <c r="AA88" i="10"/>
  <c r="AW185" i="13"/>
  <c r="AV185" i="13"/>
  <c r="AU185" i="13"/>
  <c r="AT186" i="13"/>
  <c r="R101" i="13"/>
  <c r="R100" i="13" s="1"/>
  <c r="S99" i="13"/>
  <c r="R102" i="13"/>
  <c r="AB89" i="10" l="1"/>
  <c r="AB90" i="10"/>
  <c r="AB88" i="10"/>
  <c r="AW186" i="13"/>
  <c r="AV186" i="13"/>
  <c r="AU186" i="13"/>
  <c r="AT187" i="13"/>
  <c r="S102" i="13"/>
  <c r="T99" i="13"/>
  <c r="S101" i="13"/>
  <c r="S100" i="13" s="1"/>
  <c r="AC89" i="10" l="1"/>
  <c r="AC90" i="10"/>
  <c r="AC88" i="10"/>
  <c r="AW187" i="13"/>
  <c r="AV187" i="13"/>
  <c r="AU187" i="13"/>
  <c r="AT188" i="13"/>
  <c r="T101" i="13"/>
  <c r="T100" i="13" s="1"/>
  <c r="U99" i="13"/>
  <c r="T102" i="13"/>
  <c r="AD89" i="10" l="1"/>
  <c r="AD90" i="10"/>
  <c r="AD88" i="10"/>
  <c r="AW188" i="13"/>
  <c r="AV188" i="13"/>
  <c r="AU188" i="13"/>
  <c r="AT189" i="13"/>
  <c r="U102" i="13"/>
  <c r="V99" i="13"/>
  <c r="U101" i="13"/>
  <c r="U100" i="13" s="1"/>
  <c r="AE89" i="10" l="1"/>
  <c r="AE90" i="10"/>
  <c r="AE88" i="10"/>
  <c r="AW189" i="13"/>
  <c r="AV189" i="13"/>
  <c r="AU189" i="13"/>
  <c r="AT190" i="13"/>
  <c r="V102" i="13"/>
  <c r="V101" i="13"/>
  <c r="V100" i="13" s="1"/>
  <c r="W99" i="13"/>
  <c r="AF89" i="10" l="1"/>
  <c r="AF90" i="10"/>
  <c r="AF88" i="10"/>
  <c r="AW190" i="13"/>
  <c r="AV190" i="13"/>
  <c r="AU190" i="13"/>
  <c r="AT191" i="13"/>
  <c r="W101" i="13"/>
  <c r="W100" i="13" s="1"/>
  <c r="W102" i="13"/>
  <c r="X99" i="13"/>
  <c r="C103" i="10" l="1"/>
  <c r="C104" i="10"/>
  <c r="C102" i="10"/>
  <c r="AV191" i="13"/>
  <c r="AW191" i="13"/>
  <c r="AU191" i="13"/>
  <c r="AT192" i="13"/>
  <c r="X101" i="13"/>
  <c r="X100" i="13" s="1"/>
  <c r="Y99" i="13"/>
  <c r="X102" i="13"/>
  <c r="D104" i="10" l="1"/>
  <c r="D103" i="10"/>
  <c r="D102" i="10"/>
  <c r="AW192" i="13"/>
  <c r="AV192" i="13"/>
  <c r="AU192" i="13"/>
  <c r="AT193" i="13"/>
  <c r="Y101" i="13"/>
  <c r="Y100" i="13" s="1"/>
  <c r="Y102" i="13"/>
  <c r="Z99" i="13"/>
  <c r="E103" i="10" l="1"/>
  <c r="E104" i="10"/>
  <c r="E102" i="10"/>
  <c r="AW193" i="13"/>
  <c r="AV193" i="13"/>
  <c r="AU193" i="13"/>
  <c r="AT194" i="13"/>
  <c r="Z102" i="13"/>
  <c r="AA99" i="13"/>
  <c r="Z101" i="13"/>
  <c r="Z100" i="13" s="1"/>
  <c r="F103" i="10" l="1"/>
  <c r="F104" i="10"/>
  <c r="F102" i="10"/>
  <c r="AW194" i="13"/>
  <c r="AV194" i="13"/>
  <c r="AU194" i="13"/>
  <c r="AT195" i="13"/>
  <c r="AA101" i="13"/>
  <c r="AA100" i="13" s="1"/>
  <c r="AB99" i="13"/>
  <c r="AA102" i="13"/>
  <c r="G103" i="10" l="1"/>
  <c r="G104" i="10"/>
  <c r="G102" i="10"/>
  <c r="AW195" i="13"/>
  <c r="AV195" i="13"/>
  <c r="AU195" i="13"/>
  <c r="AT196" i="13"/>
  <c r="AB101" i="13"/>
  <c r="AB100" i="13" s="1"/>
  <c r="AB102" i="13"/>
  <c r="AC99" i="13"/>
  <c r="H103" i="10" l="1"/>
  <c r="H104" i="10"/>
  <c r="H102" i="10"/>
  <c r="AW196" i="13"/>
  <c r="AV196" i="13"/>
  <c r="AU196" i="13"/>
  <c r="AT197" i="13"/>
  <c r="AC101" i="13"/>
  <c r="AC100" i="13" s="1"/>
  <c r="AC102" i="13"/>
  <c r="AD99" i="13"/>
  <c r="I103" i="10" l="1"/>
  <c r="I104" i="10"/>
  <c r="I102" i="10"/>
  <c r="AW197" i="13"/>
  <c r="AV197" i="13"/>
  <c r="AU197" i="13"/>
  <c r="AT198" i="13"/>
  <c r="C112" i="13"/>
  <c r="AD102" i="13"/>
  <c r="AG102" i="13" s="1"/>
  <c r="AD101" i="13"/>
  <c r="AG104" i="13" s="1"/>
  <c r="AG107" i="13" s="1"/>
  <c r="AG108" i="13" s="1"/>
  <c r="J103" i="10" l="1"/>
  <c r="J104" i="10"/>
  <c r="J102" i="10"/>
  <c r="AW198" i="13"/>
  <c r="AV198" i="13"/>
  <c r="AU198" i="13"/>
  <c r="AT199" i="13"/>
  <c r="AD100" i="13"/>
  <c r="C115" i="13"/>
  <c r="C114" i="13"/>
  <c r="D112" i="13"/>
  <c r="K103" i="10" l="1"/>
  <c r="K104" i="10"/>
  <c r="K102" i="10"/>
  <c r="AH119" i="13"/>
  <c r="AH118" i="13"/>
  <c r="AF114" i="13"/>
  <c r="AW199" i="13"/>
  <c r="AV199" i="13"/>
  <c r="AU199" i="13"/>
  <c r="AT200" i="13"/>
  <c r="C113" i="13"/>
  <c r="E112" i="13"/>
  <c r="D115" i="13"/>
  <c r="D114" i="13"/>
  <c r="L103" i="10" l="1"/>
  <c r="L104" i="10"/>
  <c r="L102" i="10"/>
  <c r="AW200" i="13"/>
  <c r="AV200" i="13"/>
  <c r="AU200" i="13"/>
  <c r="AT201" i="13"/>
  <c r="D113" i="13"/>
  <c r="E114" i="13"/>
  <c r="F112" i="13"/>
  <c r="E115" i="13"/>
  <c r="M103" i="10" l="1"/>
  <c r="M104" i="10"/>
  <c r="M102" i="10"/>
  <c r="AW201" i="13"/>
  <c r="AV201" i="13"/>
  <c r="AU201" i="13"/>
  <c r="AT202" i="13"/>
  <c r="E113" i="13"/>
  <c r="F114" i="13"/>
  <c r="G112" i="13"/>
  <c r="F115" i="13"/>
  <c r="N103" i="10" l="1"/>
  <c r="N104" i="10"/>
  <c r="N102" i="10"/>
  <c r="AW202" i="13"/>
  <c r="AV202" i="13"/>
  <c r="AU202" i="13"/>
  <c r="AT203" i="13"/>
  <c r="F113" i="13"/>
  <c r="H112" i="13"/>
  <c r="G114" i="13"/>
  <c r="G115" i="13"/>
  <c r="O103" i="10" l="1"/>
  <c r="O104" i="10"/>
  <c r="O102" i="10"/>
  <c r="AW203" i="13"/>
  <c r="AV203" i="13"/>
  <c r="AU203" i="13"/>
  <c r="AT204" i="13"/>
  <c r="G113" i="13"/>
  <c r="I112" i="13"/>
  <c r="H114" i="13"/>
  <c r="H115" i="13"/>
  <c r="P103" i="10" l="1"/>
  <c r="P104" i="10"/>
  <c r="P102" i="10"/>
  <c r="AW204" i="13"/>
  <c r="AV204" i="13"/>
  <c r="AU204" i="13"/>
  <c r="AT205" i="13"/>
  <c r="H113" i="13"/>
  <c r="I114" i="13"/>
  <c r="I115" i="13"/>
  <c r="J112" i="13"/>
  <c r="Q103" i="10" l="1"/>
  <c r="Q104" i="10"/>
  <c r="Q102" i="10"/>
  <c r="AW205" i="13"/>
  <c r="AV205" i="13"/>
  <c r="AU205" i="13"/>
  <c r="AT206" i="13"/>
  <c r="I113" i="13"/>
  <c r="J114" i="13"/>
  <c r="J113" i="13" s="1"/>
  <c r="J115" i="13"/>
  <c r="K112" i="13"/>
  <c r="R103" i="10" l="1"/>
  <c r="R104" i="10"/>
  <c r="R102" i="10"/>
  <c r="AW206" i="13"/>
  <c r="AV206" i="13"/>
  <c r="AU206" i="13"/>
  <c r="AT207" i="13"/>
  <c r="K114" i="13"/>
  <c r="K115" i="13"/>
  <c r="L112" i="13"/>
  <c r="S103" i="10" l="1"/>
  <c r="S104" i="10"/>
  <c r="S102" i="10"/>
  <c r="AW207" i="13"/>
  <c r="AV207" i="13"/>
  <c r="AU207" i="13"/>
  <c r="K113" i="13"/>
  <c r="AT208" i="13"/>
  <c r="L115" i="13"/>
  <c r="L114" i="13"/>
  <c r="L113" i="13" s="1"/>
  <c r="M112" i="13"/>
  <c r="T103" i="10" l="1"/>
  <c r="T104" i="10"/>
  <c r="T102" i="10"/>
  <c r="AW208" i="13"/>
  <c r="AV208" i="13"/>
  <c r="AU208" i="13"/>
  <c r="AT209" i="13"/>
  <c r="M115" i="13"/>
  <c r="M114" i="13"/>
  <c r="M113" i="13" s="1"/>
  <c r="N112" i="13"/>
  <c r="U103" i="10" l="1"/>
  <c r="U104" i="10"/>
  <c r="U102" i="10"/>
  <c r="AW209" i="13"/>
  <c r="AV209" i="13"/>
  <c r="AU209" i="13"/>
  <c r="AT210" i="13"/>
  <c r="N114" i="13"/>
  <c r="N113" i="13" s="1"/>
  <c r="O112" i="13"/>
  <c r="N115" i="13"/>
  <c r="V103" i="10" l="1"/>
  <c r="V104" i="10"/>
  <c r="V102" i="10"/>
  <c r="AW210" i="13"/>
  <c r="AV210" i="13"/>
  <c r="AU210" i="13"/>
  <c r="AT211" i="13"/>
  <c r="O115" i="13"/>
  <c r="O114" i="13"/>
  <c r="O113" i="13" s="1"/>
  <c r="P112" i="13"/>
  <c r="W103" i="10" l="1"/>
  <c r="W104" i="10"/>
  <c r="W102" i="10"/>
  <c r="AW211" i="13"/>
  <c r="AV211" i="13"/>
  <c r="AU211" i="13"/>
  <c r="AT212" i="13"/>
  <c r="Q112" i="13"/>
  <c r="P114" i="13"/>
  <c r="P113" i="13" s="1"/>
  <c r="P115" i="13"/>
  <c r="X103" i="10" l="1"/>
  <c r="X104" i="10"/>
  <c r="X102" i="10"/>
  <c r="AW212" i="13"/>
  <c r="AV212" i="13"/>
  <c r="AU212" i="13"/>
  <c r="AT213" i="13"/>
  <c r="Q114" i="13"/>
  <c r="Q113" i="13" s="1"/>
  <c r="Q115" i="13"/>
  <c r="R112" i="13"/>
  <c r="Y103" i="10" l="1"/>
  <c r="Y104" i="10"/>
  <c r="Y102" i="10"/>
  <c r="AW213" i="13"/>
  <c r="AV213" i="13"/>
  <c r="AU213" i="13"/>
  <c r="AT214" i="13"/>
  <c r="S112" i="13"/>
  <c r="R115" i="13"/>
  <c r="R114" i="13"/>
  <c r="R113" i="13" s="1"/>
  <c r="Z103" i="10" l="1"/>
  <c r="Z104" i="10"/>
  <c r="Z102" i="10"/>
  <c r="AW214" i="13"/>
  <c r="AV214" i="13"/>
  <c r="AU214" i="13"/>
  <c r="AT215" i="13"/>
  <c r="S115" i="13"/>
  <c r="S114" i="13"/>
  <c r="S113" i="13" s="1"/>
  <c r="T112" i="13"/>
  <c r="AA103" i="10" l="1"/>
  <c r="AA104" i="10"/>
  <c r="AA102" i="10"/>
  <c r="AW215" i="13"/>
  <c r="AV215" i="13"/>
  <c r="AU215" i="13"/>
  <c r="AT216" i="13"/>
  <c r="T114" i="13"/>
  <c r="T113" i="13" s="1"/>
  <c r="T115" i="13"/>
  <c r="U112" i="13"/>
  <c r="AB103" i="10" l="1"/>
  <c r="AB104" i="10"/>
  <c r="AB102" i="10"/>
  <c r="AW216" i="13"/>
  <c r="AV216" i="13"/>
  <c r="AU216" i="13"/>
  <c r="AT217" i="13"/>
  <c r="V112" i="13"/>
  <c r="U114" i="13"/>
  <c r="U113" i="13" s="1"/>
  <c r="U115" i="13"/>
  <c r="AC103" i="10" l="1"/>
  <c r="AC104" i="10"/>
  <c r="AC102" i="10"/>
  <c r="AW217" i="13"/>
  <c r="AV217" i="13"/>
  <c r="AU217" i="13"/>
  <c r="AT218" i="13"/>
  <c r="W112" i="13"/>
  <c r="V114" i="13"/>
  <c r="V113" i="13" s="1"/>
  <c r="V115" i="13"/>
  <c r="AD103" i="10" l="1"/>
  <c r="AD104" i="10"/>
  <c r="AD102" i="10"/>
  <c r="AW218" i="13"/>
  <c r="AV218" i="13"/>
  <c r="AU218" i="13"/>
  <c r="AT219" i="13"/>
  <c r="W115" i="13"/>
  <c r="X112" i="13"/>
  <c r="W114" i="13"/>
  <c r="W113" i="13" s="1"/>
  <c r="AE103" i="10" l="1"/>
  <c r="AE104" i="10"/>
  <c r="AE102" i="10"/>
  <c r="AW219" i="13"/>
  <c r="AV219" i="13"/>
  <c r="AU219" i="13"/>
  <c r="AT220" i="13"/>
  <c r="X114" i="13"/>
  <c r="X113" i="13" s="1"/>
  <c r="Y112" i="13"/>
  <c r="X115" i="13"/>
  <c r="AF103" i="10" l="1"/>
  <c r="AF104" i="10"/>
  <c r="AF102" i="10"/>
  <c r="AW220" i="13"/>
  <c r="AV220" i="13"/>
  <c r="AU220" i="13"/>
  <c r="AT221" i="13"/>
  <c r="Y114" i="13"/>
  <c r="Y113" i="13" s="1"/>
  <c r="Y115" i="13"/>
  <c r="Z112" i="13"/>
  <c r="AG103" i="10" l="1"/>
  <c r="AG104" i="10"/>
  <c r="AG102" i="10"/>
  <c r="AW221" i="13"/>
  <c r="AV221" i="13"/>
  <c r="AU221" i="13"/>
  <c r="AT222" i="13"/>
  <c r="Z115" i="13"/>
  <c r="Z114" i="13"/>
  <c r="Z113" i="13" s="1"/>
  <c r="AA112" i="13"/>
  <c r="C117" i="10" l="1"/>
  <c r="C118" i="10"/>
  <c r="C116" i="10"/>
  <c r="AW222" i="13"/>
  <c r="AV222" i="13"/>
  <c r="AU222" i="13"/>
  <c r="AT223" i="13"/>
  <c r="AA115" i="13"/>
  <c r="AA114" i="13"/>
  <c r="AA113" i="13" s="1"/>
  <c r="AB112" i="13"/>
  <c r="D117" i="10" l="1"/>
  <c r="D118" i="10"/>
  <c r="D116" i="10"/>
  <c r="AW223" i="13"/>
  <c r="AV223" i="13"/>
  <c r="AU223" i="13"/>
  <c r="AT224" i="13"/>
  <c r="AB114" i="13"/>
  <c r="AB113" i="13" s="1"/>
  <c r="AC112" i="13"/>
  <c r="AB115" i="13"/>
  <c r="E117" i="10" l="1"/>
  <c r="E118" i="10"/>
  <c r="E116" i="10"/>
  <c r="AW224" i="13"/>
  <c r="AV224" i="13"/>
  <c r="AU224" i="13"/>
  <c r="AT225" i="13"/>
  <c r="AC115" i="13"/>
  <c r="AD112" i="13"/>
  <c r="AC114" i="13"/>
  <c r="AC113" i="13" s="1"/>
  <c r="F117" i="10" l="1"/>
  <c r="F118" i="10"/>
  <c r="F116" i="10"/>
  <c r="AW225" i="13"/>
  <c r="AV225" i="13"/>
  <c r="AU225" i="13"/>
  <c r="AT226" i="13"/>
  <c r="C125" i="13"/>
  <c r="AD114" i="13"/>
  <c r="AG117" i="13" s="1"/>
  <c r="AG120" i="13" s="1"/>
  <c r="AG121" i="13" s="1"/>
  <c r="AD115" i="13"/>
  <c r="AG115" i="13" s="1"/>
  <c r="G117" i="10" l="1"/>
  <c r="G118" i="10"/>
  <c r="G116" i="10"/>
  <c r="AW226" i="13"/>
  <c r="AV226" i="13"/>
  <c r="AU226" i="13"/>
  <c r="AT227" i="13"/>
  <c r="AD113" i="13"/>
  <c r="C128" i="13"/>
  <c r="D125" i="13"/>
  <c r="C127" i="13"/>
  <c r="H117" i="10" l="1"/>
  <c r="H118" i="10"/>
  <c r="H116" i="10"/>
  <c r="AH131" i="13"/>
  <c r="AH132" i="13"/>
  <c r="AF127" i="13"/>
  <c r="AW227" i="13"/>
  <c r="AV227" i="13"/>
  <c r="AU227" i="13"/>
  <c r="AT228" i="13"/>
  <c r="C126" i="13"/>
  <c r="D128" i="13"/>
  <c r="E125" i="13"/>
  <c r="D127" i="13"/>
  <c r="I117" i="10" l="1"/>
  <c r="I118" i="10"/>
  <c r="I116" i="10"/>
  <c r="AW228" i="13"/>
  <c r="AV228" i="13"/>
  <c r="AU228" i="13"/>
  <c r="AT229" i="13"/>
  <c r="D126" i="13"/>
  <c r="F125" i="13"/>
  <c r="E128" i="13"/>
  <c r="E127" i="13"/>
  <c r="J117" i="10" l="1"/>
  <c r="J118" i="10"/>
  <c r="J116" i="10"/>
  <c r="AW229" i="13"/>
  <c r="AV229" i="13"/>
  <c r="AU229" i="13"/>
  <c r="AT230" i="13"/>
  <c r="E126" i="13"/>
  <c r="F128" i="13"/>
  <c r="G125" i="13"/>
  <c r="F127" i="13"/>
  <c r="K117" i="10" l="1"/>
  <c r="K118" i="10"/>
  <c r="K116" i="10"/>
  <c r="AW230" i="13"/>
  <c r="AV230" i="13"/>
  <c r="AU230" i="13"/>
  <c r="AT231" i="13"/>
  <c r="F126" i="13"/>
  <c r="G128" i="13"/>
  <c r="H125" i="13"/>
  <c r="G127" i="13"/>
  <c r="L117" i="10" l="1"/>
  <c r="L118" i="10"/>
  <c r="L116" i="10"/>
  <c r="AV231" i="13"/>
  <c r="AW231" i="13"/>
  <c r="AU231" i="13"/>
  <c r="AT232" i="13"/>
  <c r="G126" i="13"/>
  <c r="I125" i="13"/>
  <c r="H128" i="13"/>
  <c r="H127" i="13"/>
  <c r="M118" i="10" l="1"/>
  <c r="M117" i="10"/>
  <c r="M116" i="10"/>
  <c r="AW232" i="13"/>
  <c r="AV232" i="13"/>
  <c r="AU232" i="13"/>
  <c r="AT233" i="13"/>
  <c r="H126" i="13"/>
  <c r="I128" i="13"/>
  <c r="J125" i="13"/>
  <c r="I127" i="13"/>
  <c r="N117" i="10" l="1"/>
  <c r="N118" i="10"/>
  <c r="N116" i="10"/>
  <c r="AW233" i="13"/>
  <c r="AV233" i="13"/>
  <c r="AU233" i="13"/>
  <c r="AT234" i="13"/>
  <c r="I126" i="13"/>
  <c r="J128" i="13"/>
  <c r="K125" i="13"/>
  <c r="J127" i="13"/>
  <c r="O117" i="10" l="1"/>
  <c r="O118" i="10"/>
  <c r="O116" i="10"/>
  <c r="AW234" i="13"/>
  <c r="AV234" i="13"/>
  <c r="AU234" i="13"/>
  <c r="J126" i="13"/>
  <c r="AT235" i="13"/>
  <c r="L125" i="13"/>
  <c r="K128" i="13"/>
  <c r="K127" i="13"/>
  <c r="K126" i="13" s="1"/>
  <c r="P117" i="10" l="1"/>
  <c r="P118" i="10"/>
  <c r="P116" i="10"/>
  <c r="AW235" i="13"/>
  <c r="AV235" i="13"/>
  <c r="AU235" i="13"/>
  <c r="AT236" i="13"/>
  <c r="L127" i="13"/>
  <c r="L126" i="13" s="1"/>
  <c r="L128" i="13"/>
  <c r="M125" i="13"/>
  <c r="Q117" i="10" l="1"/>
  <c r="Q118" i="10"/>
  <c r="Q116" i="10"/>
  <c r="AW236" i="13"/>
  <c r="AV236" i="13"/>
  <c r="AU236" i="13"/>
  <c r="AT237" i="13"/>
  <c r="M128" i="13"/>
  <c r="N125" i="13"/>
  <c r="M127" i="13"/>
  <c r="M126" i="13" s="1"/>
  <c r="R118" i="10" l="1"/>
  <c r="R117" i="10"/>
  <c r="R116" i="10"/>
  <c r="AW237" i="13"/>
  <c r="AV237" i="13"/>
  <c r="AU237" i="13"/>
  <c r="AT238" i="13"/>
  <c r="N128" i="13"/>
  <c r="N127" i="13"/>
  <c r="N126" i="13" s="1"/>
  <c r="O125" i="13"/>
  <c r="S117" i="10" l="1"/>
  <c r="S118" i="10"/>
  <c r="S116" i="10"/>
  <c r="AW238" i="13"/>
  <c r="AV238" i="13"/>
  <c r="AU238" i="13"/>
  <c r="AT239" i="13"/>
  <c r="O128" i="13"/>
  <c r="O127" i="13"/>
  <c r="O126" i="13" s="1"/>
  <c r="P125" i="13"/>
  <c r="T117" i="10" l="1"/>
  <c r="T118" i="10"/>
  <c r="T116" i="10"/>
  <c r="AV239" i="13"/>
  <c r="AW239" i="13"/>
  <c r="AU239" i="13"/>
  <c r="AT240" i="13"/>
  <c r="P127" i="13"/>
  <c r="P126" i="13" s="1"/>
  <c r="P128" i="13"/>
  <c r="Q125" i="13"/>
  <c r="U118" i="10" l="1"/>
  <c r="U117" i="10"/>
  <c r="U116" i="10"/>
  <c r="AW240" i="13"/>
  <c r="AV240" i="13"/>
  <c r="AU240" i="13"/>
  <c r="AT241" i="13"/>
  <c r="Q127" i="13"/>
  <c r="Q126" i="13" s="1"/>
  <c r="Q128" i="13"/>
  <c r="R125" i="13"/>
  <c r="V117" i="10" l="1"/>
  <c r="V118" i="10"/>
  <c r="V116" i="10"/>
  <c r="AW241" i="13"/>
  <c r="AV241" i="13"/>
  <c r="AU241" i="13"/>
  <c r="AT242" i="13"/>
  <c r="R128" i="13"/>
  <c r="R127" i="13"/>
  <c r="R126" i="13" s="1"/>
  <c r="S125" i="13"/>
  <c r="W117" i="10" l="1"/>
  <c r="W118" i="10"/>
  <c r="W116" i="10"/>
  <c r="AW242" i="13"/>
  <c r="AV242" i="13"/>
  <c r="AU242" i="13"/>
  <c r="AT243" i="13"/>
  <c r="T125" i="13"/>
  <c r="S128" i="13"/>
  <c r="S127" i="13"/>
  <c r="S126" i="13" s="1"/>
  <c r="X117" i="10" l="1"/>
  <c r="X118" i="10"/>
  <c r="X116" i="10"/>
  <c r="AW243" i="13"/>
  <c r="AV243" i="13"/>
  <c r="AU243" i="13"/>
  <c r="AT244" i="13"/>
  <c r="U125" i="13"/>
  <c r="T127" i="13"/>
  <c r="T126" i="13" s="1"/>
  <c r="T128" i="13"/>
  <c r="Y117" i="10" l="1"/>
  <c r="Y118" i="10"/>
  <c r="Y116" i="10"/>
  <c r="AW244" i="13"/>
  <c r="AV244" i="13"/>
  <c r="AU244" i="13"/>
  <c r="AT245" i="13"/>
  <c r="U128" i="13"/>
  <c r="V125" i="13"/>
  <c r="U127" i="13"/>
  <c r="U126" i="13" s="1"/>
  <c r="Z117" i="10" l="1"/>
  <c r="Z118" i="10"/>
  <c r="Z116" i="10"/>
  <c r="AW245" i="13"/>
  <c r="AV245" i="13"/>
  <c r="AU245" i="13"/>
  <c r="AT246" i="13"/>
  <c r="W125" i="13"/>
  <c r="V128" i="13"/>
  <c r="V127" i="13"/>
  <c r="V126" i="13" s="1"/>
  <c r="AA117" i="10" l="1"/>
  <c r="AA118" i="10"/>
  <c r="AA116" i="10"/>
  <c r="AW246" i="13"/>
  <c r="AV246" i="13"/>
  <c r="AU246" i="13"/>
  <c r="AT247" i="13"/>
  <c r="X125" i="13"/>
  <c r="W127" i="13"/>
  <c r="W126" i="13" s="1"/>
  <c r="W128" i="13"/>
  <c r="AB117" i="10" l="1"/>
  <c r="AB118" i="10"/>
  <c r="AB116" i="10"/>
  <c r="AV247" i="13"/>
  <c r="AW247" i="13"/>
  <c r="AU247" i="13"/>
  <c r="AT248" i="13"/>
  <c r="X128" i="13"/>
  <c r="Y125" i="13"/>
  <c r="X127" i="13"/>
  <c r="X126" i="13" s="1"/>
  <c r="AC118" i="10" l="1"/>
  <c r="AC117" i="10"/>
  <c r="AC116" i="10"/>
  <c r="AW248" i="13"/>
  <c r="AV248" i="13"/>
  <c r="AU248" i="13"/>
  <c r="AT249" i="13"/>
  <c r="Y127" i="13"/>
  <c r="Y126" i="13" s="1"/>
  <c r="Y128" i="13"/>
  <c r="Z125" i="13"/>
  <c r="AD117" i="10" l="1"/>
  <c r="AD118" i="10"/>
  <c r="AD116" i="10"/>
  <c r="AW249" i="13"/>
  <c r="AV249" i="13"/>
  <c r="AU249" i="13"/>
  <c r="AT250" i="13"/>
  <c r="Z127" i="13"/>
  <c r="Z126" i="13" s="1"/>
  <c r="Z128" i="13"/>
  <c r="AA125" i="13"/>
  <c r="AE117" i="10" l="1"/>
  <c r="AE118" i="10"/>
  <c r="AE116" i="10"/>
  <c r="AW250" i="13"/>
  <c r="AV250" i="13"/>
  <c r="AU250" i="13"/>
  <c r="AT251" i="13"/>
  <c r="AB125" i="13"/>
  <c r="AA128" i="13"/>
  <c r="AA127" i="13"/>
  <c r="AA126" i="13" s="1"/>
  <c r="AF117" i="10" l="1"/>
  <c r="AF118" i="10"/>
  <c r="AF116" i="10"/>
  <c r="AW251" i="13"/>
  <c r="AV251" i="13"/>
  <c r="AU251" i="13"/>
  <c r="AT252" i="13"/>
  <c r="AB128" i="13"/>
  <c r="AC125" i="13"/>
  <c r="AB127" i="13"/>
  <c r="AB126" i="13" s="1"/>
  <c r="C131" i="10" l="1"/>
  <c r="C132" i="10"/>
  <c r="C130" i="10"/>
  <c r="AW252" i="13"/>
  <c r="AV252" i="13"/>
  <c r="AU252" i="13"/>
  <c r="AT253" i="13"/>
  <c r="AC128" i="13"/>
  <c r="AD125" i="13"/>
  <c r="AC127" i="13"/>
  <c r="AC126" i="13" s="1"/>
  <c r="D131" i="10" l="1"/>
  <c r="D132" i="10"/>
  <c r="D130" i="10"/>
  <c r="AW253" i="13"/>
  <c r="AV253" i="13"/>
  <c r="AU253" i="13"/>
  <c r="AT254" i="13"/>
  <c r="C138" i="13"/>
  <c r="AD128" i="13"/>
  <c r="AG128" i="13" s="1"/>
  <c r="AD127" i="13"/>
  <c r="AG130" i="13" s="1"/>
  <c r="AG133" i="13" s="1"/>
  <c r="AG134" i="13" s="1"/>
  <c r="E131" i="10" l="1"/>
  <c r="E132" i="10"/>
  <c r="E130" i="10"/>
  <c r="AW254" i="13"/>
  <c r="AV254" i="13"/>
  <c r="AU254" i="13"/>
  <c r="AT255" i="13"/>
  <c r="AD126" i="13"/>
  <c r="C141" i="13"/>
  <c r="C140" i="13"/>
  <c r="D138" i="13"/>
  <c r="F131" i="10" l="1"/>
  <c r="F132" i="10"/>
  <c r="F130" i="10"/>
  <c r="AH145" i="13"/>
  <c r="AH144" i="13"/>
  <c r="AF140" i="13"/>
  <c r="AV255" i="13"/>
  <c r="AW255" i="13"/>
  <c r="AU255" i="13"/>
  <c r="AT256" i="13"/>
  <c r="C139" i="13"/>
  <c r="E138" i="13"/>
  <c r="D140" i="13"/>
  <c r="D141" i="13"/>
  <c r="G130" i="10" l="1"/>
  <c r="G132" i="10"/>
  <c r="G131" i="10"/>
  <c r="AW256" i="13"/>
  <c r="AV256" i="13"/>
  <c r="AU256" i="13"/>
  <c r="AT257" i="13"/>
  <c r="D139" i="13"/>
  <c r="E140" i="13"/>
  <c r="E141" i="13"/>
  <c r="F138" i="13"/>
  <c r="H131" i="10" l="1"/>
  <c r="H132" i="10"/>
  <c r="H130" i="10"/>
  <c r="AW257" i="13"/>
  <c r="AV257" i="13"/>
  <c r="AU257" i="13"/>
  <c r="AT258" i="13"/>
  <c r="E139" i="13"/>
  <c r="F141" i="13"/>
  <c r="G138" i="13"/>
  <c r="F140" i="13"/>
  <c r="I131" i="10" l="1"/>
  <c r="I132" i="10"/>
  <c r="I130" i="10"/>
  <c r="AW258" i="13"/>
  <c r="AV258" i="13"/>
  <c r="AU258" i="13"/>
  <c r="AT259" i="13"/>
  <c r="F139" i="13"/>
  <c r="H138" i="13"/>
  <c r="G141" i="13"/>
  <c r="G140" i="13"/>
  <c r="J131" i="10" l="1"/>
  <c r="J132" i="10"/>
  <c r="J130" i="10"/>
  <c r="AW259" i="13"/>
  <c r="AV259" i="13"/>
  <c r="AU259" i="13"/>
  <c r="AT260" i="13"/>
  <c r="G139" i="13"/>
  <c r="I138" i="13"/>
  <c r="H141" i="13"/>
  <c r="H140" i="13"/>
  <c r="K131" i="10" l="1"/>
  <c r="K132" i="10"/>
  <c r="K130" i="10"/>
  <c r="AW260" i="13"/>
  <c r="AV260" i="13"/>
  <c r="AU260" i="13"/>
  <c r="AT261" i="13"/>
  <c r="H139" i="13"/>
  <c r="J138" i="13"/>
  <c r="I140" i="13"/>
  <c r="I141" i="13"/>
  <c r="L131" i="10" l="1"/>
  <c r="L132" i="10"/>
  <c r="L130" i="10"/>
  <c r="AW261" i="13"/>
  <c r="AV261" i="13"/>
  <c r="AU261" i="13"/>
  <c r="AT262" i="13"/>
  <c r="I139" i="13"/>
  <c r="J140" i="13"/>
  <c r="J141" i="13"/>
  <c r="K138" i="13"/>
  <c r="M131" i="10" l="1"/>
  <c r="M132" i="10"/>
  <c r="M130" i="10"/>
  <c r="AW262" i="13"/>
  <c r="AV262" i="13"/>
  <c r="AU262" i="13"/>
  <c r="J139" i="13"/>
  <c r="AT263" i="13"/>
  <c r="L138" i="13"/>
  <c r="K140" i="13"/>
  <c r="K139" i="13" s="1"/>
  <c r="K141" i="13"/>
  <c r="N131" i="10" l="1"/>
  <c r="N132" i="10"/>
  <c r="N130" i="10"/>
  <c r="AW263" i="13"/>
  <c r="AV263" i="13"/>
  <c r="AU263" i="13"/>
  <c r="AT264" i="13"/>
  <c r="L140" i="13"/>
  <c r="L139" i="13" s="1"/>
  <c r="L141" i="13"/>
  <c r="M138" i="13"/>
  <c r="O131" i="10" l="1"/>
  <c r="O132" i="10"/>
  <c r="O130" i="10"/>
  <c r="AW264" i="13"/>
  <c r="AV264" i="13"/>
  <c r="AU264" i="13"/>
  <c r="AT265" i="13"/>
  <c r="M141" i="13"/>
  <c r="M140" i="13"/>
  <c r="M139" i="13" s="1"/>
  <c r="N138" i="13"/>
  <c r="P131" i="10" l="1"/>
  <c r="P132" i="10"/>
  <c r="P130" i="10"/>
  <c r="AW265" i="13"/>
  <c r="AV265" i="13"/>
  <c r="AU265" i="13"/>
  <c r="AT266" i="13"/>
  <c r="N141" i="13"/>
  <c r="O138" i="13"/>
  <c r="N140" i="13"/>
  <c r="N139" i="13" s="1"/>
  <c r="Q131" i="10" l="1"/>
  <c r="Q132" i="10"/>
  <c r="Q130" i="10"/>
  <c r="AW266" i="13"/>
  <c r="AV266" i="13"/>
  <c r="AU266" i="13"/>
  <c r="AT267" i="13"/>
  <c r="O140" i="13"/>
  <c r="O139" i="13" s="1"/>
  <c r="O141" i="13"/>
  <c r="P138" i="13"/>
  <c r="R131" i="10" l="1"/>
  <c r="R132" i="10"/>
  <c r="R130" i="10"/>
  <c r="AW267" i="13"/>
  <c r="AV267" i="13"/>
  <c r="AU267" i="13"/>
  <c r="AT268" i="13"/>
  <c r="P141" i="13"/>
  <c r="Q138" i="13"/>
  <c r="P140" i="13"/>
  <c r="P139" i="13" s="1"/>
  <c r="S131" i="10" l="1"/>
  <c r="S132" i="10"/>
  <c r="S130" i="10"/>
  <c r="AW268" i="13"/>
  <c r="AV268" i="13"/>
  <c r="AU268" i="13"/>
  <c r="AT269" i="13"/>
  <c r="R138" i="13"/>
  <c r="Q140" i="13"/>
  <c r="Q139" i="13" s="1"/>
  <c r="Q141" i="13"/>
  <c r="T131" i="10" l="1"/>
  <c r="T132" i="10"/>
  <c r="T130" i="10"/>
  <c r="AW269" i="13"/>
  <c r="AV269" i="13"/>
  <c r="AU269" i="13"/>
  <c r="AT270" i="13"/>
  <c r="S138" i="13"/>
  <c r="R140" i="13"/>
  <c r="R139" i="13" s="1"/>
  <c r="R141" i="13"/>
  <c r="U131" i="10" l="1"/>
  <c r="U132" i="10"/>
  <c r="U130" i="10"/>
  <c r="AW270" i="13"/>
  <c r="AV270" i="13"/>
  <c r="AU270" i="13"/>
  <c r="AT271" i="13"/>
  <c r="S141" i="13"/>
  <c r="T138" i="13"/>
  <c r="S140" i="13"/>
  <c r="S139" i="13" s="1"/>
  <c r="V131" i="10" l="1"/>
  <c r="V132" i="10"/>
  <c r="V130" i="10"/>
  <c r="AW271" i="13"/>
  <c r="AV271" i="13"/>
  <c r="AU271" i="13"/>
  <c r="AT272" i="13"/>
  <c r="U138" i="13"/>
  <c r="T141" i="13"/>
  <c r="T140" i="13"/>
  <c r="T139" i="13" s="1"/>
  <c r="W131" i="10" l="1"/>
  <c r="W132" i="10"/>
  <c r="W130" i="10"/>
  <c r="AW272" i="13"/>
  <c r="AV272" i="13"/>
  <c r="AU272" i="13"/>
  <c r="AT273" i="13"/>
  <c r="V138" i="13"/>
  <c r="U141" i="13"/>
  <c r="U140" i="13"/>
  <c r="U139" i="13" s="1"/>
  <c r="X131" i="10" l="1"/>
  <c r="X132" i="10"/>
  <c r="X130" i="10"/>
  <c r="AW273" i="13"/>
  <c r="AV273" i="13"/>
  <c r="AU273" i="13"/>
  <c r="AT274" i="13"/>
  <c r="V141" i="13"/>
  <c r="W138" i="13"/>
  <c r="V140" i="13"/>
  <c r="V139" i="13" s="1"/>
  <c r="Y131" i="10" l="1"/>
  <c r="Y132" i="10"/>
  <c r="Y130" i="10"/>
  <c r="AW274" i="13"/>
  <c r="AV274" i="13"/>
  <c r="AU274" i="13"/>
  <c r="AT275" i="13"/>
  <c r="X138" i="13"/>
  <c r="W140" i="13"/>
  <c r="W139" i="13" s="1"/>
  <c r="W141" i="13"/>
  <c r="Z131" i="10" l="1"/>
  <c r="Z132" i="10"/>
  <c r="Z130" i="10"/>
  <c r="AW275" i="13"/>
  <c r="AV275" i="13"/>
  <c r="AU275" i="13"/>
  <c r="AT276" i="13"/>
  <c r="X140" i="13"/>
  <c r="X139" i="13" s="1"/>
  <c r="Y138" i="13"/>
  <c r="X141" i="13"/>
  <c r="AA131" i="10" l="1"/>
  <c r="AA132" i="10"/>
  <c r="AA130" i="10"/>
  <c r="AW276" i="13"/>
  <c r="AV276" i="13"/>
  <c r="AU276" i="13"/>
  <c r="AT277" i="13"/>
  <c r="Z138" i="13"/>
  <c r="Y141" i="13"/>
  <c r="Y140" i="13"/>
  <c r="Y139" i="13" s="1"/>
  <c r="AB131" i="10" l="1"/>
  <c r="AB132" i="10"/>
  <c r="AB130" i="10"/>
  <c r="AW277" i="13"/>
  <c r="AV277" i="13"/>
  <c r="AU277" i="13"/>
  <c r="AT278" i="13"/>
  <c r="Z140" i="13"/>
  <c r="Z139" i="13" s="1"/>
  <c r="Z141" i="13"/>
  <c r="AA138" i="13"/>
  <c r="AC131" i="10" l="1"/>
  <c r="AC132" i="10"/>
  <c r="AC130" i="10"/>
  <c r="AW278" i="13"/>
  <c r="AV278" i="13"/>
  <c r="AU278" i="13"/>
  <c r="AT279" i="13"/>
  <c r="AA141" i="13"/>
  <c r="AA140" i="13"/>
  <c r="AA139" i="13" s="1"/>
  <c r="AB138" i="13"/>
  <c r="AD131" i="10" l="1"/>
  <c r="AD132" i="10"/>
  <c r="AD130" i="10"/>
  <c r="AW279" i="13"/>
  <c r="AV279" i="13"/>
  <c r="AU279" i="13"/>
  <c r="AT280" i="13"/>
  <c r="AC138" i="13"/>
  <c r="AB140" i="13"/>
  <c r="AB139" i="13" s="1"/>
  <c r="AB141" i="13"/>
  <c r="AE131" i="10" l="1"/>
  <c r="AE132" i="10"/>
  <c r="AE130" i="10"/>
  <c r="AW280" i="13"/>
  <c r="AV280" i="13"/>
  <c r="AU280" i="13"/>
  <c r="AT281" i="13"/>
  <c r="AD138" i="13"/>
  <c r="AC140" i="13"/>
  <c r="AC139" i="13" s="1"/>
  <c r="AC141" i="13"/>
  <c r="AF131" i="10" l="1"/>
  <c r="AF132" i="10"/>
  <c r="AF130" i="10"/>
  <c r="AW281" i="13"/>
  <c r="AV281" i="13"/>
  <c r="AU281" i="13"/>
  <c r="AT282" i="13"/>
  <c r="C151" i="13"/>
  <c r="AD141" i="13"/>
  <c r="AG141" i="13" s="1"/>
  <c r="AD140" i="13"/>
  <c r="AG143" i="13" s="1"/>
  <c r="AG146" i="13" s="1"/>
  <c r="AG147" i="13" s="1"/>
  <c r="AG131" i="10" l="1"/>
  <c r="AG132" i="10"/>
  <c r="AG130" i="10"/>
  <c r="AW282" i="13"/>
  <c r="AV282" i="13"/>
  <c r="AU282" i="13"/>
  <c r="AT283" i="13"/>
  <c r="AD139" i="13"/>
  <c r="D151" i="13"/>
  <c r="C153" i="13"/>
  <c r="C154" i="13"/>
  <c r="C145" i="10" l="1"/>
  <c r="C146" i="10"/>
  <c r="C144" i="10"/>
  <c r="AH158" i="13"/>
  <c r="AH157" i="13"/>
  <c r="AF153" i="13"/>
  <c r="AW283" i="13"/>
  <c r="AV283" i="13"/>
  <c r="AU283" i="13"/>
  <c r="AT284" i="13"/>
  <c r="C152" i="13"/>
  <c r="E151" i="13"/>
  <c r="D154" i="13"/>
  <c r="D153" i="13"/>
  <c r="D144" i="10" l="1"/>
  <c r="D146" i="10"/>
  <c r="D145" i="10"/>
  <c r="AW284" i="13"/>
  <c r="AV284" i="13"/>
  <c r="AU284" i="13"/>
  <c r="AT285" i="13"/>
  <c r="D152" i="13"/>
  <c r="E153" i="13"/>
  <c r="E154" i="13"/>
  <c r="F151" i="13"/>
  <c r="E145" i="10" l="1"/>
  <c r="E146" i="10"/>
  <c r="E144" i="10"/>
  <c r="AW285" i="13"/>
  <c r="AV285" i="13"/>
  <c r="AU285" i="13"/>
  <c r="AT286" i="13"/>
  <c r="E152" i="13"/>
  <c r="G151" i="13"/>
  <c r="F153" i="13"/>
  <c r="F154" i="13"/>
  <c r="F145" i="10" l="1"/>
  <c r="F146" i="10"/>
  <c r="F144" i="10"/>
  <c r="AW286" i="13"/>
  <c r="AV286" i="13"/>
  <c r="AU286" i="13"/>
  <c r="AT287" i="13"/>
  <c r="F152" i="13"/>
  <c r="H151" i="13"/>
  <c r="G153" i="13"/>
  <c r="G154" i="13"/>
  <c r="G145" i="10" l="1"/>
  <c r="G146" i="10"/>
  <c r="G144" i="10"/>
  <c r="AW287" i="13"/>
  <c r="AV287" i="13"/>
  <c r="AU287" i="13"/>
  <c r="AT288" i="13"/>
  <c r="G152" i="13"/>
  <c r="H153" i="13"/>
  <c r="H154" i="13"/>
  <c r="I151" i="13"/>
  <c r="H145" i="10" l="1"/>
  <c r="H146" i="10"/>
  <c r="H144" i="10"/>
  <c r="AW288" i="13"/>
  <c r="AV288" i="13"/>
  <c r="AU288" i="13"/>
  <c r="AT289" i="13"/>
  <c r="H152" i="13"/>
  <c r="I154" i="13"/>
  <c r="J151" i="13"/>
  <c r="I153" i="13"/>
  <c r="I145" i="10" l="1"/>
  <c r="I146" i="10"/>
  <c r="I144" i="10"/>
  <c r="AW289" i="13"/>
  <c r="AV289" i="13"/>
  <c r="AU289" i="13"/>
  <c r="AT290" i="13"/>
  <c r="I152" i="13"/>
  <c r="K151" i="13"/>
  <c r="J153" i="13"/>
  <c r="J152" i="13" s="1"/>
  <c r="J154" i="13"/>
  <c r="J145" i="10" l="1"/>
  <c r="J146" i="10"/>
  <c r="J144" i="10"/>
  <c r="AW290" i="13"/>
  <c r="AV290" i="13"/>
  <c r="AU290" i="13"/>
  <c r="AT291" i="13"/>
  <c r="K154" i="13"/>
  <c r="K153" i="13"/>
  <c r="K152" i="13" s="1"/>
  <c r="L151" i="13"/>
  <c r="K145" i="10" l="1"/>
  <c r="K146" i="10"/>
  <c r="K144" i="10"/>
  <c r="AW291" i="13"/>
  <c r="AV291" i="13"/>
  <c r="AU291" i="13"/>
  <c r="AT292" i="13"/>
  <c r="L154" i="13"/>
  <c r="L153" i="13"/>
  <c r="L152" i="13" s="1"/>
  <c r="M151" i="13"/>
  <c r="L145" i="10" l="1"/>
  <c r="L146" i="10"/>
  <c r="L144" i="10"/>
  <c r="AW292" i="13"/>
  <c r="AV292" i="13"/>
  <c r="AU292" i="13"/>
  <c r="AT293" i="13"/>
  <c r="M153" i="13"/>
  <c r="M152" i="13" s="1"/>
  <c r="M154" i="13"/>
  <c r="N151" i="13"/>
  <c r="M145" i="10" l="1"/>
  <c r="M146" i="10"/>
  <c r="M144" i="10"/>
  <c r="AW293" i="13"/>
  <c r="AV293" i="13"/>
  <c r="AU293" i="13"/>
  <c r="AT294" i="13"/>
  <c r="N153" i="13"/>
  <c r="N152" i="13" s="1"/>
  <c r="O151" i="13"/>
  <c r="N154" i="13"/>
  <c r="N145" i="10" l="1"/>
  <c r="N146" i="10"/>
  <c r="N144" i="10"/>
  <c r="AW294" i="13"/>
  <c r="AV294" i="13"/>
  <c r="AU294" i="13"/>
  <c r="AT295" i="13"/>
  <c r="O154" i="13"/>
  <c r="P151" i="13"/>
  <c r="O153" i="13"/>
  <c r="O152" i="13" s="1"/>
  <c r="O145" i="10" l="1"/>
  <c r="O146" i="10"/>
  <c r="O144" i="10"/>
  <c r="AV295" i="13"/>
  <c r="AW295" i="13"/>
  <c r="AU295" i="13"/>
  <c r="AT296" i="13"/>
  <c r="P154" i="13"/>
  <c r="Q151" i="13"/>
  <c r="P153" i="13"/>
  <c r="P152" i="13" s="1"/>
  <c r="P146" i="10" l="1"/>
  <c r="P145" i="10"/>
  <c r="P144" i="10"/>
  <c r="AW296" i="13"/>
  <c r="AV296" i="13"/>
  <c r="AU296" i="13"/>
  <c r="AT297" i="13"/>
  <c r="Q154" i="13"/>
  <c r="Q153" i="13"/>
  <c r="Q152" i="13" s="1"/>
  <c r="R151" i="13"/>
  <c r="Q145" i="10" l="1"/>
  <c r="Q146" i="10"/>
  <c r="Q144" i="10"/>
  <c r="AW297" i="13"/>
  <c r="AV297" i="13"/>
  <c r="AU297" i="13"/>
  <c r="AT298" i="13"/>
  <c r="S151" i="13"/>
  <c r="R154" i="13"/>
  <c r="R153" i="13"/>
  <c r="R152" i="13" s="1"/>
  <c r="R145" i="10" l="1"/>
  <c r="R146" i="10"/>
  <c r="R144" i="10"/>
  <c r="AW298" i="13"/>
  <c r="AV298" i="13"/>
  <c r="AU298" i="13"/>
  <c r="AT299" i="13"/>
  <c r="S153" i="13"/>
  <c r="S152" i="13" s="1"/>
  <c r="S154" i="13"/>
  <c r="T151" i="13"/>
  <c r="S145" i="10" l="1"/>
  <c r="S146" i="10"/>
  <c r="S144" i="10"/>
  <c r="AW299" i="13"/>
  <c r="AV299" i="13"/>
  <c r="AU299" i="13"/>
  <c r="AT300" i="13"/>
  <c r="T154" i="13"/>
  <c r="U151" i="13"/>
  <c r="T153" i="13"/>
  <c r="T152" i="13" s="1"/>
  <c r="T145" i="10" l="1"/>
  <c r="T146" i="10"/>
  <c r="T144" i="10"/>
  <c r="AW300" i="13"/>
  <c r="AV300" i="13"/>
  <c r="AU300" i="13"/>
  <c r="AT301" i="13"/>
  <c r="U154" i="13"/>
  <c r="V151" i="13"/>
  <c r="U153" i="13"/>
  <c r="U152" i="13" s="1"/>
  <c r="U145" i="10" l="1"/>
  <c r="U146" i="10"/>
  <c r="U144" i="10"/>
  <c r="AW301" i="13"/>
  <c r="AV301" i="13"/>
  <c r="AU301" i="13"/>
  <c r="AT302" i="13"/>
  <c r="V153" i="13"/>
  <c r="V152" i="13" s="1"/>
  <c r="W151" i="13"/>
  <c r="V154" i="13"/>
  <c r="V145" i="10" l="1"/>
  <c r="V146" i="10"/>
  <c r="V144" i="10"/>
  <c r="AW302" i="13"/>
  <c r="AV302" i="13"/>
  <c r="AU302" i="13"/>
  <c r="AT303" i="13"/>
  <c r="X151" i="13"/>
  <c r="W153" i="13"/>
  <c r="W152" i="13" s="1"/>
  <c r="W154" i="13"/>
  <c r="W145" i="10" l="1"/>
  <c r="W146" i="10"/>
  <c r="W144" i="10"/>
  <c r="AV303" i="13"/>
  <c r="AW303" i="13"/>
  <c r="AU303" i="13"/>
  <c r="AT304" i="13"/>
  <c r="X154" i="13"/>
  <c r="Y151" i="13"/>
  <c r="X153" i="13"/>
  <c r="X152" i="13" s="1"/>
  <c r="X146" i="10" l="1"/>
  <c r="X145" i="10"/>
  <c r="X144" i="10"/>
  <c r="AW304" i="13"/>
  <c r="AV304" i="13"/>
  <c r="AU304" i="13"/>
  <c r="AT305" i="13"/>
  <c r="Y153" i="13"/>
  <c r="Y152" i="13" s="1"/>
  <c r="Z151" i="13"/>
  <c r="Y154" i="13"/>
  <c r="Y145" i="10" l="1"/>
  <c r="Y146" i="10"/>
  <c r="Y144" i="10"/>
  <c r="AW305" i="13"/>
  <c r="AV305" i="13"/>
  <c r="AU305" i="13"/>
  <c r="AT306" i="13"/>
  <c r="AA151" i="13"/>
  <c r="Z153" i="13"/>
  <c r="Z152" i="13" s="1"/>
  <c r="Z154" i="13"/>
  <c r="Z145" i="10" l="1"/>
  <c r="Z146" i="10"/>
  <c r="Z144" i="10"/>
  <c r="AW306" i="13"/>
  <c r="AV306" i="13"/>
  <c r="AU306" i="13"/>
  <c r="AT307" i="13"/>
  <c r="AA154" i="13"/>
  <c r="AB151" i="13"/>
  <c r="AA153" i="13"/>
  <c r="AA152" i="13" s="1"/>
  <c r="AA145" i="10" l="1"/>
  <c r="AA146" i="10"/>
  <c r="AA144" i="10"/>
  <c r="AW307" i="13"/>
  <c r="AV307" i="13"/>
  <c r="AU307" i="13"/>
  <c r="AT308" i="13"/>
  <c r="AB153" i="13"/>
  <c r="AB152" i="13" s="1"/>
  <c r="AC151" i="13"/>
  <c r="AC154" i="13" s="1"/>
  <c r="AB154" i="13"/>
  <c r="AB145" i="10" l="1"/>
  <c r="AB146" i="10"/>
  <c r="AB144" i="10"/>
  <c r="AW308" i="13"/>
  <c r="AV308" i="13"/>
  <c r="AU308" i="13"/>
  <c r="AT309" i="13"/>
  <c r="AD151" i="13"/>
  <c r="AC153" i="13"/>
  <c r="AC152" i="13" s="1"/>
  <c r="AC145" i="10" l="1"/>
  <c r="AC146" i="10"/>
  <c r="AC144" i="10"/>
  <c r="AW309" i="13"/>
  <c r="AV309" i="13"/>
  <c r="AU309" i="13"/>
  <c r="AT310" i="13"/>
  <c r="C164" i="13"/>
  <c r="AD154" i="13"/>
  <c r="AG154" i="13" s="1"/>
  <c r="AD153" i="13"/>
  <c r="AG156" i="13" s="1"/>
  <c r="AD145" i="10" l="1"/>
  <c r="AD146" i="10"/>
  <c r="AD144" i="10"/>
  <c r="AG159" i="13"/>
  <c r="AG160" i="13" s="1"/>
  <c r="AW310" i="13"/>
  <c r="AV310" i="13"/>
  <c r="AU310" i="13"/>
  <c r="AT311" i="13"/>
  <c r="AD152" i="13"/>
  <c r="C167" i="13"/>
  <c r="D164" i="13"/>
  <c r="C166" i="13"/>
  <c r="AE146" i="10" l="1"/>
  <c r="AE144" i="10"/>
  <c r="AE145" i="10"/>
  <c r="AH171" i="13"/>
  <c r="AH170" i="13"/>
  <c r="AF166" i="13"/>
  <c r="AV311" i="13"/>
  <c r="AW311" i="13"/>
  <c r="AU311" i="13"/>
  <c r="AT312" i="13"/>
  <c r="C165" i="13"/>
  <c r="D166" i="13"/>
  <c r="E164" i="13"/>
  <c r="D167" i="13"/>
  <c r="AF146" i="10" l="1"/>
  <c r="AF144" i="10"/>
  <c r="AF145" i="10"/>
  <c r="AW312" i="13"/>
  <c r="AV312" i="13"/>
  <c r="AU312" i="13"/>
  <c r="AT313" i="13"/>
  <c r="D165" i="13"/>
  <c r="F164" i="13"/>
  <c r="E167" i="13"/>
  <c r="E166" i="13"/>
  <c r="AG145" i="10" l="1"/>
  <c r="AG146" i="10"/>
  <c r="AG144" i="10"/>
  <c r="AW313" i="13"/>
  <c r="AV313" i="13"/>
  <c r="AU313" i="13"/>
  <c r="AT314" i="13"/>
  <c r="E165" i="13"/>
  <c r="F167" i="13"/>
  <c r="G164" i="13"/>
  <c r="F166" i="13"/>
  <c r="C159" i="10" l="1"/>
  <c r="C160" i="10"/>
  <c r="C158" i="10"/>
  <c r="AW314" i="13"/>
  <c r="AV314" i="13"/>
  <c r="AU314" i="13"/>
  <c r="AT315" i="13"/>
  <c r="F165" i="13"/>
  <c r="H164" i="13"/>
  <c r="G166" i="13"/>
  <c r="G167" i="13"/>
  <c r="D159" i="10" l="1"/>
  <c r="D160" i="10"/>
  <c r="D158" i="10"/>
  <c r="AW315" i="13"/>
  <c r="AV315" i="13"/>
  <c r="AU315" i="13"/>
  <c r="AT316" i="13"/>
  <c r="G165" i="13"/>
  <c r="I164" i="13"/>
  <c r="H166" i="13"/>
  <c r="H167" i="13"/>
  <c r="E159" i="10" l="1"/>
  <c r="E160" i="10"/>
  <c r="E158" i="10"/>
  <c r="AW316" i="13"/>
  <c r="AV316" i="13"/>
  <c r="AU316" i="13"/>
  <c r="AT317" i="13"/>
  <c r="H165" i="13"/>
  <c r="J164" i="13"/>
  <c r="I166" i="13"/>
  <c r="I167" i="13"/>
  <c r="F159" i="10" l="1"/>
  <c r="F160" i="10"/>
  <c r="F158" i="10"/>
  <c r="AW317" i="13"/>
  <c r="AV317" i="13"/>
  <c r="AU317" i="13"/>
  <c r="I165" i="13"/>
  <c r="AT318" i="13"/>
  <c r="K164" i="13"/>
  <c r="J166" i="13"/>
  <c r="J165" i="13" s="1"/>
  <c r="J167" i="13"/>
  <c r="G159" i="10" l="1"/>
  <c r="G160" i="10"/>
  <c r="G158" i="10"/>
  <c r="AW318" i="13"/>
  <c r="AV318" i="13"/>
  <c r="AU318" i="13"/>
  <c r="AT319" i="13"/>
  <c r="L164" i="13"/>
  <c r="K167" i="13"/>
  <c r="K166" i="13"/>
  <c r="K165" i="13" s="1"/>
  <c r="H159" i="10" l="1"/>
  <c r="H160" i="10"/>
  <c r="H158" i="10"/>
  <c r="AV319" i="13"/>
  <c r="AW319" i="13"/>
  <c r="AU319" i="13"/>
  <c r="AT320" i="13"/>
  <c r="L167" i="13"/>
  <c r="M164" i="13"/>
  <c r="L166" i="13"/>
  <c r="L165" i="13" s="1"/>
  <c r="I160" i="10" l="1"/>
  <c r="I159" i="10"/>
  <c r="I158" i="10"/>
  <c r="AW320" i="13"/>
  <c r="AV320" i="13"/>
  <c r="AU320" i="13"/>
  <c r="AT321" i="13"/>
  <c r="M166" i="13"/>
  <c r="M165" i="13" s="1"/>
  <c r="M167" i="13"/>
  <c r="N164" i="13"/>
  <c r="J159" i="10" l="1"/>
  <c r="J160" i="10"/>
  <c r="J158" i="10"/>
  <c r="AW321" i="13"/>
  <c r="AV321" i="13"/>
  <c r="AU321" i="13"/>
  <c r="AT322" i="13"/>
  <c r="N167" i="13"/>
  <c r="N166" i="13"/>
  <c r="N165" i="13" s="1"/>
  <c r="O164" i="13"/>
  <c r="K159" i="10" l="1"/>
  <c r="K160" i="10"/>
  <c r="K158" i="10"/>
  <c r="AW322" i="13"/>
  <c r="AV322" i="13"/>
  <c r="AU322" i="13"/>
  <c r="AT323" i="13"/>
  <c r="P164" i="13"/>
  <c r="O166" i="13"/>
  <c r="O165" i="13" s="1"/>
  <c r="O167" i="13"/>
  <c r="L159" i="10" l="1"/>
  <c r="L160" i="10"/>
  <c r="L158" i="10"/>
  <c r="AW323" i="13"/>
  <c r="AV323" i="13"/>
  <c r="AU323" i="13"/>
  <c r="AT324" i="13"/>
  <c r="P167" i="13"/>
  <c r="Q164" i="13"/>
  <c r="P166" i="13"/>
  <c r="P165" i="13" s="1"/>
  <c r="M159" i="10" l="1"/>
  <c r="M160" i="10"/>
  <c r="M158" i="10"/>
  <c r="AW324" i="13"/>
  <c r="AV324" i="13"/>
  <c r="AU324" i="13"/>
  <c r="AT325" i="13"/>
  <c r="Q166" i="13"/>
  <c r="Q165" i="13" s="1"/>
  <c r="R164" i="13"/>
  <c r="Q167" i="13"/>
  <c r="N159" i="10" l="1"/>
  <c r="N160" i="10"/>
  <c r="N158" i="10"/>
  <c r="AW325" i="13"/>
  <c r="AV325" i="13"/>
  <c r="AU325" i="13"/>
  <c r="AT326" i="13"/>
  <c r="R166" i="13"/>
  <c r="R165" i="13" s="1"/>
  <c r="R167" i="13"/>
  <c r="S164" i="13"/>
  <c r="O159" i="10" l="1"/>
  <c r="O160" i="10"/>
  <c r="O158" i="10"/>
  <c r="AW326" i="13"/>
  <c r="AV326" i="13"/>
  <c r="AU326" i="13"/>
  <c r="AT327" i="13"/>
  <c r="S167" i="13"/>
  <c r="T164" i="13"/>
  <c r="S166" i="13"/>
  <c r="S165" i="13" s="1"/>
  <c r="P159" i="10" l="1"/>
  <c r="P160" i="10"/>
  <c r="P158" i="10"/>
  <c r="AW327" i="13"/>
  <c r="AV327" i="13"/>
  <c r="AU327" i="13"/>
  <c r="AT328" i="13"/>
  <c r="U164" i="13"/>
  <c r="T167" i="13"/>
  <c r="T166" i="13"/>
  <c r="T165" i="13" s="1"/>
  <c r="Q159" i="10" l="1"/>
  <c r="Q160" i="10"/>
  <c r="Q158" i="10"/>
  <c r="AW328" i="13"/>
  <c r="AV328" i="13"/>
  <c r="AU328" i="13"/>
  <c r="AT329" i="13"/>
  <c r="U167" i="13"/>
  <c r="V164" i="13"/>
  <c r="U166" i="13"/>
  <c r="U165" i="13" s="1"/>
  <c r="R159" i="10" l="1"/>
  <c r="R160" i="10"/>
  <c r="R158" i="10"/>
  <c r="AW329" i="13"/>
  <c r="AV329" i="13"/>
  <c r="AU329" i="13"/>
  <c r="AT330" i="13"/>
  <c r="W164" i="13"/>
  <c r="V167" i="13"/>
  <c r="V166" i="13"/>
  <c r="V165" i="13" s="1"/>
  <c r="S159" i="10" l="1"/>
  <c r="S160" i="10"/>
  <c r="S158" i="10"/>
  <c r="AW330" i="13"/>
  <c r="AV330" i="13"/>
  <c r="AU330" i="13"/>
  <c r="AT331" i="13"/>
  <c r="W166" i="13"/>
  <c r="W165" i="13" s="1"/>
  <c r="W167" i="13"/>
  <c r="X164" i="13"/>
  <c r="T159" i="10" l="1"/>
  <c r="T160" i="10"/>
  <c r="T158" i="10"/>
  <c r="AW331" i="13"/>
  <c r="AV331" i="13"/>
  <c r="AU331" i="13"/>
  <c r="AT332" i="13"/>
  <c r="Y164" i="13"/>
  <c r="X166" i="13"/>
  <c r="X165" i="13" s="1"/>
  <c r="X167" i="13"/>
  <c r="U159" i="10" l="1"/>
  <c r="U160" i="10"/>
  <c r="U158" i="10"/>
  <c r="AW332" i="13"/>
  <c r="AV332" i="13"/>
  <c r="AU332" i="13"/>
  <c r="AT333" i="13"/>
  <c r="Z164" i="13"/>
  <c r="Y166" i="13"/>
  <c r="Y165" i="13" s="1"/>
  <c r="Y167" i="13"/>
  <c r="V159" i="10" l="1"/>
  <c r="V160" i="10"/>
  <c r="V158" i="10"/>
  <c r="AW333" i="13"/>
  <c r="AV333" i="13"/>
  <c r="AU333" i="13"/>
  <c r="AT334" i="13"/>
  <c r="Z166" i="13"/>
  <c r="Z165" i="13" s="1"/>
  <c r="Z167" i="13"/>
  <c r="AA164" i="13"/>
  <c r="W159" i="10" l="1"/>
  <c r="W160" i="10"/>
  <c r="W158" i="10"/>
  <c r="AW334" i="13"/>
  <c r="AV334" i="13"/>
  <c r="AU334" i="13"/>
  <c r="AT335" i="13"/>
  <c r="AA167" i="13"/>
  <c r="AB164" i="13"/>
  <c r="AA166" i="13"/>
  <c r="AA165" i="13" s="1"/>
  <c r="X159" i="10" l="1"/>
  <c r="X160" i="10"/>
  <c r="X158" i="10"/>
  <c r="AW335" i="13"/>
  <c r="AV335" i="13"/>
  <c r="AU335" i="13"/>
  <c r="AT336" i="13"/>
  <c r="AC164" i="13"/>
  <c r="AB167" i="13"/>
  <c r="AB166" i="13"/>
  <c r="AB165" i="13" s="1"/>
  <c r="Y159" i="10" l="1"/>
  <c r="Y160" i="10"/>
  <c r="Y158" i="10"/>
  <c r="AW336" i="13"/>
  <c r="AV336" i="13"/>
  <c r="AU336" i="13"/>
  <c r="AT337" i="13"/>
  <c r="AC167" i="13"/>
  <c r="AD164" i="13"/>
  <c r="AC166" i="13"/>
  <c r="AC165" i="13" s="1"/>
  <c r="Z159" i="10" l="1"/>
  <c r="Z160" i="10"/>
  <c r="Z158" i="10"/>
  <c r="AW337" i="13"/>
  <c r="AV337" i="13"/>
  <c r="AU337" i="13"/>
  <c r="AT338" i="13"/>
  <c r="C177" i="13"/>
  <c r="AD166" i="13"/>
  <c r="AD167" i="13"/>
  <c r="AG167" i="13" s="1"/>
  <c r="AA159" i="10" l="1"/>
  <c r="AA160" i="10"/>
  <c r="AA158" i="10"/>
  <c r="AG169" i="13"/>
  <c r="AG172" i="13" s="1"/>
  <c r="AG173" i="13" s="1"/>
  <c r="AW338" i="13"/>
  <c r="AV338" i="13"/>
  <c r="AU338" i="13"/>
  <c r="AT339" i="13"/>
  <c r="AD165" i="13"/>
  <c r="C180" i="13"/>
  <c r="D177" i="13"/>
  <c r="C179" i="13"/>
  <c r="AB160" i="10" l="1"/>
  <c r="AB158" i="10"/>
  <c r="AB159" i="10"/>
  <c r="AH183" i="13"/>
  <c r="AH184" i="13"/>
  <c r="AF179" i="13"/>
  <c r="AW339" i="13"/>
  <c r="AV339" i="13"/>
  <c r="AU339" i="13"/>
  <c r="AT340" i="13"/>
  <c r="C178" i="13"/>
  <c r="E177" i="13"/>
  <c r="D180" i="13"/>
  <c r="D179" i="13"/>
  <c r="AC159" i="10" l="1"/>
  <c r="AC160" i="10"/>
  <c r="AC158" i="10"/>
  <c r="AW340" i="13"/>
  <c r="AV340" i="13"/>
  <c r="AU340" i="13"/>
  <c r="AT341" i="13"/>
  <c r="D178" i="13"/>
  <c r="E180" i="13"/>
  <c r="F177" i="13"/>
  <c r="E179" i="13"/>
  <c r="AD159" i="10" l="1"/>
  <c r="AD160" i="10"/>
  <c r="AD158" i="10"/>
  <c r="AW341" i="13"/>
  <c r="AV341" i="13"/>
  <c r="AU341" i="13"/>
  <c r="AT342" i="13"/>
  <c r="E178" i="13"/>
  <c r="F180" i="13"/>
  <c r="F179" i="13"/>
  <c r="G177" i="13"/>
  <c r="C173" i="10" l="1"/>
  <c r="C174" i="10"/>
  <c r="C172" i="10"/>
  <c r="AW342" i="13"/>
  <c r="AV342" i="13"/>
  <c r="AU342" i="13"/>
  <c r="AT343" i="13"/>
  <c r="F178" i="13"/>
  <c r="H177" i="13"/>
  <c r="G179" i="13"/>
  <c r="G180" i="13"/>
  <c r="D173" i="10" l="1"/>
  <c r="D174" i="10"/>
  <c r="D172" i="10"/>
  <c r="AW343" i="13"/>
  <c r="AV343" i="13"/>
  <c r="AU343" i="13"/>
  <c r="AT344" i="13"/>
  <c r="G178" i="13"/>
  <c r="I177" i="13"/>
  <c r="H179" i="13"/>
  <c r="H180" i="13"/>
  <c r="E173" i="10" l="1"/>
  <c r="E174" i="10"/>
  <c r="E172" i="10"/>
  <c r="AW344" i="13"/>
  <c r="AV344" i="13"/>
  <c r="AU344" i="13"/>
  <c r="AT345" i="13"/>
  <c r="H178" i="13"/>
  <c r="J177" i="13"/>
  <c r="I179" i="13"/>
  <c r="I180" i="13"/>
  <c r="F173" i="10" l="1"/>
  <c r="F174" i="10"/>
  <c r="F172" i="10"/>
  <c r="AW345" i="13"/>
  <c r="AU345" i="13"/>
  <c r="AV345" i="13"/>
  <c r="I178" i="13"/>
  <c r="AT346" i="13"/>
  <c r="J179" i="13"/>
  <c r="J178" i="13" s="1"/>
  <c r="J180" i="13"/>
  <c r="K177" i="13"/>
  <c r="G172" i="10" l="1"/>
  <c r="G174" i="10"/>
  <c r="G173" i="10"/>
  <c r="AW346" i="13"/>
  <c r="AV346" i="13"/>
  <c r="AU346" i="13"/>
  <c r="AT347" i="13"/>
  <c r="K180" i="13"/>
  <c r="L177" i="13"/>
  <c r="K179" i="13"/>
  <c r="K178" i="13" s="1"/>
  <c r="H173" i="10" l="1"/>
  <c r="H174" i="10"/>
  <c r="H172" i="10"/>
  <c r="AW347" i="13"/>
  <c r="AU347" i="13"/>
  <c r="AV347" i="13"/>
  <c r="AT348" i="13"/>
  <c r="M177" i="13"/>
  <c r="L180" i="13"/>
  <c r="L179" i="13"/>
  <c r="L178" i="13" s="1"/>
  <c r="I172" i="10" l="1"/>
  <c r="I174" i="10"/>
  <c r="I173" i="10"/>
  <c r="AW348" i="13"/>
  <c r="AV348" i="13"/>
  <c r="AU348" i="13"/>
  <c r="AT349" i="13"/>
  <c r="M180" i="13"/>
  <c r="N177" i="13"/>
  <c r="M179" i="13"/>
  <c r="M178" i="13" s="1"/>
  <c r="J173" i="10" l="1"/>
  <c r="J174" i="10"/>
  <c r="J172" i="10"/>
  <c r="AW349" i="13"/>
  <c r="AV349" i="13"/>
  <c r="AU349" i="13"/>
  <c r="AT350" i="13"/>
  <c r="N180" i="13"/>
  <c r="O177" i="13"/>
  <c r="N179" i="13"/>
  <c r="N178" i="13" s="1"/>
  <c r="K173" i="10" l="1"/>
  <c r="K174" i="10"/>
  <c r="K172" i="10"/>
  <c r="AW350" i="13"/>
  <c r="AV350" i="13"/>
  <c r="AU350" i="13"/>
  <c r="AT351" i="13"/>
  <c r="P177" i="13"/>
  <c r="O179" i="13"/>
  <c r="O178" i="13" s="1"/>
  <c r="O180" i="13"/>
  <c r="L173" i="10" l="1"/>
  <c r="L174" i="10"/>
  <c r="L172" i="10"/>
  <c r="AW351" i="13"/>
  <c r="AV351" i="13"/>
  <c r="AU351" i="13"/>
  <c r="AT352" i="13"/>
  <c r="Q177" i="13"/>
  <c r="P180" i="13"/>
  <c r="P179" i="13"/>
  <c r="P178" i="13" s="1"/>
  <c r="M173" i="10" l="1"/>
  <c r="M174" i="10"/>
  <c r="M172" i="10"/>
  <c r="AW352" i="13"/>
  <c r="AV352" i="13"/>
  <c r="AU352" i="13"/>
  <c r="AT353" i="13"/>
  <c r="R177" i="13"/>
  <c r="Q180" i="13"/>
  <c r="Q179" i="13"/>
  <c r="Q178" i="13" s="1"/>
  <c r="N173" i="10" l="1"/>
  <c r="N174" i="10"/>
  <c r="N172" i="10"/>
  <c r="AW353" i="13"/>
  <c r="AU353" i="13"/>
  <c r="AV353" i="13"/>
  <c r="AT354" i="13"/>
  <c r="R179" i="13"/>
  <c r="R178" i="13" s="1"/>
  <c r="R180" i="13"/>
  <c r="S177" i="13"/>
  <c r="O172" i="10" l="1"/>
  <c r="O174" i="10"/>
  <c r="O173" i="10"/>
  <c r="AW354" i="13"/>
  <c r="AV354" i="13"/>
  <c r="AU354" i="13"/>
  <c r="AT355" i="13"/>
  <c r="S180" i="13"/>
  <c r="T177" i="13"/>
  <c r="S179" i="13"/>
  <c r="S178" i="13" s="1"/>
  <c r="P173" i="10" l="1"/>
  <c r="P174" i="10"/>
  <c r="P172" i="10"/>
  <c r="AW355" i="13"/>
  <c r="AU355" i="13"/>
  <c r="AV355" i="13"/>
  <c r="AT356" i="13"/>
  <c r="T180" i="13"/>
  <c r="U177" i="13"/>
  <c r="T179" i="13"/>
  <c r="T178" i="13" s="1"/>
  <c r="Q172" i="10" l="1"/>
  <c r="Q174" i="10"/>
  <c r="Q173" i="10"/>
  <c r="AW356" i="13"/>
  <c r="AV356" i="13"/>
  <c r="AU356" i="13"/>
  <c r="AT357" i="13"/>
  <c r="U180" i="13"/>
  <c r="V177" i="13"/>
  <c r="U179" i="13"/>
  <c r="U178" i="13" s="1"/>
  <c r="R173" i="10" l="1"/>
  <c r="R174" i="10"/>
  <c r="R172" i="10"/>
  <c r="AW357" i="13"/>
  <c r="AV357" i="13"/>
  <c r="AU357" i="13"/>
  <c r="AT358" i="13"/>
  <c r="V180" i="13"/>
  <c r="V179" i="13"/>
  <c r="V178" i="13" s="1"/>
  <c r="W177" i="13"/>
  <c r="C187" i="10" l="1"/>
  <c r="S173" i="10"/>
  <c r="C188" i="10"/>
  <c r="S174" i="10"/>
  <c r="C186" i="10"/>
  <c r="S172" i="10"/>
  <c r="AW358" i="13"/>
  <c r="AV358" i="13"/>
  <c r="AU358" i="13"/>
  <c r="AT359" i="13"/>
  <c r="W179" i="13"/>
  <c r="W178" i="13" s="1"/>
  <c r="X177" i="13"/>
  <c r="W180" i="13"/>
  <c r="D187" i="10" l="1"/>
  <c r="T173" i="10"/>
  <c r="D188" i="10"/>
  <c r="T174" i="10"/>
  <c r="D186" i="10"/>
  <c r="T172" i="10"/>
  <c r="AV359" i="13"/>
  <c r="AW359" i="13"/>
  <c r="AU359" i="13"/>
  <c r="AT360" i="13"/>
  <c r="Y177" i="13"/>
  <c r="X180" i="13"/>
  <c r="X179" i="13"/>
  <c r="X178" i="13" s="1"/>
  <c r="E188" i="10" l="1"/>
  <c r="U174" i="10"/>
  <c r="E187" i="10"/>
  <c r="U173" i="10"/>
  <c r="E186" i="10"/>
  <c r="U172" i="10"/>
  <c r="AW360" i="13"/>
  <c r="AV360" i="13"/>
  <c r="AU360" i="13"/>
  <c r="AT361" i="13"/>
  <c r="Z177" i="13"/>
  <c r="Y179" i="13"/>
  <c r="Y178" i="13" s="1"/>
  <c r="Y180" i="13"/>
  <c r="F187" i="10" l="1"/>
  <c r="V173" i="10"/>
  <c r="F188" i="10"/>
  <c r="V174" i="10"/>
  <c r="F186" i="10"/>
  <c r="V172" i="10"/>
  <c r="AW361" i="13"/>
  <c r="AU361" i="13"/>
  <c r="AV361" i="13"/>
  <c r="AT362" i="13"/>
  <c r="Z179" i="13"/>
  <c r="Z178" i="13" s="1"/>
  <c r="Z180" i="13"/>
  <c r="AA177" i="13"/>
  <c r="G186" i="10" l="1"/>
  <c r="W172" i="10"/>
  <c r="G188" i="10"/>
  <c r="W174" i="10"/>
  <c r="G187" i="10"/>
  <c r="W173" i="10"/>
  <c r="AW362" i="13"/>
  <c r="AV362" i="13"/>
  <c r="AU362" i="13"/>
  <c r="AT363" i="13"/>
  <c r="AA180" i="13"/>
  <c r="AB177" i="13"/>
  <c r="AA179" i="13"/>
  <c r="AA178" i="13" s="1"/>
  <c r="H187" i="10" l="1"/>
  <c r="X173" i="10"/>
  <c r="H188" i="10"/>
  <c r="X174" i="10"/>
  <c r="H186" i="10"/>
  <c r="X172" i="10"/>
  <c r="AW363" i="13"/>
  <c r="AV363" i="13"/>
  <c r="AU363" i="13"/>
  <c r="AT364" i="13"/>
  <c r="AB180" i="13"/>
  <c r="AB179" i="13"/>
  <c r="AB178" i="13" s="1"/>
  <c r="AC177" i="13"/>
  <c r="I187" i="10" l="1"/>
  <c r="Y173" i="10"/>
  <c r="I188" i="10"/>
  <c r="Y174" i="10"/>
  <c r="I186" i="10"/>
  <c r="Y172" i="10"/>
  <c r="AW364" i="13"/>
  <c r="AV364" i="13"/>
  <c r="AU364" i="13"/>
  <c r="AT365" i="13"/>
  <c r="AD177" i="13"/>
  <c r="AC180" i="13"/>
  <c r="AC179" i="13"/>
  <c r="AC178" i="13" s="1"/>
  <c r="J187" i="10" l="1"/>
  <c r="Z173" i="10"/>
  <c r="J188" i="10"/>
  <c r="Z174" i="10"/>
  <c r="J186" i="10"/>
  <c r="Z172" i="10"/>
  <c r="AW365" i="13"/>
  <c r="AV365" i="13"/>
  <c r="AU365" i="13"/>
  <c r="AT366" i="13"/>
  <c r="C190" i="13"/>
  <c r="AD180" i="13"/>
  <c r="AD179" i="13"/>
  <c r="AG182" i="13" s="1"/>
  <c r="K187" i="10" l="1"/>
  <c r="AA173" i="10"/>
  <c r="K188" i="10"/>
  <c r="AA174" i="10"/>
  <c r="K186" i="10"/>
  <c r="AA172" i="10"/>
  <c r="AG185" i="13"/>
  <c r="AG186" i="13" s="1"/>
  <c r="AG180" i="13"/>
  <c r="AW366" i="13"/>
  <c r="AV366" i="13"/>
  <c r="AU366" i="13"/>
  <c r="AT367" i="13"/>
  <c r="AD178" i="13"/>
  <c r="C193" i="13"/>
  <c r="C192" i="13"/>
  <c r="D190" i="13"/>
  <c r="L186" i="10" l="1"/>
  <c r="AB172" i="10"/>
  <c r="L187" i="10"/>
  <c r="AB173" i="10"/>
  <c r="L188" i="10"/>
  <c r="AB174" i="10"/>
  <c r="AH197" i="13"/>
  <c r="AH196" i="13"/>
  <c r="AF192" i="13"/>
  <c r="AV367" i="13"/>
  <c r="AW367" i="13"/>
  <c r="AU367" i="13"/>
  <c r="AT368" i="13"/>
  <c r="C191" i="13"/>
  <c r="D193" i="13"/>
  <c r="D192" i="13"/>
  <c r="E190" i="13"/>
  <c r="M188" i="10" l="1"/>
  <c r="AC174" i="10"/>
  <c r="M186" i="10"/>
  <c r="AC172" i="10"/>
  <c r="M187" i="10"/>
  <c r="AC173" i="10"/>
  <c r="AW368" i="13"/>
  <c r="AV368" i="13"/>
  <c r="AU368" i="13"/>
  <c r="AT369" i="13"/>
  <c r="D191" i="13"/>
  <c r="E193" i="13"/>
  <c r="F190" i="13"/>
  <c r="E192" i="13"/>
  <c r="N187" i="10" l="1"/>
  <c r="AD173" i="10"/>
  <c r="N188" i="10"/>
  <c r="AD174" i="10"/>
  <c r="N186" i="10"/>
  <c r="AD172" i="10"/>
  <c r="AW369" i="13"/>
  <c r="AU369" i="13"/>
  <c r="AV369" i="13"/>
  <c r="AT370" i="13"/>
  <c r="E191" i="13"/>
  <c r="F192" i="13"/>
  <c r="F193" i="13"/>
  <c r="G190" i="13"/>
  <c r="O186" i="10" l="1"/>
  <c r="AE172" i="10"/>
  <c r="O188" i="10"/>
  <c r="AE174" i="10"/>
  <c r="O187" i="10"/>
  <c r="AE173" i="10"/>
  <c r="AW370" i="13"/>
  <c r="AV370" i="13"/>
  <c r="AU370" i="13"/>
  <c r="AT371" i="13"/>
  <c r="F191" i="13"/>
  <c r="G193" i="13"/>
  <c r="H190" i="13"/>
  <c r="G192" i="13"/>
  <c r="P187" i="10" l="1"/>
  <c r="AF173" i="10"/>
  <c r="P188" i="10"/>
  <c r="AF174" i="10"/>
  <c r="P186" i="10"/>
  <c r="AF172" i="10"/>
  <c r="AW371" i="13"/>
  <c r="AV371" i="13"/>
  <c r="AU371" i="13"/>
  <c r="AT372" i="13"/>
  <c r="G191" i="13"/>
  <c r="I190" i="13"/>
  <c r="H192" i="13"/>
  <c r="H193" i="13"/>
  <c r="Q187" i="10" l="1"/>
  <c r="AG173" i="10"/>
  <c r="Q188" i="10"/>
  <c r="AG174" i="10"/>
  <c r="Q186" i="10"/>
  <c r="AG172" i="10"/>
  <c r="AW372" i="13"/>
  <c r="R188" i="10" s="1"/>
  <c r="AV372" i="13"/>
  <c r="R187" i="10" s="1"/>
  <c r="AU372" i="13"/>
  <c r="R186" i="10" s="1"/>
  <c r="AT373" i="13"/>
  <c r="H191" i="13"/>
  <c r="J190" i="13"/>
  <c r="I192" i="13"/>
  <c r="I193" i="13"/>
  <c r="AW373" i="13" l="1"/>
  <c r="S188" i="10" s="1"/>
  <c r="AV373" i="13"/>
  <c r="S187" i="10" s="1"/>
  <c r="AU373" i="13"/>
  <c r="S186" i="10" s="1"/>
  <c r="AT374" i="13"/>
  <c r="I191" i="13"/>
  <c r="J193" i="13"/>
  <c r="K190" i="13"/>
  <c r="J192" i="13"/>
  <c r="AW374" i="13" l="1"/>
  <c r="T188" i="10" s="1"/>
  <c r="AV374" i="13"/>
  <c r="T187" i="10" s="1"/>
  <c r="AU374" i="13"/>
  <c r="T186" i="10" s="1"/>
  <c r="AT375" i="13"/>
  <c r="J191" i="13"/>
  <c r="L190" i="13"/>
  <c r="K192" i="13"/>
  <c r="K193" i="13"/>
  <c r="AV375" i="13" l="1"/>
  <c r="U187" i="10" s="1"/>
  <c r="AW375" i="13"/>
  <c r="U188" i="10" s="1"/>
  <c r="AU375" i="13"/>
  <c r="U186" i="10" s="1"/>
  <c r="AT376" i="13"/>
  <c r="K191" i="13"/>
  <c r="L192" i="13"/>
  <c r="L193" i="13"/>
  <c r="M190" i="13"/>
  <c r="AW376" i="13" l="1"/>
  <c r="V188" i="10" s="1"/>
  <c r="AV376" i="13"/>
  <c r="V187" i="10" s="1"/>
  <c r="AU376" i="13"/>
  <c r="V186" i="10" s="1"/>
  <c r="AT377" i="13"/>
  <c r="L191" i="13"/>
  <c r="N190" i="13"/>
  <c r="M192" i="13"/>
  <c r="M191" i="13" s="1"/>
  <c r="M193" i="13"/>
  <c r="AW377" i="13" l="1"/>
  <c r="W188" i="10" s="1"/>
  <c r="AU377" i="13"/>
  <c r="W186" i="10" s="1"/>
  <c r="AV377" i="13"/>
  <c r="W187" i="10" s="1"/>
  <c r="AT378" i="13"/>
  <c r="N193" i="13"/>
  <c r="N192" i="13"/>
  <c r="N191" i="13" s="1"/>
  <c r="O190" i="13"/>
  <c r="AW378" i="13" l="1"/>
  <c r="X188" i="10" s="1"/>
  <c r="AV378" i="13"/>
  <c r="X187" i="10" s="1"/>
  <c r="AU378" i="13"/>
  <c r="X186" i="10" s="1"/>
  <c r="AT379" i="13"/>
  <c r="P190" i="13"/>
  <c r="O192" i="13"/>
  <c r="O191" i="13" s="1"/>
  <c r="O193" i="13"/>
  <c r="AW379" i="13" l="1"/>
  <c r="Y188" i="10" s="1"/>
  <c r="AU379" i="13"/>
  <c r="Y186" i="10" s="1"/>
  <c r="AV379" i="13"/>
  <c r="Y187" i="10" s="1"/>
  <c r="AT380" i="13"/>
  <c r="Q190" i="13"/>
  <c r="P193" i="13"/>
  <c r="P192" i="13"/>
  <c r="P191" i="13" s="1"/>
  <c r="AW380" i="13" l="1"/>
  <c r="Z188" i="10" s="1"/>
  <c r="AV380" i="13"/>
  <c r="Z187" i="10" s="1"/>
  <c r="AU380" i="13"/>
  <c r="Z186" i="10" s="1"/>
  <c r="AT381" i="13"/>
  <c r="Q192" i="13"/>
  <c r="Q191" i="13" s="1"/>
  <c r="R190" i="13"/>
  <c r="Q193" i="13"/>
  <c r="AW381" i="13" l="1"/>
  <c r="AA188" i="10" s="1"/>
  <c r="AV381" i="13"/>
  <c r="AA187" i="10" s="1"/>
  <c r="AU381" i="13"/>
  <c r="AA186" i="10" s="1"/>
  <c r="AT382" i="13"/>
  <c r="R192" i="13"/>
  <c r="R191" i="13" s="1"/>
  <c r="R193" i="13"/>
  <c r="S190" i="13"/>
  <c r="AW382" i="13" l="1"/>
  <c r="AB188" i="10" s="1"/>
  <c r="AV382" i="13"/>
  <c r="AB187" i="10" s="1"/>
  <c r="AU382" i="13"/>
  <c r="AB186" i="10" s="1"/>
  <c r="AT383" i="13"/>
  <c r="S193" i="13"/>
  <c r="T190" i="13"/>
  <c r="S192" i="13"/>
  <c r="S191" i="13" s="1"/>
  <c r="AV383" i="13" l="1"/>
  <c r="AC187" i="10" s="1"/>
  <c r="AW383" i="13"/>
  <c r="AC188" i="10" s="1"/>
  <c r="AU383" i="13"/>
  <c r="AC186" i="10" s="1"/>
  <c r="AT384" i="13"/>
  <c r="U190" i="13"/>
  <c r="T193" i="13"/>
  <c r="T192" i="13"/>
  <c r="T191" i="13" s="1"/>
  <c r="AW384" i="13" l="1"/>
  <c r="AD188" i="10" s="1"/>
  <c r="AV384" i="13"/>
  <c r="AD187" i="10" s="1"/>
  <c r="AU384" i="13"/>
  <c r="AD186" i="10" s="1"/>
  <c r="AT385" i="13"/>
  <c r="U193" i="13"/>
  <c r="V190" i="13"/>
  <c r="U192" i="13"/>
  <c r="U191" i="13" s="1"/>
  <c r="AW385" i="13" l="1"/>
  <c r="AE188" i="10" s="1"/>
  <c r="AU385" i="13"/>
  <c r="AE186" i="10" s="1"/>
  <c r="AV385" i="13"/>
  <c r="AE187" i="10" s="1"/>
  <c r="AT386" i="13"/>
  <c r="V193" i="13"/>
  <c r="V192" i="13"/>
  <c r="V191" i="13" s="1"/>
  <c r="W190" i="13"/>
  <c r="AW386" i="13" l="1"/>
  <c r="AF188" i="10" s="1"/>
  <c r="AV386" i="13"/>
  <c r="AF187" i="10" s="1"/>
  <c r="AU386" i="13"/>
  <c r="AF186" i="10" s="1"/>
  <c r="AT387" i="13"/>
  <c r="X190" i="13"/>
  <c r="W192" i="13"/>
  <c r="W191" i="13" s="1"/>
  <c r="W193" i="13"/>
  <c r="AW387" i="13" l="1"/>
  <c r="C202" i="10" s="1"/>
  <c r="AU387" i="13"/>
  <c r="C200" i="10" s="1"/>
  <c r="AV387" i="13"/>
  <c r="C201" i="10" s="1"/>
  <c r="AT388" i="13"/>
  <c r="Y190" i="13"/>
  <c r="X192" i="13"/>
  <c r="X191" i="13" s="1"/>
  <c r="X193" i="13"/>
  <c r="AW388" i="13" l="1"/>
  <c r="D202" i="10" s="1"/>
  <c r="AV388" i="13"/>
  <c r="D201" i="10" s="1"/>
  <c r="AU388" i="13"/>
  <c r="D200" i="10" s="1"/>
  <c r="AT389" i="13"/>
  <c r="Z190" i="13"/>
  <c r="Y192" i="13"/>
  <c r="Y191" i="13" s="1"/>
  <c r="Y193" i="13"/>
  <c r="AW389" i="13" l="1"/>
  <c r="E202" i="10" s="1"/>
  <c r="AV389" i="13"/>
  <c r="E201" i="10" s="1"/>
  <c r="AU389" i="13"/>
  <c r="E200" i="10" s="1"/>
  <c r="AT390" i="13"/>
  <c r="Z192" i="13"/>
  <c r="Z191" i="13" s="1"/>
  <c r="Z193" i="13"/>
  <c r="AA190" i="13"/>
  <c r="AW390" i="13" l="1"/>
  <c r="F202" i="10" s="1"/>
  <c r="AV390" i="13"/>
  <c r="F201" i="10" s="1"/>
  <c r="AU390" i="13"/>
  <c r="F200" i="10" s="1"/>
  <c r="AT391" i="13"/>
  <c r="AB190" i="13"/>
  <c r="AA192" i="13"/>
  <c r="AA191" i="13" s="1"/>
  <c r="AA193" i="13"/>
  <c r="AW391" i="13" l="1"/>
  <c r="G202" i="10" s="1"/>
  <c r="AV391" i="13"/>
  <c r="G201" i="10" s="1"/>
  <c r="AU391" i="13"/>
  <c r="G200" i="10" s="1"/>
  <c r="AT392" i="13"/>
  <c r="AC190" i="13"/>
  <c r="AB193" i="13"/>
  <c r="AB192" i="13"/>
  <c r="AB191" i="13" s="1"/>
  <c r="AW392" i="13" l="1"/>
  <c r="H202" i="10" s="1"/>
  <c r="AV392" i="13"/>
  <c r="H201" i="10" s="1"/>
  <c r="AU392" i="13"/>
  <c r="H200" i="10" s="1"/>
  <c r="AT393" i="13"/>
  <c r="AC192" i="13"/>
  <c r="AC191" i="13" s="1"/>
  <c r="AD190" i="13"/>
  <c r="AC193" i="13"/>
  <c r="AW393" i="13" l="1"/>
  <c r="I202" i="10" s="1"/>
  <c r="AU393" i="13"/>
  <c r="I200" i="10" s="1"/>
  <c r="AV393" i="13"/>
  <c r="I201" i="10" s="1"/>
  <c r="AT394" i="13"/>
  <c r="C203" i="13"/>
  <c r="AD193" i="13"/>
  <c r="AD192" i="13"/>
  <c r="AG195" i="13" s="1"/>
  <c r="AG193" i="13" l="1"/>
  <c r="AG198" i="13"/>
  <c r="AG199" i="13" s="1"/>
  <c r="AW394" i="13"/>
  <c r="J202" i="10" s="1"/>
  <c r="AV394" i="13"/>
  <c r="J201" i="10" s="1"/>
  <c r="AU394" i="13"/>
  <c r="J200" i="10" s="1"/>
  <c r="AT395" i="13"/>
  <c r="AD191" i="13"/>
  <c r="C206" i="13"/>
  <c r="C205" i="13"/>
  <c r="D203" i="13"/>
  <c r="AH210" i="13" l="1"/>
  <c r="AH209" i="13"/>
  <c r="AF205" i="13"/>
  <c r="AW395" i="13"/>
  <c r="K202" i="10" s="1"/>
  <c r="AV395" i="13"/>
  <c r="K201" i="10" s="1"/>
  <c r="AU395" i="13"/>
  <c r="K200" i="10" s="1"/>
  <c r="AT396" i="13"/>
  <c r="C204" i="13"/>
  <c r="E203" i="13"/>
  <c r="D206" i="13"/>
  <c r="D205" i="13"/>
  <c r="AW396" i="13" l="1"/>
  <c r="L202" i="10" s="1"/>
  <c r="AV396" i="13"/>
  <c r="L201" i="10" s="1"/>
  <c r="AU396" i="13"/>
  <c r="L200" i="10" s="1"/>
  <c r="AT397" i="13"/>
  <c r="D204" i="13"/>
  <c r="F203" i="13"/>
  <c r="E206" i="13"/>
  <c r="E205" i="13"/>
  <c r="AW397" i="13" l="1"/>
  <c r="M202" i="10" s="1"/>
  <c r="AV397" i="13"/>
  <c r="M201" i="10" s="1"/>
  <c r="AU397" i="13"/>
  <c r="M200" i="10" s="1"/>
  <c r="AT398" i="13"/>
  <c r="E204" i="13"/>
  <c r="F205" i="13"/>
  <c r="F206" i="13"/>
  <c r="G203" i="13"/>
  <c r="AW398" i="13" l="1"/>
  <c r="N202" i="10" s="1"/>
  <c r="AV398" i="13"/>
  <c r="N201" i="10" s="1"/>
  <c r="AU398" i="13"/>
  <c r="N200" i="10" s="1"/>
  <c r="AT399" i="13"/>
  <c r="F204" i="13"/>
  <c r="G205" i="13"/>
  <c r="H203" i="13"/>
  <c r="G206" i="13"/>
  <c r="AW399" i="13" l="1"/>
  <c r="O202" i="10" s="1"/>
  <c r="AV399" i="13"/>
  <c r="O201" i="10" s="1"/>
  <c r="AU399" i="13"/>
  <c r="O200" i="10" s="1"/>
  <c r="AT400" i="13"/>
  <c r="G204" i="13"/>
  <c r="I203" i="13"/>
  <c r="H206" i="13"/>
  <c r="H205" i="13"/>
  <c r="AW400" i="13" l="1"/>
  <c r="P202" i="10" s="1"/>
  <c r="AV400" i="13"/>
  <c r="P201" i="10" s="1"/>
  <c r="AU400" i="13"/>
  <c r="P200" i="10" s="1"/>
  <c r="AT401" i="13"/>
  <c r="H204" i="13"/>
  <c r="J203" i="13"/>
  <c r="I205" i="13"/>
  <c r="I206" i="13"/>
  <c r="AW401" i="13" l="1"/>
  <c r="Q202" i="10" s="1"/>
  <c r="AV401" i="13"/>
  <c r="Q201" i="10" s="1"/>
  <c r="AU401" i="13"/>
  <c r="Q200" i="10" s="1"/>
  <c r="I204" i="13"/>
  <c r="AT402" i="13"/>
  <c r="K203" i="13"/>
  <c r="J205" i="13"/>
  <c r="J206" i="13"/>
  <c r="AW402" i="13" l="1"/>
  <c r="R202" i="10" s="1"/>
  <c r="AV402" i="13"/>
  <c r="R201" i="10" s="1"/>
  <c r="AU402" i="13"/>
  <c r="R200" i="10" s="1"/>
  <c r="J204" i="13"/>
  <c r="AT403" i="13"/>
  <c r="K206" i="13"/>
  <c r="L203" i="13"/>
  <c r="K205" i="13"/>
  <c r="K204" i="13" s="1"/>
  <c r="AW403" i="13" l="1"/>
  <c r="S202" i="10" s="1"/>
  <c r="AV403" i="13"/>
  <c r="S201" i="10" s="1"/>
  <c r="AU403" i="13"/>
  <c r="S200" i="10" s="1"/>
  <c r="AT404" i="13"/>
  <c r="L205" i="13"/>
  <c r="L204" i="13" s="1"/>
  <c r="L206" i="13"/>
  <c r="M203" i="13"/>
  <c r="AW404" i="13" l="1"/>
  <c r="T202" i="10" s="1"/>
  <c r="AV404" i="13"/>
  <c r="T201" i="10" s="1"/>
  <c r="AU404" i="13"/>
  <c r="T200" i="10" s="1"/>
  <c r="AT405" i="13"/>
  <c r="M205" i="13"/>
  <c r="M204" i="13" s="1"/>
  <c r="M206" i="13"/>
  <c r="N203" i="13"/>
  <c r="AW405" i="13" l="1"/>
  <c r="U202" i="10" s="1"/>
  <c r="AV405" i="13"/>
  <c r="U201" i="10" s="1"/>
  <c r="AU405" i="13"/>
  <c r="U200" i="10" s="1"/>
  <c r="AT406" i="13"/>
  <c r="N206" i="13"/>
  <c r="O203" i="13"/>
  <c r="N205" i="13"/>
  <c r="N204" i="13" s="1"/>
  <c r="AW406" i="13" l="1"/>
  <c r="V202" i="10" s="1"/>
  <c r="AV406" i="13"/>
  <c r="V201" i="10" s="1"/>
  <c r="AU406" i="13"/>
  <c r="V200" i="10" s="1"/>
  <c r="AT407" i="13"/>
  <c r="P203" i="13"/>
  <c r="O205" i="13"/>
  <c r="O204" i="13" s="1"/>
  <c r="O206" i="13"/>
  <c r="AW407" i="13" l="1"/>
  <c r="W202" i="10" s="1"/>
  <c r="AV407" i="13"/>
  <c r="W201" i="10" s="1"/>
  <c r="AU407" i="13"/>
  <c r="W200" i="10" s="1"/>
  <c r="AT408" i="13"/>
  <c r="Q203" i="13"/>
  <c r="P205" i="13"/>
  <c r="P204" i="13" s="1"/>
  <c r="P206" i="13"/>
  <c r="AW408" i="13" l="1"/>
  <c r="X202" i="10" s="1"/>
  <c r="AV408" i="13"/>
  <c r="X201" i="10" s="1"/>
  <c r="AU408" i="13"/>
  <c r="X200" i="10" s="1"/>
  <c r="AT409" i="13"/>
  <c r="R203" i="13"/>
  <c r="Q206" i="13"/>
  <c r="Q205" i="13"/>
  <c r="Q204" i="13" s="1"/>
  <c r="AW409" i="13" l="1"/>
  <c r="Y202" i="10" s="1"/>
  <c r="AU409" i="13"/>
  <c r="Y200" i="10" s="1"/>
  <c r="AV409" i="13"/>
  <c r="Y201" i="10" s="1"/>
  <c r="AT410" i="13"/>
  <c r="R205" i="13"/>
  <c r="R204" i="13" s="1"/>
  <c r="R206" i="13"/>
  <c r="S203" i="13"/>
  <c r="AW410" i="13" l="1"/>
  <c r="Z202" i="10" s="1"/>
  <c r="AV410" i="13"/>
  <c r="Z201" i="10" s="1"/>
  <c r="AU410" i="13"/>
  <c r="Z200" i="10" s="1"/>
  <c r="AT411" i="13"/>
  <c r="S205" i="13"/>
  <c r="S204" i="13" s="1"/>
  <c r="S206" i="13"/>
  <c r="T203" i="13"/>
  <c r="AW411" i="13" l="1"/>
  <c r="AA202" i="10" s="1"/>
  <c r="AV411" i="13"/>
  <c r="AA201" i="10" s="1"/>
  <c r="AU411" i="13"/>
  <c r="AA200" i="10" s="1"/>
  <c r="AT412" i="13"/>
  <c r="U203" i="13"/>
  <c r="T205" i="13"/>
  <c r="T204" i="13" s="1"/>
  <c r="T206" i="13"/>
  <c r="AW412" i="13" l="1"/>
  <c r="AB202" i="10" s="1"/>
  <c r="AV412" i="13"/>
  <c r="AB201" i="10" s="1"/>
  <c r="AU412" i="13"/>
  <c r="AB200" i="10" s="1"/>
  <c r="AT413" i="13"/>
  <c r="U206" i="13"/>
  <c r="V203" i="13"/>
  <c r="U205" i="13"/>
  <c r="U204" i="13" s="1"/>
  <c r="AW413" i="13" l="1"/>
  <c r="AC202" i="10" s="1"/>
  <c r="AV413" i="13"/>
  <c r="AC201" i="10" s="1"/>
  <c r="AU413" i="13"/>
  <c r="AC200" i="10" s="1"/>
  <c r="AT414" i="13"/>
  <c r="V206" i="13"/>
  <c r="W203" i="13"/>
  <c r="V205" i="13"/>
  <c r="V204" i="13" s="1"/>
  <c r="AW414" i="13" l="1"/>
  <c r="AD202" i="10" s="1"/>
  <c r="AV414" i="13"/>
  <c r="AD201" i="10" s="1"/>
  <c r="AU414" i="13"/>
  <c r="AD200" i="10" s="1"/>
  <c r="AT415" i="13"/>
  <c r="W205" i="13"/>
  <c r="W204" i="13" s="1"/>
  <c r="W206" i="13"/>
  <c r="X203" i="13"/>
  <c r="AW415" i="13" l="1"/>
  <c r="AE202" i="10" s="1"/>
  <c r="AV415" i="13"/>
  <c r="AE201" i="10" s="1"/>
  <c r="AU415" i="13"/>
  <c r="AE200" i="10" s="1"/>
  <c r="AT416" i="13"/>
  <c r="X206" i="13"/>
  <c r="Y203" i="13"/>
  <c r="X205" i="13"/>
  <c r="X204" i="13" s="1"/>
  <c r="AW416" i="13" l="1"/>
  <c r="AF202" i="10" s="1"/>
  <c r="AV416" i="13"/>
  <c r="AF201" i="10" s="1"/>
  <c r="AU416" i="13"/>
  <c r="AF200" i="10" s="1"/>
  <c r="AT417" i="13"/>
  <c r="Y205" i="13"/>
  <c r="Y204" i="13" s="1"/>
  <c r="Z203" i="13"/>
  <c r="Y206" i="13"/>
  <c r="AW417" i="13" l="1"/>
  <c r="AG202" i="10" s="1"/>
  <c r="AU417" i="13"/>
  <c r="AG200" i="10" s="1"/>
  <c r="AV417" i="13"/>
  <c r="AG201" i="10" s="1"/>
  <c r="AT418" i="13"/>
  <c r="Z205" i="13"/>
  <c r="Z204" i="13" s="1"/>
  <c r="Z206" i="13"/>
  <c r="AA203" i="13"/>
  <c r="AW418" i="13" l="1"/>
  <c r="C216" i="10" s="1"/>
  <c r="AV418" i="13"/>
  <c r="C215" i="10" s="1"/>
  <c r="AU418" i="13"/>
  <c r="C214" i="10" s="1"/>
  <c r="AT419" i="13"/>
  <c r="AB203" i="13"/>
  <c r="AA205" i="13"/>
  <c r="AA204" i="13" s="1"/>
  <c r="AA206" i="13"/>
  <c r="AW419" i="13" l="1"/>
  <c r="D216" i="10" s="1"/>
  <c r="AV419" i="13"/>
  <c r="D215" i="10" s="1"/>
  <c r="AU419" i="13"/>
  <c r="D214" i="10" s="1"/>
  <c r="AT420" i="13"/>
  <c r="AB206" i="13"/>
  <c r="AB205" i="13"/>
  <c r="AB204" i="13" s="1"/>
  <c r="AC203" i="13"/>
  <c r="AW420" i="13" l="1"/>
  <c r="E216" i="10" s="1"/>
  <c r="AV420" i="13"/>
  <c r="E215" i="10" s="1"/>
  <c r="AU420" i="13"/>
  <c r="E214" i="10" s="1"/>
  <c r="AT421" i="13"/>
  <c r="AC205" i="13"/>
  <c r="AC204" i="13" s="1"/>
  <c r="AD203" i="13"/>
  <c r="AC206" i="13"/>
  <c r="AW421" i="13" l="1"/>
  <c r="F216" i="10" s="1"/>
  <c r="AV421" i="13"/>
  <c r="F215" i="10" s="1"/>
  <c r="AU421" i="13"/>
  <c r="F214" i="10" s="1"/>
  <c r="AT422" i="13"/>
  <c r="C216" i="13"/>
  <c r="AD206" i="13"/>
  <c r="AD205" i="13"/>
  <c r="AG208" i="13" s="1"/>
  <c r="AG206" i="13" l="1"/>
  <c r="AG211" i="13"/>
  <c r="AG212" i="13" s="1"/>
  <c r="AW422" i="13"/>
  <c r="G216" i="10" s="1"/>
  <c r="AV422" i="13"/>
  <c r="G215" i="10" s="1"/>
  <c r="AU422" i="13"/>
  <c r="G214" i="10" s="1"/>
  <c r="AT423" i="13"/>
  <c r="AD204" i="13"/>
  <c r="C219" i="13"/>
  <c r="D216" i="13"/>
  <c r="C218" i="13"/>
  <c r="AH223" i="13" l="1"/>
  <c r="AH222" i="13"/>
  <c r="AF218" i="13"/>
  <c r="AV423" i="13"/>
  <c r="H215" i="10" s="1"/>
  <c r="AU423" i="13"/>
  <c r="H214" i="10" s="1"/>
  <c r="AW423" i="13"/>
  <c r="H216" i="10" s="1"/>
  <c r="AT424" i="13"/>
  <c r="C217" i="13"/>
  <c r="E216" i="13"/>
  <c r="D218" i="13"/>
  <c r="D219" i="13"/>
  <c r="AW424" i="13" l="1"/>
  <c r="I216" i="10" s="1"/>
  <c r="AV424" i="13"/>
  <c r="I215" i="10" s="1"/>
  <c r="AU424" i="13"/>
  <c r="I214" i="10" s="1"/>
  <c r="H217" i="10"/>
  <c r="H218" i="10"/>
  <c r="AT425" i="13"/>
  <c r="D217" i="13"/>
  <c r="E219" i="13"/>
  <c r="E218" i="13"/>
  <c r="F216" i="13"/>
  <c r="AW425" i="13" l="1"/>
  <c r="J216" i="10" s="1"/>
  <c r="AV425" i="13"/>
  <c r="J215" i="10" s="1"/>
  <c r="AU425" i="13"/>
  <c r="J214" i="10" s="1"/>
  <c r="AT426" i="13"/>
  <c r="E217" i="13"/>
  <c r="F218" i="13"/>
  <c r="G216" i="13"/>
  <c r="F219" i="13"/>
  <c r="AW426" i="13" l="1"/>
  <c r="K216" i="10" s="1"/>
  <c r="AV426" i="13"/>
  <c r="K215" i="10" s="1"/>
  <c r="AU426" i="13"/>
  <c r="K214" i="10" s="1"/>
  <c r="AT427" i="13"/>
  <c r="F217" i="13"/>
  <c r="H216" i="13"/>
  <c r="G219" i="13"/>
  <c r="G218" i="13"/>
  <c r="AW427" i="13" l="1"/>
  <c r="L216" i="10" s="1"/>
  <c r="AV427" i="13"/>
  <c r="L215" i="10" s="1"/>
  <c r="AU427" i="13"/>
  <c r="L214" i="10" s="1"/>
  <c r="AT428" i="13"/>
  <c r="G217" i="13"/>
  <c r="H218" i="13"/>
  <c r="H219" i="13"/>
  <c r="I216" i="13"/>
  <c r="AW428" i="13" l="1"/>
  <c r="M216" i="10" s="1"/>
  <c r="AV428" i="13"/>
  <c r="M215" i="10" s="1"/>
  <c r="AU428" i="13"/>
  <c r="M214" i="10" s="1"/>
  <c r="AT429" i="13"/>
  <c r="H217" i="13"/>
  <c r="I218" i="13"/>
  <c r="I219" i="13"/>
  <c r="J216" i="13"/>
  <c r="AW429" i="13" l="1"/>
  <c r="N216" i="10" s="1"/>
  <c r="AV429" i="13"/>
  <c r="N215" i="10" s="1"/>
  <c r="AU429" i="13"/>
  <c r="N214" i="10" s="1"/>
  <c r="I217" i="13"/>
  <c r="AT430" i="13"/>
  <c r="J218" i="13"/>
  <c r="J217" i="13" s="1"/>
  <c r="J219" i="13"/>
  <c r="K216" i="13"/>
  <c r="AW430" i="13" l="1"/>
  <c r="O216" i="10" s="1"/>
  <c r="AV430" i="13"/>
  <c r="O215" i="10" s="1"/>
  <c r="AU430" i="13"/>
  <c r="O214" i="10" s="1"/>
  <c r="AT431" i="13"/>
  <c r="K219" i="13"/>
  <c r="L216" i="13"/>
  <c r="K218" i="13"/>
  <c r="K217" i="13" s="1"/>
  <c r="AV431" i="13" l="1"/>
  <c r="P215" i="10" s="1"/>
  <c r="AW431" i="13"/>
  <c r="P216" i="10" s="1"/>
  <c r="AU431" i="13"/>
  <c r="P214" i="10" s="1"/>
  <c r="AT432" i="13"/>
  <c r="M216" i="13"/>
  <c r="L218" i="13"/>
  <c r="L217" i="13" s="1"/>
  <c r="L219" i="13"/>
  <c r="AW432" i="13" l="1"/>
  <c r="Q216" i="10" s="1"/>
  <c r="AV432" i="13"/>
  <c r="Q215" i="10" s="1"/>
  <c r="AU432" i="13"/>
  <c r="Q214" i="10" s="1"/>
  <c r="AT433" i="13"/>
  <c r="N216" i="13"/>
  <c r="M218" i="13"/>
  <c r="M217" i="13" s="1"/>
  <c r="M219" i="13"/>
  <c r="AW433" i="13" l="1"/>
  <c r="R216" i="10" s="1"/>
  <c r="AV433" i="13"/>
  <c r="R215" i="10" s="1"/>
  <c r="AU433" i="13"/>
  <c r="R214" i="10" s="1"/>
  <c r="AT434" i="13"/>
  <c r="O216" i="13"/>
  <c r="N219" i="13"/>
  <c r="N218" i="13"/>
  <c r="N217" i="13" s="1"/>
  <c r="AW434" i="13" l="1"/>
  <c r="S216" i="10" s="1"/>
  <c r="AV434" i="13"/>
  <c r="S215" i="10" s="1"/>
  <c r="AU434" i="13"/>
  <c r="S214" i="10" s="1"/>
  <c r="AT435" i="13"/>
  <c r="P216" i="13"/>
  <c r="O219" i="13"/>
  <c r="O218" i="13"/>
  <c r="O217" i="13" s="1"/>
  <c r="AW435" i="13" l="1"/>
  <c r="T216" i="10" s="1"/>
  <c r="AV435" i="13"/>
  <c r="T215" i="10" s="1"/>
  <c r="AU435" i="13"/>
  <c r="T214" i="10" s="1"/>
  <c r="AT436" i="13"/>
  <c r="P218" i="13"/>
  <c r="P217" i="13" s="1"/>
  <c r="P219" i="13"/>
  <c r="Q216" i="13"/>
  <c r="AW436" i="13" l="1"/>
  <c r="U216" i="10" s="1"/>
  <c r="AV436" i="13"/>
  <c r="U215" i="10" s="1"/>
  <c r="AU436" i="13"/>
  <c r="U214" i="10" s="1"/>
  <c r="AT437" i="13"/>
  <c r="Q218" i="13"/>
  <c r="Q217" i="13" s="1"/>
  <c r="R216" i="13"/>
  <c r="Q219" i="13"/>
  <c r="AW437" i="13" l="1"/>
  <c r="V216" i="10" s="1"/>
  <c r="AV437" i="13"/>
  <c r="V215" i="10" s="1"/>
  <c r="AU437" i="13"/>
  <c r="V214" i="10" s="1"/>
  <c r="AT438" i="13"/>
  <c r="R219" i="13"/>
  <c r="S216" i="13"/>
  <c r="R218" i="13"/>
  <c r="R217" i="13" s="1"/>
  <c r="AW438" i="13" l="1"/>
  <c r="W216" i="10" s="1"/>
  <c r="AV438" i="13"/>
  <c r="W215" i="10" s="1"/>
  <c r="AU438" i="13"/>
  <c r="W214" i="10" s="1"/>
  <c r="AT439" i="13"/>
  <c r="S218" i="13"/>
  <c r="S217" i="13" s="1"/>
  <c r="T216" i="13"/>
  <c r="S219" i="13"/>
  <c r="AV439" i="13" l="1"/>
  <c r="X215" i="10" s="1"/>
  <c r="AW439" i="13"/>
  <c r="X216" i="10" s="1"/>
  <c r="AU439" i="13"/>
  <c r="X214" i="10" s="1"/>
  <c r="AT440" i="13"/>
  <c r="U216" i="13"/>
  <c r="T218" i="13"/>
  <c r="T217" i="13" s="1"/>
  <c r="T219" i="13"/>
  <c r="AW440" i="13" l="1"/>
  <c r="Y216" i="10" s="1"/>
  <c r="AV440" i="13"/>
  <c r="Y215" i="10" s="1"/>
  <c r="AU440" i="13"/>
  <c r="Y214" i="10" s="1"/>
  <c r="AT441" i="13"/>
  <c r="V216" i="13"/>
  <c r="U219" i="13"/>
  <c r="U218" i="13"/>
  <c r="U217" i="13" s="1"/>
  <c r="AW441" i="13" l="1"/>
  <c r="Z216" i="10" s="1"/>
  <c r="AU441" i="13"/>
  <c r="Z214" i="10" s="1"/>
  <c r="AV441" i="13"/>
  <c r="Z215" i="10" s="1"/>
  <c r="AT442" i="13"/>
  <c r="W216" i="13"/>
  <c r="V218" i="13"/>
  <c r="V217" i="13" s="1"/>
  <c r="V219" i="13"/>
  <c r="AW442" i="13" l="1"/>
  <c r="AA216" i="10" s="1"/>
  <c r="AV442" i="13"/>
  <c r="AA215" i="10" s="1"/>
  <c r="AU442" i="13"/>
  <c r="AA214" i="10" s="1"/>
  <c r="AT443" i="13"/>
  <c r="W219" i="13"/>
  <c r="W218" i="13"/>
  <c r="W217" i="13" s="1"/>
  <c r="X216" i="13"/>
  <c r="AW443" i="13" l="1"/>
  <c r="AB216" i="10" s="1"/>
  <c r="AV443" i="13"/>
  <c r="AB215" i="10" s="1"/>
  <c r="AU443" i="13"/>
  <c r="AB214" i="10" s="1"/>
  <c r="AT444" i="13"/>
  <c r="X218" i="13"/>
  <c r="X217" i="13" s="1"/>
  <c r="X219" i="13"/>
  <c r="Y216" i="13"/>
  <c r="AW444" i="13" l="1"/>
  <c r="AC216" i="10" s="1"/>
  <c r="AV444" i="13"/>
  <c r="AC215" i="10" s="1"/>
  <c r="AU444" i="13"/>
  <c r="AC214" i="10" s="1"/>
  <c r="AT445" i="13"/>
  <c r="Y218" i="13"/>
  <c r="Y217" i="13" s="1"/>
  <c r="Y219" i="13"/>
  <c r="Z216" i="13"/>
  <c r="AW445" i="13" l="1"/>
  <c r="AD216" i="10" s="1"/>
  <c r="AV445" i="13"/>
  <c r="AD215" i="10" s="1"/>
  <c r="AU445" i="13"/>
  <c r="AD214" i="10" s="1"/>
  <c r="AT446" i="13"/>
  <c r="AA216" i="13"/>
  <c r="Z219" i="13"/>
  <c r="Z218" i="13"/>
  <c r="Z217" i="13" s="1"/>
  <c r="AW446" i="13" l="1"/>
  <c r="AE216" i="10" s="1"/>
  <c r="AV446" i="13"/>
  <c r="AE215" i="10" s="1"/>
  <c r="AU446" i="13"/>
  <c r="AE214" i="10" s="1"/>
  <c r="AT447" i="13"/>
  <c r="AB216" i="13"/>
  <c r="AA218" i="13"/>
  <c r="AA217" i="13" s="1"/>
  <c r="AA219" i="13"/>
  <c r="AV447" i="13" l="1"/>
  <c r="AF215" i="10" s="1"/>
  <c r="AW447" i="13"/>
  <c r="AF216" i="10" s="1"/>
  <c r="AU447" i="13"/>
  <c r="AF214" i="10" s="1"/>
  <c r="AT448" i="13"/>
  <c r="AC216" i="13"/>
  <c r="AB219" i="13"/>
  <c r="AB218" i="13"/>
  <c r="AB217" i="13" s="1"/>
  <c r="AW448" i="13" l="1"/>
  <c r="C230" i="10" s="1"/>
  <c r="AV448" i="13"/>
  <c r="C229" i="10" s="1"/>
  <c r="AU448" i="13"/>
  <c r="C228" i="10" s="1"/>
  <c r="AT449" i="13"/>
  <c r="AD216" i="13"/>
  <c r="AC219" i="13"/>
  <c r="AC218" i="13"/>
  <c r="AC217" i="13" s="1"/>
  <c r="AW449" i="13" l="1"/>
  <c r="D230" i="10" s="1"/>
  <c r="AV449" i="13"/>
  <c r="D229" i="10" s="1"/>
  <c r="AU449" i="13"/>
  <c r="D228" i="10" s="1"/>
  <c r="AT450" i="13"/>
  <c r="C229" i="13"/>
  <c r="AD219" i="13"/>
  <c r="AD218" i="13"/>
  <c r="AG221" i="13" s="1"/>
  <c r="AG219" i="13" l="1"/>
  <c r="AG224" i="13"/>
  <c r="AG225" i="13" s="1"/>
  <c r="AW450" i="13"/>
  <c r="E230" i="10" s="1"/>
  <c r="AV450" i="13"/>
  <c r="E229" i="10" s="1"/>
  <c r="AU450" i="13"/>
  <c r="E228" i="10" s="1"/>
  <c r="AT451" i="13"/>
  <c r="AD217" i="13"/>
  <c r="C232" i="13"/>
  <c r="C231" i="13"/>
  <c r="D229" i="13"/>
  <c r="AH235" i="13" l="1"/>
  <c r="AH236" i="13"/>
  <c r="AF231" i="13"/>
  <c r="AW451" i="13"/>
  <c r="F230" i="10" s="1"/>
  <c r="AV451" i="13"/>
  <c r="F229" i="10" s="1"/>
  <c r="AU451" i="13"/>
  <c r="F228" i="10" s="1"/>
  <c r="AT452" i="13"/>
  <c r="C230" i="13"/>
  <c r="E229" i="13"/>
  <c r="D231" i="13"/>
  <c r="D232" i="13"/>
  <c r="AW452" i="13" l="1"/>
  <c r="G230" i="10" s="1"/>
  <c r="AV452" i="13"/>
  <c r="G229" i="10" s="1"/>
  <c r="AU452" i="13"/>
  <c r="G228" i="10" s="1"/>
  <c r="F231" i="10"/>
  <c r="F232" i="10"/>
  <c r="AT453" i="13"/>
  <c r="D230" i="13"/>
  <c r="E232" i="13"/>
  <c r="F229" i="13"/>
  <c r="E231" i="13"/>
  <c r="AW453" i="13" l="1"/>
  <c r="H230" i="10" s="1"/>
  <c r="AV453" i="13"/>
  <c r="H229" i="10" s="1"/>
  <c r="AU453" i="13"/>
  <c r="H228" i="10" s="1"/>
  <c r="AT454" i="13"/>
  <c r="E230" i="13"/>
  <c r="G229" i="13"/>
  <c r="F232" i="13"/>
  <c r="F231" i="13"/>
  <c r="AW454" i="13" l="1"/>
  <c r="I230" i="10" s="1"/>
  <c r="AV454" i="13"/>
  <c r="I229" i="10" s="1"/>
  <c r="AU454" i="13"/>
  <c r="I228" i="10" s="1"/>
  <c r="AT455" i="13"/>
  <c r="F230" i="13"/>
  <c r="G231" i="13"/>
  <c r="G232" i="13"/>
  <c r="H229" i="13"/>
  <c r="AW455" i="13" l="1"/>
  <c r="J230" i="10" s="1"/>
  <c r="AV455" i="13"/>
  <c r="J229" i="10" s="1"/>
  <c r="AU455" i="13"/>
  <c r="J228" i="10" s="1"/>
  <c r="AT456" i="13"/>
  <c r="G230" i="13"/>
  <c r="I229" i="13"/>
  <c r="H231" i="13"/>
  <c r="H232" i="13"/>
  <c r="AW456" i="13" l="1"/>
  <c r="K230" i="10" s="1"/>
  <c r="AV456" i="13"/>
  <c r="K229" i="10" s="1"/>
  <c r="AU456" i="13"/>
  <c r="K228" i="10" s="1"/>
  <c r="AT457" i="13"/>
  <c r="H230" i="13"/>
  <c r="I231" i="13"/>
  <c r="J229" i="13"/>
  <c r="I232" i="13"/>
  <c r="AW457" i="13" l="1"/>
  <c r="L230" i="10" s="1"/>
  <c r="AV457" i="13"/>
  <c r="L229" i="10" s="1"/>
  <c r="AU457" i="13"/>
  <c r="L228" i="10" s="1"/>
  <c r="AT458" i="13"/>
  <c r="I230" i="13"/>
  <c r="J232" i="13"/>
  <c r="J231" i="13"/>
  <c r="J230" i="13" s="1"/>
  <c r="K229" i="13"/>
  <c r="AW458" i="13" l="1"/>
  <c r="M230" i="10" s="1"/>
  <c r="AV458" i="13"/>
  <c r="M229" i="10" s="1"/>
  <c r="AU458" i="13"/>
  <c r="M228" i="10" s="1"/>
  <c r="AT459" i="13"/>
  <c r="K231" i="13"/>
  <c r="K230" i="13" s="1"/>
  <c r="K232" i="13"/>
  <c r="L229" i="13"/>
  <c r="AW459" i="13" l="1"/>
  <c r="N230" i="10" s="1"/>
  <c r="AU459" i="13"/>
  <c r="N228" i="10" s="1"/>
  <c r="AV459" i="13"/>
  <c r="N229" i="10" s="1"/>
  <c r="AT460" i="13"/>
  <c r="L231" i="13"/>
  <c r="L230" i="13" s="1"/>
  <c r="M229" i="13"/>
  <c r="L232" i="13"/>
  <c r="AW460" i="13" l="1"/>
  <c r="O230" i="10" s="1"/>
  <c r="AV460" i="13"/>
  <c r="O229" i="10" s="1"/>
  <c r="AU460" i="13"/>
  <c r="O228" i="10" s="1"/>
  <c r="AT461" i="13"/>
  <c r="M232" i="13"/>
  <c r="N229" i="13"/>
  <c r="M231" i="13"/>
  <c r="M230" i="13" s="1"/>
  <c r="AW461" i="13" l="1"/>
  <c r="P230" i="10" s="1"/>
  <c r="AV461" i="13"/>
  <c r="P229" i="10" s="1"/>
  <c r="AU461" i="13"/>
  <c r="P228" i="10" s="1"/>
  <c r="AT462" i="13"/>
  <c r="N232" i="13"/>
  <c r="O229" i="13"/>
  <c r="N231" i="13"/>
  <c r="N230" i="13" s="1"/>
  <c r="AW462" i="13" l="1"/>
  <c r="Q230" i="10" s="1"/>
  <c r="AV462" i="13"/>
  <c r="Q229" i="10" s="1"/>
  <c r="AU462" i="13"/>
  <c r="Q228" i="10" s="1"/>
  <c r="AT463" i="13"/>
  <c r="P229" i="13"/>
  <c r="O231" i="13"/>
  <c r="O230" i="13" s="1"/>
  <c r="O232" i="13"/>
  <c r="AW463" i="13" l="1"/>
  <c r="R230" i="10" s="1"/>
  <c r="AV463" i="13"/>
  <c r="R229" i="10" s="1"/>
  <c r="AU463" i="13"/>
  <c r="R228" i="10" s="1"/>
  <c r="AT464" i="13"/>
  <c r="P231" i="13"/>
  <c r="P230" i="13" s="1"/>
  <c r="P232" i="13"/>
  <c r="Q229" i="13"/>
  <c r="AW464" i="13" l="1"/>
  <c r="S230" i="10" s="1"/>
  <c r="AV464" i="13"/>
  <c r="S229" i="10" s="1"/>
  <c r="AU464" i="13"/>
  <c r="S228" i="10" s="1"/>
  <c r="R232" i="10"/>
  <c r="R231" i="10"/>
  <c r="AT465" i="13"/>
  <c r="Q231" i="13"/>
  <c r="Q230" i="13" s="1"/>
  <c r="Q232" i="13"/>
  <c r="R229" i="13"/>
  <c r="AW465" i="13" l="1"/>
  <c r="T230" i="10" s="1"/>
  <c r="AV465" i="13"/>
  <c r="T229" i="10" s="1"/>
  <c r="AU465" i="13"/>
  <c r="T228" i="10" s="1"/>
  <c r="AT466" i="13"/>
  <c r="R232" i="13"/>
  <c r="S229" i="13"/>
  <c r="R231" i="13"/>
  <c r="R230" i="13" s="1"/>
  <c r="AW466" i="13" l="1"/>
  <c r="U230" i="10" s="1"/>
  <c r="AV466" i="13"/>
  <c r="U229" i="10" s="1"/>
  <c r="AU466" i="13"/>
  <c r="U228" i="10" s="1"/>
  <c r="AT467" i="13"/>
  <c r="S232" i="13"/>
  <c r="S231" i="13"/>
  <c r="S230" i="13" s="1"/>
  <c r="T229" i="13"/>
  <c r="AW467" i="13" l="1"/>
  <c r="V230" i="10" s="1"/>
  <c r="AV467" i="13"/>
  <c r="V229" i="10" s="1"/>
  <c r="AU467" i="13"/>
  <c r="V228" i="10" s="1"/>
  <c r="AT468" i="13"/>
  <c r="T231" i="13"/>
  <c r="T230" i="13" s="1"/>
  <c r="U229" i="13"/>
  <c r="T232" i="13"/>
  <c r="AW468" i="13" l="1"/>
  <c r="W230" i="10" s="1"/>
  <c r="AV468" i="13"/>
  <c r="W229" i="10" s="1"/>
  <c r="AU468" i="13"/>
  <c r="W228" i="10" s="1"/>
  <c r="AT469" i="13"/>
  <c r="U232" i="13"/>
  <c r="U231" i="13"/>
  <c r="U230" i="13" s="1"/>
  <c r="V229" i="13"/>
  <c r="AW469" i="13" l="1"/>
  <c r="X230" i="10" s="1"/>
  <c r="AV469" i="13"/>
  <c r="X229" i="10" s="1"/>
  <c r="AU469" i="13"/>
  <c r="X228" i="10" s="1"/>
  <c r="AT470" i="13"/>
  <c r="V231" i="13"/>
  <c r="V230" i="13" s="1"/>
  <c r="W229" i="13"/>
  <c r="V232" i="13"/>
  <c r="AW470" i="13" l="1"/>
  <c r="Y230" i="10" s="1"/>
  <c r="AV470" i="13"/>
  <c r="Y229" i="10" s="1"/>
  <c r="AU470" i="13"/>
  <c r="Y228" i="10" s="1"/>
  <c r="AT471" i="13"/>
  <c r="W231" i="13"/>
  <c r="W230" i="13" s="1"/>
  <c r="W232" i="13"/>
  <c r="X229" i="13"/>
  <c r="AW471" i="13" l="1"/>
  <c r="Z230" i="10" s="1"/>
  <c r="AV471" i="13"/>
  <c r="Z229" i="10" s="1"/>
  <c r="AU471" i="13"/>
  <c r="Z228" i="10" s="1"/>
  <c r="AT472" i="13"/>
  <c r="X232" i="13"/>
  <c r="Y229" i="13"/>
  <c r="X231" i="13"/>
  <c r="X230" i="13" s="1"/>
  <c r="AW472" i="13" l="1"/>
  <c r="AA230" i="10" s="1"/>
  <c r="AV472" i="13"/>
  <c r="AA229" i="10" s="1"/>
  <c r="AU472" i="13"/>
  <c r="AA228" i="10" s="1"/>
  <c r="Z232" i="10"/>
  <c r="Z231" i="10"/>
  <c r="AT473" i="13"/>
  <c r="Y232" i="13"/>
  <c r="Z229" i="13"/>
  <c r="Y231" i="13"/>
  <c r="Y230" i="13" s="1"/>
  <c r="AW473" i="13" l="1"/>
  <c r="AB230" i="10" s="1"/>
  <c r="AU473" i="13"/>
  <c r="AB228" i="10" s="1"/>
  <c r="AV473" i="13"/>
  <c r="AB229" i="10" s="1"/>
  <c r="AT474" i="13"/>
  <c r="Z231" i="13"/>
  <c r="Z230" i="13" s="1"/>
  <c r="AA229" i="13"/>
  <c r="Z232" i="13"/>
  <c r="AW474" i="13" l="1"/>
  <c r="AC230" i="10" s="1"/>
  <c r="AV474" i="13"/>
  <c r="AC229" i="10" s="1"/>
  <c r="AU474" i="13"/>
  <c r="AC228" i="10" s="1"/>
  <c r="AT475" i="13"/>
  <c r="AA232" i="13"/>
  <c r="AB229" i="13"/>
  <c r="AA231" i="13"/>
  <c r="AA230" i="13" s="1"/>
  <c r="AW475" i="13" l="1"/>
  <c r="AD230" i="10" s="1"/>
  <c r="AU475" i="13"/>
  <c r="AD228" i="10" s="1"/>
  <c r="AV475" i="13"/>
  <c r="AD229" i="10" s="1"/>
  <c r="AT476" i="13"/>
  <c r="AC229" i="13"/>
  <c r="AB231" i="13"/>
  <c r="AB230" i="13" s="1"/>
  <c r="AB232" i="13"/>
  <c r="AW476" i="13" l="1"/>
  <c r="AE230" i="10" s="1"/>
  <c r="AV476" i="13"/>
  <c r="AE229" i="10" s="1"/>
  <c r="AU476" i="13"/>
  <c r="AE228" i="10" s="1"/>
  <c r="AT477" i="13"/>
  <c r="AC231" i="13"/>
  <c r="AC230" i="13" s="1"/>
  <c r="AD229" i="13"/>
  <c r="AC232" i="13"/>
  <c r="AW477" i="13" l="1"/>
  <c r="AF230" i="10" s="1"/>
  <c r="AV477" i="13"/>
  <c r="AF229" i="10" s="1"/>
  <c r="AU477" i="13"/>
  <c r="AF228" i="10" s="1"/>
  <c r="AT478" i="13"/>
  <c r="C242" i="13"/>
  <c r="AD231" i="13"/>
  <c r="AG234" i="13" s="1"/>
  <c r="AD232" i="13"/>
  <c r="AG232" i="13" l="1"/>
  <c r="AG237" i="13"/>
  <c r="AG238" i="13" s="1"/>
  <c r="AW478" i="13"/>
  <c r="AG230" i="10" s="1"/>
  <c r="AV478" i="13"/>
  <c r="AG229" i="10" s="1"/>
  <c r="AU478" i="13"/>
  <c r="AG228" i="10" s="1"/>
  <c r="AT479" i="13"/>
  <c r="AD230" i="13"/>
  <c r="C244" i="13"/>
  <c r="C245" i="13"/>
  <c r="D242" i="13"/>
  <c r="AH249" i="13" l="1"/>
  <c r="AH248" i="13"/>
  <c r="AF244" i="13"/>
  <c r="AW479" i="13"/>
  <c r="C244" i="10" s="1"/>
  <c r="AV479" i="13"/>
  <c r="C243" i="10" s="1"/>
  <c r="AU479" i="13"/>
  <c r="C242" i="10" s="1"/>
  <c r="AT480" i="13"/>
  <c r="C243" i="13"/>
  <c r="E242" i="13"/>
  <c r="D244" i="13"/>
  <c r="D245" i="13"/>
  <c r="AW480" i="13" l="1"/>
  <c r="D244" i="10" s="1"/>
  <c r="AV480" i="13"/>
  <c r="D243" i="10" s="1"/>
  <c r="AU480" i="13"/>
  <c r="D242" i="10" s="1"/>
  <c r="C246" i="10"/>
  <c r="C245" i="10"/>
  <c r="AT481" i="13"/>
  <c r="D243" i="13"/>
  <c r="E244" i="13"/>
  <c r="E245" i="13"/>
  <c r="F242" i="13"/>
  <c r="AW481" i="13" l="1"/>
  <c r="E244" i="10" s="1"/>
  <c r="AV481" i="13"/>
  <c r="E243" i="10" s="1"/>
  <c r="AU481" i="13"/>
  <c r="E242" i="10" s="1"/>
  <c r="AT482" i="13"/>
  <c r="E243" i="13"/>
  <c r="G242" i="13"/>
  <c r="F244" i="13"/>
  <c r="F245" i="13"/>
  <c r="AW482" i="13" l="1"/>
  <c r="F244" i="10" s="1"/>
  <c r="AV482" i="13"/>
  <c r="F243" i="10" s="1"/>
  <c r="AU482" i="13"/>
  <c r="F242" i="10" s="1"/>
  <c r="AT483" i="13"/>
  <c r="F243" i="13"/>
  <c r="G244" i="13"/>
  <c r="H242" i="13"/>
  <c r="G245" i="13"/>
  <c r="AW483" i="13" l="1"/>
  <c r="G244" i="10" s="1"/>
  <c r="AV483" i="13"/>
  <c r="G243" i="10" s="1"/>
  <c r="AU483" i="13"/>
  <c r="G242" i="10" s="1"/>
  <c r="AT484" i="13"/>
  <c r="G243" i="13"/>
  <c r="H245" i="13"/>
  <c r="I242" i="13"/>
  <c r="H244" i="13"/>
  <c r="AW484" i="13" l="1"/>
  <c r="H244" i="10" s="1"/>
  <c r="AV484" i="13"/>
  <c r="H243" i="10" s="1"/>
  <c r="AU484" i="13"/>
  <c r="H242" i="10" s="1"/>
  <c r="AT485" i="13"/>
  <c r="H243" i="13"/>
  <c r="J242" i="13"/>
  <c r="I244" i="13"/>
  <c r="I245" i="13"/>
  <c r="AW485" i="13" l="1"/>
  <c r="I244" i="10" s="1"/>
  <c r="AV485" i="13"/>
  <c r="I243" i="10" s="1"/>
  <c r="AU485" i="13"/>
  <c r="I242" i="10" s="1"/>
  <c r="AT486" i="13"/>
  <c r="I243" i="13"/>
  <c r="J244" i="13"/>
  <c r="J245" i="13"/>
  <c r="K242" i="13"/>
  <c r="AW486" i="13" l="1"/>
  <c r="J244" i="10" s="1"/>
  <c r="AV486" i="13"/>
  <c r="J243" i="10" s="1"/>
  <c r="AU486" i="13"/>
  <c r="J242" i="10" s="1"/>
  <c r="AT487" i="13"/>
  <c r="J243" i="13"/>
  <c r="K245" i="13"/>
  <c r="K244" i="13"/>
  <c r="L242" i="13"/>
  <c r="AV487" i="13" l="1"/>
  <c r="K243" i="10" s="1"/>
  <c r="AW487" i="13"/>
  <c r="K244" i="10" s="1"/>
  <c r="AU487" i="13"/>
  <c r="K242" i="10" s="1"/>
  <c r="AT488" i="13"/>
  <c r="K243" i="13"/>
  <c r="M242" i="13"/>
  <c r="L245" i="13"/>
  <c r="L244" i="13"/>
  <c r="AW488" i="13" l="1"/>
  <c r="L244" i="10" s="1"/>
  <c r="AV488" i="13"/>
  <c r="L243" i="10" s="1"/>
  <c r="AU488" i="13"/>
  <c r="L242" i="10" s="1"/>
  <c r="AT489" i="13"/>
  <c r="L243" i="13"/>
  <c r="M245" i="13"/>
  <c r="M244" i="13"/>
  <c r="N242" i="13"/>
  <c r="AW489" i="13" l="1"/>
  <c r="M244" i="10" s="1"/>
  <c r="AU489" i="13"/>
  <c r="M242" i="10" s="1"/>
  <c r="AV489" i="13"/>
  <c r="M243" i="10" s="1"/>
  <c r="AT490" i="13"/>
  <c r="M243" i="13"/>
  <c r="N245" i="13"/>
  <c r="O242" i="13"/>
  <c r="N244" i="13"/>
  <c r="AW490" i="13" l="1"/>
  <c r="N244" i="10" s="1"/>
  <c r="AV490" i="13"/>
  <c r="N243" i="10" s="1"/>
  <c r="AU490" i="13"/>
  <c r="N242" i="10" s="1"/>
  <c r="AT491" i="13"/>
  <c r="N243" i="13"/>
  <c r="O245" i="13"/>
  <c r="P242" i="13"/>
  <c r="O244" i="13"/>
  <c r="O243" i="13" s="1"/>
  <c r="AW491" i="13" l="1"/>
  <c r="O244" i="10" s="1"/>
  <c r="AV491" i="13"/>
  <c r="O243" i="10" s="1"/>
  <c r="AU491" i="13"/>
  <c r="O242" i="10" s="1"/>
  <c r="AT492" i="13"/>
  <c r="Q242" i="13"/>
  <c r="P244" i="13"/>
  <c r="P243" i="13" s="1"/>
  <c r="P245" i="13"/>
  <c r="AW492" i="13" l="1"/>
  <c r="P244" i="10" s="1"/>
  <c r="AV492" i="13"/>
  <c r="P243" i="10" s="1"/>
  <c r="AU492" i="13"/>
  <c r="P242" i="10" s="1"/>
  <c r="O245" i="10"/>
  <c r="O246" i="10"/>
  <c r="AT493" i="13"/>
  <c r="R242" i="13"/>
  <c r="Q245" i="13"/>
  <c r="Q244" i="13"/>
  <c r="Q243" i="13" s="1"/>
  <c r="AW493" i="13" l="1"/>
  <c r="Q244" i="10" s="1"/>
  <c r="AV493" i="13"/>
  <c r="Q243" i="10" s="1"/>
  <c r="AU493" i="13"/>
  <c r="Q242" i="10" s="1"/>
  <c r="AT494" i="13"/>
  <c r="R244" i="13"/>
  <c r="R243" i="13" s="1"/>
  <c r="S242" i="13"/>
  <c r="R245" i="13"/>
  <c r="AW494" i="13" l="1"/>
  <c r="R244" i="10" s="1"/>
  <c r="AV494" i="13"/>
  <c r="R243" i="10" s="1"/>
  <c r="AU494" i="13"/>
  <c r="R242" i="10" s="1"/>
  <c r="AT495" i="13"/>
  <c r="S245" i="13"/>
  <c r="S244" i="13"/>
  <c r="S243" i="13" s="1"/>
  <c r="T242" i="13"/>
  <c r="AV495" i="13" l="1"/>
  <c r="S243" i="10" s="1"/>
  <c r="AW495" i="13"/>
  <c r="S244" i="10" s="1"/>
  <c r="AU495" i="13"/>
  <c r="S242" i="10" s="1"/>
  <c r="AT496" i="13"/>
  <c r="T245" i="13"/>
  <c r="U242" i="13"/>
  <c r="T244" i="13"/>
  <c r="T243" i="13" s="1"/>
  <c r="AW496" i="13" l="1"/>
  <c r="T244" i="10" s="1"/>
  <c r="AV496" i="13"/>
  <c r="T243" i="10" s="1"/>
  <c r="AU496" i="13"/>
  <c r="T242" i="10" s="1"/>
  <c r="AT497" i="13"/>
  <c r="U245" i="13"/>
  <c r="V242" i="13"/>
  <c r="U244" i="13"/>
  <c r="U243" i="13" s="1"/>
  <c r="AW497" i="13" l="1"/>
  <c r="U244" i="10" s="1"/>
  <c r="AU497" i="13"/>
  <c r="U242" i="10" s="1"/>
  <c r="AV497" i="13"/>
  <c r="U243" i="10" s="1"/>
  <c r="AT498" i="13"/>
  <c r="V245" i="13"/>
  <c r="V244" i="13"/>
  <c r="V243" i="13" s="1"/>
  <c r="W242" i="13"/>
  <c r="AW498" i="13" l="1"/>
  <c r="V244" i="10" s="1"/>
  <c r="AV498" i="13"/>
  <c r="V243" i="10" s="1"/>
  <c r="AU498" i="13"/>
  <c r="V242" i="10" s="1"/>
  <c r="AT499" i="13"/>
  <c r="W244" i="13"/>
  <c r="W243" i="13" s="1"/>
  <c r="W245" i="13"/>
  <c r="X242" i="13"/>
  <c r="AW499" i="13" l="1"/>
  <c r="W244" i="10" s="1"/>
  <c r="AV499" i="13"/>
  <c r="W243" i="10" s="1"/>
  <c r="AU499" i="13"/>
  <c r="W242" i="10" s="1"/>
  <c r="AT500" i="13"/>
  <c r="X245" i="13"/>
  <c r="Y242" i="13"/>
  <c r="X244" i="13"/>
  <c r="X243" i="13" s="1"/>
  <c r="AW500" i="13" l="1"/>
  <c r="X244" i="10" s="1"/>
  <c r="AV500" i="13"/>
  <c r="X243" i="10" s="1"/>
  <c r="AU500" i="13"/>
  <c r="X242" i="10" s="1"/>
  <c r="W245" i="10"/>
  <c r="W246" i="10"/>
  <c r="AT501" i="13"/>
  <c r="Z242" i="13"/>
  <c r="Y244" i="13"/>
  <c r="Y243" i="13" s="1"/>
  <c r="Y245" i="13"/>
  <c r="AW501" i="13" l="1"/>
  <c r="Y244" i="10" s="1"/>
  <c r="AV501" i="13"/>
  <c r="Y243" i="10" s="1"/>
  <c r="AU501" i="13"/>
  <c r="Y242" i="10" s="1"/>
  <c r="AT502" i="13"/>
  <c r="Z244" i="13"/>
  <c r="Z243" i="13" s="1"/>
  <c r="Z245" i="13"/>
  <c r="AA242" i="13"/>
  <c r="AW502" i="13" l="1"/>
  <c r="Z244" i="10" s="1"/>
  <c r="AV502" i="13"/>
  <c r="Z243" i="10" s="1"/>
  <c r="AU502" i="13"/>
  <c r="Z242" i="10" s="1"/>
  <c r="AT503" i="13"/>
  <c r="AA244" i="13"/>
  <c r="AA243" i="13" s="1"/>
  <c r="AB242" i="13"/>
  <c r="AA245" i="13"/>
  <c r="AV503" i="13" l="1"/>
  <c r="AA243" i="10" s="1"/>
  <c r="AW503" i="13"/>
  <c r="AA244" i="10" s="1"/>
  <c r="AU503" i="13"/>
  <c r="AA242" i="10" s="1"/>
  <c r="AT504" i="13"/>
  <c r="AB245" i="13"/>
  <c r="AC242" i="13"/>
  <c r="AB244" i="13"/>
  <c r="AB243" i="13" s="1"/>
  <c r="AW504" i="13" l="1"/>
  <c r="AB244" i="10" s="1"/>
  <c r="AV504" i="13"/>
  <c r="AB243" i="10" s="1"/>
  <c r="AU504" i="13"/>
  <c r="AB242" i="10" s="1"/>
  <c r="AT505" i="13"/>
  <c r="AC245" i="13"/>
  <c r="AC244" i="13"/>
  <c r="AC243" i="13" s="1"/>
  <c r="AD242" i="13"/>
  <c r="AW505" i="13" l="1"/>
  <c r="AC244" i="10" s="1"/>
  <c r="AU505" i="13"/>
  <c r="AC242" i="10" s="1"/>
  <c r="AV505" i="13"/>
  <c r="AC243" i="10" s="1"/>
  <c r="AT506" i="13"/>
  <c r="C255" i="13"/>
  <c r="AD245" i="13"/>
  <c r="AD244" i="13"/>
  <c r="AG247" i="13" s="1"/>
  <c r="AG245" i="13" l="1"/>
  <c r="AG250" i="13"/>
  <c r="AG251" i="13" s="1"/>
  <c r="AW506" i="13"/>
  <c r="AD244" i="10" s="1"/>
  <c r="AV506" i="13"/>
  <c r="AD243" i="10" s="1"/>
  <c r="AU506" i="13"/>
  <c r="AD242" i="10" s="1"/>
  <c r="AT507" i="13"/>
  <c r="AD243" i="13"/>
  <c r="C258" i="13"/>
  <c r="D255" i="13"/>
  <c r="C257" i="13"/>
  <c r="AH262" i="13" l="1"/>
  <c r="AH261" i="13"/>
  <c r="AF257" i="13"/>
  <c r="AW507" i="13"/>
  <c r="AE244" i="10" s="1"/>
  <c r="AU507" i="13"/>
  <c r="AE242" i="10" s="1"/>
  <c r="AV507" i="13"/>
  <c r="AE243" i="10" s="1"/>
  <c r="AT508" i="13"/>
  <c r="C256" i="13"/>
  <c r="D258" i="13"/>
  <c r="E255" i="13"/>
  <c r="D257" i="13"/>
  <c r="AE245" i="10" l="1"/>
  <c r="AE246" i="10"/>
  <c r="AW508" i="13"/>
  <c r="AF244" i="10" s="1"/>
  <c r="AV508" i="13"/>
  <c r="AF243" i="10" s="1"/>
  <c r="AU508" i="13"/>
  <c r="AF242" i="10" s="1"/>
  <c r="AT509" i="13"/>
  <c r="D256" i="13"/>
  <c r="E258" i="13"/>
  <c r="F255" i="13"/>
  <c r="E257" i="13"/>
  <c r="AW509" i="13" l="1"/>
  <c r="AG244" i="10" s="1"/>
  <c r="AV509" i="13"/>
  <c r="AG243" i="10" s="1"/>
  <c r="AU509" i="13"/>
  <c r="AG242" i="10" s="1"/>
  <c r="AT510" i="13"/>
  <c r="E256" i="13"/>
  <c r="F258" i="13"/>
  <c r="G255" i="13"/>
  <c r="F257" i="13"/>
  <c r="AW510" i="13" l="1"/>
  <c r="C258" i="10" s="1"/>
  <c r="AV510" i="13"/>
  <c r="C257" i="10" s="1"/>
  <c r="AU510" i="13"/>
  <c r="C256" i="10" s="1"/>
  <c r="AT511" i="13"/>
  <c r="F256" i="13"/>
  <c r="H255" i="13"/>
  <c r="G257" i="13"/>
  <c r="G258" i="13"/>
  <c r="AV511" i="13" l="1"/>
  <c r="D257" i="10" s="1"/>
  <c r="AW511" i="13"/>
  <c r="D258" i="10" s="1"/>
  <c r="AU511" i="13"/>
  <c r="D256" i="10" s="1"/>
  <c r="AT512" i="13"/>
  <c r="G256" i="13"/>
  <c r="I255" i="13"/>
  <c r="H257" i="13"/>
  <c r="H258" i="13"/>
  <c r="AW512" i="13" l="1"/>
  <c r="E258" i="10" s="1"/>
  <c r="AV512" i="13"/>
  <c r="E257" i="10" s="1"/>
  <c r="AU512" i="13"/>
  <c r="E256" i="10" s="1"/>
  <c r="AT513" i="13"/>
  <c r="H256" i="13"/>
  <c r="J255" i="13"/>
  <c r="I257" i="13"/>
  <c r="I258" i="13"/>
  <c r="AW513" i="13" l="1"/>
  <c r="F258" i="10" s="1"/>
  <c r="AU513" i="13"/>
  <c r="F256" i="10" s="1"/>
  <c r="AV513" i="13"/>
  <c r="F257" i="10" s="1"/>
  <c r="I256" i="13"/>
  <c r="AT514" i="13"/>
  <c r="J257" i="13"/>
  <c r="J258" i="13"/>
  <c r="K255" i="13"/>
  <c r="AW514" i="13" l="1"/>
  <c r="G258" i="10" s="1"/>
  <c r="AV514" i="13"/>
  <c r="G257" i="10" s="1"/>
  <c r="AU514" i="13"/>
  <c r="G256" i="10" s="1"/>
  <c r="J256" i="13"/>
  <c r="AT515" i="13"/>
  <c r="K258" i="13"/>
  <c r="L255" i="13"/>
  <c r="K257" i="13"/>
  <c r="K256" i="13" s="1"/>
  <c r="AW515" i="13" l="1"/>
  <c r="H258" i="10" s="1"/>
  <c r="AU515" i="13"/>
  <c r="H256" i="10" s="1"/>
  <c r="AV515" i="13"/>
  <c r="H257" i="10" s="1"/>
  <c r="AT516" i="13"/>
  <c r="L258" i="13"/>
  <c r="M255" i="13"/>
  <c r="L257" i="13"/>
  <c r="L256" i="13" s="1"/>
  <c r="AW516" i="13" l="1"/>
  <c r="I258" i="10" s="1"/>
  <c r="AV516" i="13"/>
  <c r="I257" i="10" s="1"/>
  <c r="AU516" i="13"/>
  <c r="I256" i="10" s="1"/>
  <c r="AT517" i="13"/>
  <c r="M258" i="13"/>
  <c r="N255" i="13"/>
  <c r="M257" i="13"/>
  <c r="M256" i="13" s="1"/>
  <c r="AW517" i="13" l="1"/>
  <c r="J258" i="10" s="1"/>
  <c r="AV517" i="13"/>
  <c r="J257" i="10" s="1"/>
  <c r="AU517" i="13"/>
  <c r="J256" i="10" s="1"/>
  <c r="AT518" i="13"/>
  <c r="N258" i="13"/>
  <c r="O255" i="13"/>
  <c r="N257" i="13"/>
  <c r="N256" i="13" s="1"/>
  <c r="AW518" i="13" l="1"/>
  <c r="K258" i="10" s="1"/>
  <c r="AV518" i="13"/>
  <c r="K257" i="10" s="1"/>
  <c r="AU518" i="13"/>
  <c r="K256" i="10" s="1"/>
  <c r="AT519" i="13"/>
  <c r="O257" i="13"/>
  <c r="O256" i="13" s="1"/>
  <c r="P255" i="13"/>
  <c r="O258" i="13"/>
  <c r="AW519" i="13" l="1"/>
  <c r="L258" i="10" s="1"/>
  <c r="AV519" i="13"/>
  <c r="L257" i="10" s="1"/>
  <c r="AU519" i="13"/>
  <c r="L256" i="10" s="1"/>
  <c r="AT520" i="13"/>
  <c r="Q255" i="13"/>
  <c r="P257" i="13"/>
  <c r="P256" i="13" s="1"/>
  <c r="P258" i="13"/>
  <c r="AW520" i="13" l="1"/>
  <c r="M258" i="10" s="1"/>
  <c r="AV520" i="13"/>
  <c r="M257" i="10" s="1"/>
  <c r="AU520" i="13"/>
  <c r="M256" i="10" s="1"/>
  <c r="AT521" i="13"/>
  <c r="R255" i="13"/>
  <c r="Q257" i="13"/>
  <c r="Q256" i="13" s="1"/>
  <c r="Q258" i="13"/>
  <c r="AW521" i="13" l="1"/>
  <c r="N258" i="10" s="1"/>
  <c r="AU521" i="13"/>
  <c r="N256" i="10" s="1"/>
  <c r="AV521" i="13"/>
  <c r="N257" i="10" s="1"/>
  <c r="AT522" i="13"/>
  <c r="R257" i="13"/>
  <c r="R256" i="13" s="1"/>
  <c r="R258" i="13"/>
  <c r="S255" i="13"/>
  <c r="AW522" i="13" l="1"/>
  <c r="O258" i="10" s="1"/>
  <c r="AV522" i="13"/>
  <c r="O257" i="10" s="1"/>
  <c r="AU522" i="13"/>
  <c r="O256" i="10" s="1"/>
  <c r="AT523" i="13"/>
  <c r="S258" i="13"/>
  <c r="S257" i="13"/>
  <c r="S256" i="13" s="1"/>
  <c r="T255" i="13"/>
  <c r="AW523" i="13" l="1"/>
  <c r="P258" i="10" s="1"/>
  <c r="AV523" i="13"/>
  <c r="P257" i="10" s="1"/>
  <c r="AU523" i="13"/>
  <c r="P256" i="10" s="1"/>
  <c r="AT524" i="13"/>
  <c r="T258" i="13"/>
  <c r="U255" i="13"/>
  <c r="T257" i="13"/>
  <c r="T256" i="13" s="1"/>
  <c r="AW524" i="13" l="1"/>
  <c r="Q258" i="10" s="1"/>
  <c r="AV524" i="13"/>
  <c r="Q257" i="10" s="1"/>
  <c r="AU524" i="13"/>
  <c r="Q256" i="10" s="1"/>
  <c r="AT525" i="13"/>
  <c r="U258" i="13"/>
  <c r="V255" i="13"/>
  <c r="U257" i="13"/>
  <c r="U256" i="13" s="1"/>
  <c r="AW525" i="13" l="1"/>
  <c r="R258" i="10" s="1"/>
  <c r="AV525" i="13"/>
  <c r="R257" i="10" s="1"/>
  <c r="AU525" i="13"/>
  <c r="R256" i="10" s="1"/>
  <c r="AT526" i="13"/>
  <c r="V258" i="13"/>
  <c r="V257" i="13"/>
  <c r="V256" i="13" s="1"/>
  <c r="W255" i="13"/>
  <c r="AW526" i="13" l="1"/>
  <c r="S258" i="10" s="1"/>
  <c r="AV526" i="13"/>
  <c r="S257" i="10" s="1"/>
  <c r="AU526" i="13"/>
  <c r="S256" i="10" s="1"/>
  <c r="AT527" i="13"/>
  <c r="X255" i="13"/>
  <c r="W257" i="13"/>
  <c r="W256" i="13" s="1"/>
  <c r="W258" i="13"/>
  <c r="AW527" i="13" l="1"/>
  <c r="T258" i="10" s="1"/>
  <c r="AV527" i="13"/>
  <c r="T257" i="10" s="1"/>
  <c r="AU527" i="13"/>
  <c r="T256" i="10" s="1"/>
  <c r="AT528" i="13"/>
  <c r="Y255" i="13"/>
  <c r="X257" i="13"/>
  <c r="X256" i="13" s="1"/>
  <c r="X258" i="13"/>
  <c r="AW528" i="13" l="1"/>
  <c r="U258" i="10" s="1"/>
  <c r="AV528" i="13"/>
  <c r="U257" i="10" s="1"/>
  <c r="AU528" i="13"/>
  <c r="U256" i="10" s="1"/>
  <c r="AT529" i="13"/>
  <c r="Z255" i="13"/>
  <c r="Y257" i="13"/>
  <c r="Y256" i="13" s="1"/>
  <c r="Y258" i="13"/>
  <c r="AW529" i="13" l="1"/>
  <c r="V258" i="10" s="1"/>
  <c r="AV529" i="13"/>
  <c r="V257" i="10" s="1"/>
  <c r="AU529" i="13"/>
  <c r="V256" i="10" s="1"/>
  <c r="AT530" i="13"/>
  <c r="Z257" i="13"/>
  <c r="Z256" i="13" s="1"/>
  <c r="Z258" i="13"/>
  <c r="AA255" i="13"/>
  <c r="AW530" i="13" l="1"/>
  <c r="W258" i="10" s="1"/>
  <c r="AV530" i="13"/>
  <c r="W257" i="10" s="1"/>
  <c r="AU530" i="13"/>
  <c r="W256" i="10" s="1"/>
  <c r="AT531" i="13"/>
  <c r="AA257" i="13"/>
  <c r="AA256" i="13" s="1"/>
  <c r="AA258" i="13"/>
  <c r="AB255" i="13"/>
  <c r="AW531" i="13" l="1"/>
  <c r="X258" i="10" s="1"/>
  <c r="AV531" i="13"/>
  <c r="X257" i="10" s="1"/>
  <c r="AU531" i="13"/>
  <c r="X256" i="10" s="1"/>
  <c r="AT532" i="13"/>
  <c r="AB258" i="13"/>
  <c r="AC255" i="13"/>
  <c r="AB257" i="13"/>
  <c r="AB256" i="13" s="1"/>
  <c r="AW532" i="13" l="1"/>
  <c r="Y258" i="10" s="1"/>
  <c r="AV532" i="13"/>
  <c r="Y257" i="10" s="1"/>
  <c r="AU532" i="13"/>
  <c r="Y256" i="10" s="1"/>
  <c r="AT533" i="13"/>
  <c r="AC258" i="13"/>
  <c r="AD255" i="13"/>
  <c r="AC257" i="13"/>
  <c r="AC256" i="13" s="1"/>
  <c r="AW533" i="13" l="1"/>
  <c r="Z258" i="10" s="1"/>
  <c r="AV533" i="13"/>
  <c r="Z257" i="10" s="1"/>
  <c r="AU533" i="13"/>
  <c r="Z256" i="10" s="1"/>
  <c r="AT534" i="13"/>
  <c r="C268" i="13"/>
  <c r="AD258" i="13"/>
  <c r="AD257" i="13"/>
  <c r="AG260" i="13" s="1"/>
  <c r="AG258" i="13" l="1"/>
  <c r="AG263" i="13"/>
  <c r="AG264" i="13" s="1"/>
  <c r="AW534" i="13"/>
  <c r="AA258" i="10" s="1"/>
  <c r="AV534" i="13"/>
  <c r="AA257" i="10" s="1"/>
  <c r="AU534" i="13"/>
  <c r="AA256" i="10" s="1"/>
  <c r="AT535" i="13"/>
  <c r="AD256" i="13"/>
  <c r="C271" i="13"/>
  <c r="D268" i="13"/>
  <c r="C270" i="13"/>
  <c r="AH275" i="13" l="1"/>
  <c r="AH274" i="13"/>
  <c r="AF270" i="13"/>
  <c r="AW535" i="13"/>
  <c r="AB258" i="10" s="1"/>
  <c r="AV535" i="13"/>
  <c r="AB257" i="10" s="1"/>
  <c r="AU535" i="13"/>
  <c r="AB256" i="10" s="1"/>
  <c r="AT536" i="13"/>
  <c r="C269" i="13"/>
  <c r="D271" i="13"/>
  <c r="D270" i="13"/>
  <c r="E268" i="13"/>
  <c r="AW536" i="13" l="1"/>
  <c r="AC258" i="10" s="1"/>
  <c r="AV536" i="13"/>
  <c r="AC257" i="10" s="1"/>
  <c r="AU536" i="13"/>
  <c r="AC256" i="10" s="1"/>
  <c r="AT537" i="13"/>
  <c r="D269" i="13"/>
  <c r="E271" i="13"/>
  <c r="F268" i="13"/>
  <c r="E270" i="13"/>
  <c r="AW537" i="13" l="1"/>
  <c r="AD258" i="10" s="1"/>
  <c r="AU537" i="13"/>
  <c r="AD256" i="10" s="1"/>
  <c r="AV537" i="13"/>
  <c r="AD257" i="10" s="1"/>
  <c r="AT538" i="13"/>
  <c r="E269" i="13"/>
  <c r="G268" i="13"/>
  <c r="F270" i="13"/>
  <c r="F271" i="13"/>
  <c r="AW538" i="13" l="1"/>
  <c r="AE258" i="10" s="1"/>
  <c r="AV538" i="13"/>
  <c r="AE257" i="10" s="1"/>
  <c r="AU538" i="13"/>
  <c r="AE256" i="10" s="1"/>
  <c r="AT539" i="13"/>
  <c r="F269" i="13"/>
  <c r="H268" i="13"/>
  <c r="G270" i="13"/>
  <c r="G271" i="13"/>
  <c r="AW539" i="13" l="1"/>
  <c r="AF258" i="10" s="1"/>
  <c r="AU539" i="13"/>
  <c r="AF256" i="10" s="1"/>
  <c r="AV539" i="13"/>
  <c r="AF257" i="10" s="1"/>
  <c r="AT540" i="13"/>
  <c r="G269" i="13"/>
  <c r="I268" i="13"/>
  <c r="H270" i="13"/>
  <c r="H271" i="13"/>
  <c r="AW540" i="13" l="1"/>
  <c r="C272" i="10" s="1"/>
  <c r="AV540" i="13"/>
  <c r="C271" i="10" s="1"/>
  <c r="AU540" i="13"/>
  <c r="C270" i="10" s="1"/>
  <c r="AT541" i="13"/>
  <c r="H269" i="13"/>
  <c r="I270" i="13"/>
  <c r="I271" i="13"/>
  <c r="J268" i="13"/>
  <c r="AW541" i="13" l="1"/>
  <c r="D272" i="10" s="1"/>
  <c r="AV541" i="13"/>
  <c r="D271" i="10" s="1"/>
  <c r="AU541" i="13"/>
  <c r="D270" i="10" s="1"/>
  <c r="AT542" i="13"/>
  <c r="I269" i="13"/>
  <c r="J271" i="13"/>
  <c r="K268" i="13"/>
  <c r="J270" i="13"/>
  <c r="AW542" i="13" l="1"/>
  <c r="E272" i="10" s="1"/>
  <c r="AV542" i="13"/>
  <c r="E271" i="10" s="1"/>
  <c r="AU542" i="13"/>
  <c r="E270" i="10" s="1"/>
  <c r="AT543" i="13"/>
  <c r="J269" i="13"/>
  <c r="L268" i="13"/>
  <c r="K271" i="13"/>
  <c r="K270" i="13"/>
  <c r="AW543" i="13" l="1"/>
  <c r="F272" i="10" s="1"/>
  <c r="AV543" i="13"/>
  <c r="F271" i="10" s="1"/>
  <c r="AU543" i="13"/>
  <c r="F270" i="10" s="1"/>
  <c r="AT544" i="13"/>
  <c r="K269" i="13"/>
  <c r="L271" i="13"/>
  <c r="M268" i="13"/>
  <c r="L270" i="13"/>
  <c r="AW544" i="13" l="1"/>
  <c r="G272" i="10" s="1"/>
  <c r="AV544" i="13"/>
  <c r="G271" i="10" s="1"/>
  <c r="AU544" i="13"/>
  <c r="G270" i="10" s="1"/>
  <c r="AT545" i="13"/>
  <c r="L269" i="13"/>
  <c r="M271" i="13"/>
  <c r="N268" i="13"/>
  <c r="M270" i="13"/>
  <c r="AW545" i="13" l="1"/>
  <c r="H272" i="10" s="1"/>
  <c r="AU545" i="13"/>
  <c r="H270" i="10" s="1"/>
  <c r="AV545" i="13"/>
  <c r="H271" i="10" s="1"/>
  <c r="AT546" i="13"/>
  <c r="M269" i="13"/>
  <c r="O268" i="13"/>
  <c r="N270" i="13"/>
  <c r="N269" i="13" s="1"/>
  <c r="N271" i="13"/>
  <c r="AW546" i="13" l="1"/>
  <c r="I272" i="10" s="1"/>
  <c r="AV546" i="13"/>
  <c r="I271" i="10" s="1"/>
  <c r="AU546" i="13"/>
  <c r="I270" i="10" s="1"/>
  <c r="AT547" i="13"/>
  <c r="P268" i="13"/>
  <c r="O270" i="13"/>
  <c r="O269" i="13" s="1"/>
  <c r="O271" i="13"/>
  <c r="AW547" i="13" l="1"/>
  <c r="J272" i="10" s="1"/>
  <c r="AV547" i="13"/>
  <c r="J271" i="10" s="1"/>
  <c r="AU547" i="13"/>
  <c r="J270" i="10" s="1"/>
  <c r="AT548" i="13"/>
  <c r="Q268" i="13"/>
  <c r="P270" i="13"/>
  <c r="P269" i="13" s="1"/>
  <c r="P271" i="13"/>
  <c r="AW548" i="13" l="1"/>
  <c r="K272" i="10" s="1"/>
  <c r="AV548" i="13"/>
  <c r="K271" i="10" s="1"/>
  <c r="AU548" i="13"/>
  <c r="K270" i="10" s="1"/>
  <c r="J273" i="10"/>
  <c r="J274" i="10"/>
  <c r="AT549" i="13"/>
  <c r="Q271" i="13"/>
  <c r="Q270" i="13"/>
  <c r="Q269" i="13" s="1"/>
  <c r="R268" i="13"/>
  <c r="AW549" i="13" l="1"/>
  <c r="L272" i="10" s="1"/>
  <c r="AV549" i="13"/>
  <c r="L271" i="10" s="1"/>
  <c r="AU549" i="13"/>
  <c r="L270" i="10" s="1"/>
  <c r="AT550" i="13"/>
  <c r="R271" i="13"/>
  <c r="S268" i="13"/>
  <c r="R270" i="13"/>
  <c r="R269" i="13" s="1"/>
  <c r="AW550" i="13" l="1"/>
  <c r="M272" i="10" s="1"/>
  <c r="AV550" i="13"/>
  <c r="M271" i="10" s="1"/>
  <c r="AU550" i="13"/>
  <c r="M270" i="10" s="1"/>
  <c r="AT551" i="13"/>
  <c r="S271" i="13"/>
  <c r="T268" i="13"/>
  <c r="S270" i="13"/>
  <c r="S269" i="13" s="1"/>
  <c r="AV551" i="13" l="1"/>
  <c r="N271" i="10" s="1"/>
  <c r="AU551" i="13"/>
  <c r="N270" i="10" s="1"/>
  <c r="AW551" i="13"/>
  <c r="N272" i="10" s="1"/>
  <c r="AT552" i="13"/>
  <c r="T271" i="13"/>
  <c r="U268" i="13"/>
  <c r="T270" i="13"/>
  <c r="T269" i="13" s="1"/>
  <c r="AW552" i="13" l="1"/>
  <c r="O272" i="10" s="1"/>
  <c r="AV552" i="13"/>
  <c r="O271" i="10" s="1"/>
  <c r="AU552" i="13"/>
  <c r="O270" i="10" s="1"/>
  <c r="AT553" i="13"/>
  <c r="U271" i="13"/>
  <c r="U270" i="13"/>
  <c r="U269" i="13" s="1"/>
  <c r="V268" i="13"/>
  <c r="AW553" i="13" l="1"/>
  <c r="P272" i="10" s="1"/>
  <c r="AU553" i="13"/>
  <c r="P270" i="10" s="1"/>
  <c r="AV553" i="13"/>
  <c r="P271" i="10" s="1"/>
  <c r="AT554" i="13"/>
  <c r="W268" i="13"/>
  <c r="V270" i="13"/>
  <c r="V269" i="13" s="1"/>
  <c r="V271" i="13"/>
  <c r="AW554" i="13" l="1"/>
  <c r="Q272" i="10" s="1"/>
  <c r="AV554" i="13"/>
  <c r="Q271" i="10" s="1"/>
  <c r="AU554" i="13"/>
  <c r="Q270" i="10" s="1"/>
  <c r="AT555" i="13"/>
  <c r="X268" i="13"/>
  <c r="W270" i="13"/>
  <c r="W269" i="13" s="1"/>
  <c r="W271" i="13"/>
  <c r="AW555" i="13" l="1"/>
  <c r="R272" i="10" s="1"/>
  <c r="AV555" i="13"/>
  <c r="R271" i="10" s="1"/>
  <c r="AU555" i="13"/>
  <c r="R270" i="10" s="1"/>
  <c r="AT556" i="13"/>
  <c r="Y268" i="13"/>
  <c r="X270" i="13"/>
  <c r="X269" i="13" s="1"/>
  <c r="X271" i="13"/>
  <c r="AW556" i="13" l="1"/>
  <c r="S272" i="10" s="1"/>
  <c r="AV556" i="13"/>
  <c r="S271" i="10" s="1"/>
  <c r="AU556" i="13"/>
  <c r="S270" i="10" s="1"/>
  <c r="R273" i="10"/>
  <c r="R274" i="10"/>
  <c r="AT557" i="13"/>
  <c r="Y270" i="13"/>
  <c r="Y269" i="13" s="1"/>
  <c r="Z268" i="13"/>
  <c r="Y271" i="13"/>
  <c r="AW557" i="13" l="1"/>
  <c r="T272" i="10" s="1"/>
  <c r="AV557" i="13"/>
  <c r="T271" i="10" s="1"/>
  <c r="AU557" i="13"/>
  <c r="T270" i="10" s="1"/>
  <c r="AT558" i="13"/>
  <c r="AA268" i="13"/>
  <c r="Z271" i="13"/>
  <c r="Z270" i="13"/>
  <c r="Z269" i="13" s="1"/>
  <c r="AW558" i="13" l="1"/>
  <c r="U272" i="10" s="1"/>
  <c r="AV558" i="13"/>
  <c r="U271" i="10" s="1"/>
  <c r="AU558" i="13"/>
  <c r="U270" i="10" s="1"/>
  <c r="AT559" i="13"/>
  <c r="AA271" i="13"/>
  <c r="AB268" i="13"/>
  <c r="AA270" i="13"/>
  <c r="AA269" i="13" s="1"/>
  <c r="AV559" i="13" l="1"/>
  <c r="V271" i="10" s="1"/>
  <c r="AW559" i="13"/>
  <c r="V272" i="10" s="1"/>
  <c r="AU559" i="13"/>
  <c r="V270" i="10" s="1"/>
  <c r="AT560" i="13"/>
  <c r="AB271" i="13"/>
  <c r="AC268" i="13"/>
  <c r="AB270" i="13"/>
  <c r="AB269" i="13" s="1"/>
  <c r="AW560" i="13" l="1"/>
  <c r="W272" i="10" s="1"/>
  <c r="AV560" i="13"/>
  <c r="W271" i="10" s="1"/>
  <c r="AU560" i="13"/>
  <c r="W270" i="10" s="1"/>
  <c r="AT561" i="13"/>
  <c r="AC271" i="13"/>
  <c r="AD268" i="13"/>
  <c r="AC270" i="13"/>
  <c r="AC269" i="13" s="1"/>
  <c r="AW561" i="13" l="1"/>
  <c r="X272" i="10" s="1"/>
  <c r="AV561" i="13"/>
  <c r="X271" i="10" s="1"/>
  <c r="AU561" i="13"/>
  <c r="X270" i="10" s="1"/>
  <c r="AT562" i="13"/>
  <c r="C281" i="13"/>
  <c r="AD271" i="13"/>
  <c r="AD270" i="13"/>
  <c r="AG273" i="13" s="1"/>
  <c r="AG276" i="13" l="1"/>
  <c r="AG277" i="13" s="1"/>
  <c r="AG271" i="13"/>
  <c r="AW562" i="13"/>
  <c r="Y272" i="10" s="1"/>
  <c r="AV562" i="13"/>
  <c r="Y271" i="10" s="1"/>
  <c r="AU562" i="13"/>
  <c r="Y270" i="10" s="1"/>
  <c r="AT563" i="13"/>
  <c r="AD269" i="13"/>
  <c r="C284" i="13"/>
  <c r="D281" i="13"/>
  <c r="C283" i="13"/>
  <c r="AH287" i="13" l="1"/>
  <c r="AH288" i="13"/>
  <c r="AF283" i="13"/>
  <c r="AW563" i="13"/>
  <c r="Z272" i="10" s="1"/>
  <c r="AV563" i="13"/>
  <c r="Z271" i="10" s="1"/>
  <c r="AU563" i="13"/>
  <c r="Z270" i="10" s="1"/>
  <c r="AT564" i="13"/>
  <c r="C282" i="13"/>
  <c r="D284" i="13"/>
  <c r="E281" i="13"/>
  <c r="D283" i="13"/>
  <c r="Z273" i="10" l="1"/>
  <c r="Z274" i="10"/>
  <c r="AW564" i="13"/>
  <c r="AA272" i="10" s="1"/>
  <c r="AV564" i="13"/>
  <c r="AA271" i="10" s="1"/>
  <c r="AU564" i="13"/>
  <c r="AA270" i="10" s="1"/>
  <c r="AT565" i="13"/>
  <c r="D282" i="13"/>
  <c r="E283" i="13"/>
  <c r="F281" i="13"/>
  <c r="E284" i="13"/>
  <c r="AW565" i="13" l="1"/>
  <c r="AB272" i="10" s="1"/>
  <c r="AV565" i="13"/>
  <c r="AB271" i="10" s="1"/>
  <c r="AU565" i="13"/>
  <c r="AB270" i="10" s="1"/>
  <c r="AT566" i="13"/>
  <c r="E282" i="13"/>
  <c r="F284" i="13"/>
  <c r="F283" i="13"/>
  <c r="G281" i="13"/>
  <c r="AW566" i="13" l="1"/>
  <c r="AC272" i="10" s="1"/>
  <c r="AV566" i="13"/>
  <c r="AC271" i="10" s="1"/>
  <c r="AU566" i="13"/>
  <c r="AC270" i="10" s="1"/>
  <c r="AT567" i="13"/>
  <c r="F282" i="13"/>
  <c r="G284" i="13"/>
  <c r="G283" i="13"/>
  <c r="H281" i="13"/>
  <c r="AV567" i="13" l="1"/>
  <c r="AD271" i="10" s="1"/>
  <c r="AW567" i="13"/>
  <c r="AD272" i="10" s="1"/>
  <c r="AU567" i="13"/>
  <c r="AD270" i="10" s="1"/>
  <c r="AT568" i="13"/>
  <c r="G282" i="13"/>
  <c r="H284" i="13"/>
  <c r="H283" i="13"/>
  <c r="H282" i="13" s="1"/>
  <c r="I281" i="13"/>
  <c r="AW568" i="13" l="1"/>
  <c r="AE272" i="10" s="1"/>
  <c r="AV568" i="13"/>
  <c r="AE271" i="10" s="1"/>
  <c r="AU568" i="13"/>
  <c r="AE270" i="10" s="1"/>
  <c r="AT569" i="13"/>
  <c r="J281" i="13"/>
  <c r="I284" i="13"/>
  <c r="I283" i="13"/>
  <c r="I282" i="13" s="1"/>
  <c r="AW569" i="13" l="1"/>
  <c r="AF272" i="10" s="1"/>
  <c r="AV569" i="13"/>
  <c r="AF271" i="10" s="1"/>
  <c r="AU569" i="13"/>
  <c r="AF270" i="10" s="1"/>
  <c r="AT570" i="13"/>
  <c r="J283" i="13"/>
  <c r="J282" i="13" s="1"/>
  <c r="J284" i="13"/>
  <c r="K281" i="13"/>
  <c r="AW570" i="13" l="1"/>
  <c r="AG272" i="10" s="1"/>
  <c r="AV570" i="13"/>
  <c r="AG271" i="10" s="1"/>
  <c r="AU570" i="13"/>
  <c r="AG270" i="10" s="1"/>
  <c r="AT571" i="13"/>
  <c r="K283" i="13"/>
  <c r="K282" i="13" s="1"/>
  <c r="L281" i="13"/>
  <c r="K284" i="13"/>
  <c r="AW571" i="13" l="1"/>
  <c r="C286" i="10" s="1"/>
  <c r="AU571" i="13"/>
  <c r="C284" i="10" s="1"/>
  <c r="AV571" i="13"/>
  <c r="C285" i="10" s="1"/>
  <c r="AT572" i="13"/>
  <c r="L284" i="13"/>
  <c r="L283" i="13"/>
  <c r="L282" i="13" s="1"/>
  <c r="M281" i="13"/>
  <c r="AW572" i="13" l="1"/>
  <c r="D286" i="10" s="1"/>
  <c r="AV572" i="13"/>
  <c r="D285" i="10" s="1"/>
  <c r="AU572" i="13"/>
  <c r="D284" i="10" s="1"/>
  <c r="AT573" i="13"/>
  <c r="M283" i="13"/>
  <c r="M282" i="13" s="1"/>
  <c r="N281" i="13"/>
  <c r="M284" i="13"/>
  <c r="AW573" i="13" l="1"/>
  <c r="E286" i="10" s="1"/>
  <c r="AV573" i="13"/>
  <c r="E285" i="10" s="1"/>
  <c r="AU573" i="13"/>
  <c r="E284" i="10" s="1"/>
  <c r="AT574" i="13"/>
  <c r="N284" i="13"/>
  <c r="N283" i="13"/>
  <c r="N282" i="13" s="1"/>
  <c r="O281" i="13"/>
  <c r="AW574" i="13" l="1"/>
  <c r="F286" i="10" s="1"/>
  <c r="AV574" i="13"/>
  <c r="F285" i="10" s="1"/>
  <c r="AU574" i="13"/>
  <c r="F284" i="10" s="1"/>
  <c r="AT575" i="13"/>
  <c r="O284" i="13"/>
  <c r="P281" i="13"/>
  <c r="O283" i="13"/>
  <c r="O282" i="13" s="1"/>
  <c r="AV575" i="13" l="1"/>
  <c r="G285" i="10" s="1"/>
  <c r="AW575" i="13"/>
  <c r="G286" i="10" s="1"/>
  <c r="AU575" i="13"/>
  <c r="G284" i="10" s="1"/>
  <c r="AT576" i="13"/>
  <c r="P284" i="13"/>
  <c r="P283" i="13"/>
  <c r="P282" i="13" s="1"/>
  <c r="Q281" i="13"/>
  <c r="AW576" i="13" l="1"/>
  <c r="H286" i="10" s="1"/>
  <c r="AV576" i="13"/>
  <c r="H285" i="10" s="1"/>
  <c r="AU576" i="13"/>
  <c r="H284" i="10" s="1"/>
  <c r="G287" i="10"/>
  <c r="G288" i="10"/>
  <c r="AT577" i="13"/>
  <c r="R281" i="13"/>
  <c r="Q283" i="13"/>
  <c r="Q282" i="13" s="1"/>
  <c r="Q284" i="13"/>
  <c r="AW577" i="13" l="1"/>
  <c r="I286" i="10" s="1"/>
  <c r="AV577" i="13"/>
  <c r="I285" i="10" s="1"/>
  <c r="AU577" i="13"/>
  <c r="I284" i="10" s="1"/>
  <c r="AT578" i="13"/>
  <c r="R283" i="13"/>
  <c r="R282" i="13" s="1"/>
  <c r="S281" i="13"/>
  <c r="R284" i="13"/>
  <c r="AW578" i="13" l="1"/>
  <c r="J286" i="10" s="1"/>
  <c r="AV578" i="13"/>
  <c r="J285" i="10" s="1"/>
  <c r="AU578" i="13"/>
  <c r="J284" i="10" s="1"/>
  <c r="AT579" i="13"/>
  <c r="S283" i="13"/>
  <c r="S282" i="13" s="1"/>
  <c r="S284" i="13"/>
  <c r="T281" i="13"/>
  <c r="AW579" i="13" l="1"/>
  <c r="K286" i="10" s="1"/>
  <c r="AU579" i="13"/>
  <c r="K284" i="10" s="1"/>
  <c r="AV579" i="13"/>
  <c r="K285" i="10" s="1"/>
  <c r="AT580" i="13"/>
  <c r="U281" i="13"/>
  <c r="T283" i="13"/>
  <c r="T282" i="13" s="1"/>
  <c r="T284" i="13"/>
  <c r="AW580" i="13" l="1"/>
  <c r="L286" i="10" s="1"/>
  <c r="AV580" i="13"/>
  <c r="L285" i="10" s="1"/>
  <c r="AU580" i="13"/>
  <c r="L284" i="10" s="1"/>
  <c r="AT581" i="13"/>
  <c r="U283" i="13"/>
  <c r="U282" i="13" s="1"/>
  <c r="U284" i="13"/>
  <c r="V281" i="13"/>
  <c r="AW581" i="13" l="1"/>
  <c r="M286" i="10" s="1"/>
  <c r="AV581" i="13"/>
  <c r="M285" i="10" s="1"/>
  <c r="AU581" i="13"/>
  <c r="M284" i="10" s="1"/>
  <c r="AT582" i="13"/>
  <c r="V284" i="13"/>
  <c r="V283" i="13"/>
  <c r="V282" i="13" s="1"/>
  <c r="W281" i="13"/>
  <c r="AW582" i="13" l="1"/>
  <c r="N286" i="10" s="1"/>
  <c r="AV582" i="13"/>
  <c r="N285" i="10" s="1"/>
  <c r="AU582" i="13"/>
  <c r="N284" i="10" s="1"/>
  <c r="AT583" i="13"/>
  <c r="W284" i="13"/>
  <c r="W283" i="13"/>
  <c r="W282" i="13" s="1"/>
  <c r="X281" i="13"/>
  <c r="AW583" i="13" l="1"/>
  <c r="O286" i="10" s="1"/>
  <c r="AV583" i="13"/>
  <c r="O285" i="10" s="1"/>
  <c r="AU583" i="13"/>
  <c r="O284" i="10" s="1"/>
  <c r="AT584" i="13"/>
  <c r="X284" i="13"/>
  <c r="Y281" i="13"/>
  <c r="X283" i="13"/>
  <c r="X282" i="13" s="1"/>
  <c r="AW584" i="13" l="1"/>
  <c r="P286" i="10" s="1"/>
  <c r="AV584" i="13"/>
  <c r="P285" i="10" s="1"/>
  <c r="AU584" i="13"/>
  <c r="P284" i="10" s="1"/>
  <c r="O287" i="10"/>
  <c r="O288" i="10"/>
  <c r="AT585" i="13"/>
  <c r="Y283" i="13"/>
  <c r="Y282" i="13" s="1"/>
  <c r="Y284" i="13"/>
  <c r="Z281" i="13"/>
  <c r="AW585" i="13" l="1"/>
  <c r="Q286" i="10" s="1"/>
  <c r="AV585" i="13"/>
  <c r="Q285" i="10" s="1"/>
  <c r="AU585" i="13"/>
  <c r="Q284" i="10" s="1"/>
  <c r="AT586" i="13"/>
  <c r="Z283" i="13"/>
  <c r="Z282" i="13" s="1"/>
  <c r="AA281" i="13"/>
  <c r="Z284" i="13"/>
  <c r="AW586" i="13" l="1"/>
  <c r="R286" i="10" s="1"/>
  <c r="AV586" i="13"/>
  <c r="R285" i="10" s="1"/>
  <c r="AU586" i="13"/>
  <c r="R284" i="10" s="1"/>
  <c r="AT587" i="13"/>
  <c r="AA283" i="13"/>
  <c r="AA282" i="13" s="1"/>
  <c r="AB281" i="13"/>
  <c r="AA284" i="13"/>
  <c r="AW587" i="13" l="1"/>
  <c r="S286" i="10" s="1"/>
  <c r="AU587" i="13"/>
  <c r="S284" i="10" s="1"/>
  <c r="AV587" i="13"/>
  <c r="S285" i="10" s="1"/>
  <c r="AT588" i="13"/>
  <c r="AC281" i="13"/>
  <c r="AB283" i="13"/>
  <c r="AB282" i="13" s="1"/>
  <c r="AB284" i="13"/>
  <c r="AW588" i="13" l="1"/>
  <c r="T286" i="10" s="1"/>
  <c r="AV588" i="13"/>
  <c r="T285" i="10" s="1"/>
  <c r="AU588" i="13"/>
  <c r="T284" i="10" s="1"/>
  <c r="AT589" i="13"/>
  <c r="AC283" i="13"/>
  <c r="AC282" i="13" s="1"/>
  <c r="AC284" i="13"/>
  <c r="AD281" i="13"/>
  <c r="AW589" i="13" l="1"/>
  <c r="U286" i="10" s="1"/>
  <c r="AV589" i="13"/>
  <c r="U285" i="10" s="1"/>
  <c r="AU589" i="13"/>
  <c r="U284" i="10" s="1"/>
  <c r="AT590" i="13"/>
  <c r="C294" i="13"/>
  <c r="AD284" i="13"/>
  <c r="AD283" i="13"/>
  <c r="AG286" i="13" s="1"/>
  <c r="AG284" i="13" l="1"/>
  <c r="AG289" i="13"/>
  <c r="AG290" i="13" s="1"/>
  <c r="AW590" i="13"/>
  <c r="V286" i="10" s="1"/>
  <c r="AV590" i="13"/>
  <c r="V285" i="10" s="1"/>
  <c r="AU590" i="13"/>
  <c r="V284" i="10" s="1"/>
  <c r="AT591" i="13"/>
  <c r="AD282" i="13"/>
  <c r="C297" i="13"/>
  <c r="C296" i="13"/>
  <c r="D294" i="13"/>
  <c r="AH301" i="13" l="1"/>
  <c r="AH300" i="13"/>
  <c r="AF296" i="13"/>
  <c r="AW591" i="13"/>
  <c r="W286" i="10" s="1"/>
  <c r="AV591" i="13"/>
  <c r="W285" i="10" s="1"/>
  <c r="AU591" i="13"/>
  <c r="W284" i="10" s="1"/>
  <c r="AT592" i="13"/>
  <c r="C295" i="13"/>
  <c r="D296" i="13"/>
  <c r="D297" i="13"/>
  <c r="E294" i="13"/>
  <c r="AW592" i="13" l="1"/>
  <c r="X286" i="10" s="1"/>
  <c r="AV592" i="13"/>
  <c r="X285" i="10" s="1"/>
  <c r="AU592" i="13"/>
  <c r="X284" i="10" s="1"/>
  <c r="W287" i="10"/>
  <c r="W288" i="10"/>
  <c r="AT593" i="13"/>
  <c r="D295" i="13"/>
  <c r="E297" i="13"/>
  <c r="F294" i="13"/>
  <c r="E296" i="13"/>
  <c r="AW593" i="13" l="1"/>
  <c r="Y286" i="10" s="1"/>
  <c r="AV593" i="13"/>
  <c r="Y285" i="10" s="1"/>
  <c r="AU593" i="13"/>
  <c r="Y284" i="10" s="1"/>
  <c r="AT594" i="13"/>
  <c r="E295" i="13"/>
  <c r="F297" i="13"/>
  <c r="G294" i="13"/>
  <c r="F296" i="13"/>
  <c r="AW594" i="13" l="1"/>
  <c r="Z286" i="10" s="1"/>
  <c r="AV594" i="13"/>
  <c r="Z285" i="10" s="1"/>
  <c r="AU594" i="13"/>
  <c r="Z284" i="10" s="1"/>
  <c r="AT595" i="13"/>
  <c r="F295" i="13"/>
  <c r="H294" i="13"/>
  <c r="G296" i="13"/>
  <c r="G297" i="13"/>
  <c r="AW595" i="13" l="1"/>
  <c r="AA286" i="10" s="1"/>
  <c r="AV595" i="13"/>
  <c r="AA285" i="10" s="1"/>
  <c r="AU595" i="13"/>
  <c r="AA284" i="10" s="1"/>
  <c r="AT596" i="13"/>
  <c r="G295" i="13"/>
  <c r="I294" i="13"/>
  <c r="H296" i="13"/>
  <c r="H297" i="13"/>
  <c r="AW596" i="13" l="1"/>
  <c r="AB286" i="10" s="1"/>
  <c r="AV596" i="13"/>
  <c r="AB285" i="10" s="1"/>
  <c r="AU596" i="13"/>
  <c r="AB284" i="10" s="1"/>
  <c r="AT597" i="13"/>
  <c r="H295" i="13"/>
  <c r="I296" i="13"/>
  <c r="J294" i="13"/>
  <c r="I297" i="13"/>
  <c r="AW597" i="13" l="1"/>
  <c r="AC286" i="10" s="1"/>
  <c r="AV597" i="13"/>
  <c r="AC285" i="10" s="1"/>
  <c r="AU597" i="13"/>
  <c r="AC284" i="10" s="1"/>
  <c r="I295" i="13"/>
  <c r="AT598" i="13"/>
  <c r="K294" i="13"/>
  <c r="J297" i="13"/>
  <c r="J296" i="13"/>
  <c r="J295" i="13" s="1"/>
  <c r="AW598" i="13" l="1"/>
  <c r="AD286" i="10" s="1"/>
  <c r="AV598" i="13"/>
  <c r="AD285" i="10" s="1"/>
  <c r="AU598" i="13"/>
  <c r="AD284" i="10" s="1"/>
  <c r="AT599" i="13"/>
  <c r="L294" i="13"/>
  <c r="K297" i="13"/>
  <c r="K296" i="13"/>
  <c r="K295" i="13" s="1"/>
  <c r="AW599" i="13" l="1"/>
  <c r="AE286" i="10" s="1"/>
  <c r="AV599" i="13"/>
  <c r="AE285" i="10" s="1"/>
  <c r="AU599" i="13"/>
  <c r="AE284" i="10" s="1"/>
  <c r="AT600" i="13"/>
  <c r="L297" i="13"/>
  <c r="M294" i="13"/>
  <c r="L296" i="13"/>
  <c r="L295" i="13" s="1"/>
  <c r="AW600" i="13" l="1"/>
  <c r="AF286" i="10" s="1"/>
  <c r="AV600" i="13"/>
  <c r="AF285" i="10" s="1"/>
  <c r="AU600" i="13"/>
  <c r="AF284" i="10" s="1"/>
  <c r="AT601" i="13"/>
  <c r="M297" i="13"/>
  <c r="N294" i="13"/>
  <c r="M296" i="13"/>
  <c r="M295" i="13" s="1"/>
  <c r="AW601" i="13" l="1"/>
  <c r="C300" i="10" s="1"/>
  <c r="AU601" i="13"/>
  <c r="C298" i="10" s="1"/>
  <c r="AV601" i="13"/>
  <c r="C299" i="10" s="1"/>
  <c r="AT602" i="13"/>
  <c r="O294" i="13"/>
  <c r="N296" i="13"/>
  <c r="N295" i="13" s="1"/>
  <c r="N297" i="13"/>
  <c r="AW602" i="13" l="1"/>
  <c r="D300" i="10" s="1"/>
  <c r="AV602" i="13"/>
  <c r="D299" i="10" s="1"/>
  <c r="AU602" i="13"/>
  <c r="D298" i="10" s="1"/>
  <c r="AT603" i="13"/>
  <c r="P294" i="13"/>
  <c r="O296" i="13"/>
  <c r="O295" i="13" s="1"/>
  <c r="O297" i="13"/>
  <c r="AW603" i="13" l="1"/>
  <c r="E300" i="10" s="1"/>
  <c r="AU603" i="13"/>
  <c r="E298" i="10" s="1"/>
  <c r="AV603" i="13"/>
  <c r="E299" i="10" s="1"/>
  <c r="AT604" i="13"/>
  <c r="P296" i="13"/>
  <c r="P295" i="13" s="1"/>
  <c r="P297" i="13"/>
  <c r="Q294" i="13"/>
  <c r="AW604" i="13" l="1"/>
  <c r="F300" i="10" s="1"/>
  <c r="AV604" i="13"/>
  <c r="F299" i="10" s="1"/>
  <c r="AU604" i="13"/>
  <c r="F298" i="10" s="1"/>
  <c r="E301" i="10"/>
  <c r="E302" i="10"/>
  <c r="AT605" i="13"/>
  <c r="Q297" i="13"/>
  <c r="Q296" i="13"/>
  <c r="Q295" i="13" s="1"/>
  <c r="R294" i="13"/>
  <c r="AW605" i="13" l="1"/>
  <c r="G300" i="10" s="1"/>
  <c r="AV605" i="13"/>
  <c r="G299" i="10" s="1"/>
  <c r="AU605" i="13"/>
  <c r="G298" i="10" s="1"/>
  <c r="AT606" i="13"/>
  <c r="R297" i="13"/>
  <c r="S294" i="13"/>
  <c r="R296" i="13"/>
  <c r="R295" i="13" s="1"/>
  <c r="AW606" i="13" l="1"/>
  <c r="H300" i="10" s="1"/>
  <c r="AV606" i="13"/>
  <c r="H299" i="10" s="1"/>
  <c r="AU606" i="13"/>
  <c r="H298" i="10" s="1"/>
  <c r="AT607" i="13"/>
  <c r="S296" i="13"/>
  <c r="S295" i="13" s="1"/>
  <c r="T294" i="13"/>
  <c r="S297" i="13"/>
  <c r="AW607" i="13" l="1"/>
  <c r="I300" i="10" s="1"/>
  <c r="AV607" i="13"/>
  <c r="I299" i="10" s="1"/>
  <c r="AU607" i="13"/>
  <c r="I298" i="10" s="1"/>
  <c r="AT608" i="13"/>
  <c r="T296" i="13"/>
  <c r="T295" i="13" s="1"/>
  <c r="U294" i="13"/>
  <c r="T297" i="13"/>
  <c r="AW608" i="13" l="1"/>
  <c r="J300" i="10" s="1"/>
  <c r="AV608" i="13"/>
  <c r="J299" i="10" s="1"/>
  <c r="AU608" i="13"/>
  <c r="J298" i="10" s="1"/>
  <c r="AT609" i="13"/>
  <c r="U297" i="13"/>
  <c r="V294" i="13"/>
  <c r="U296" i="13"/>
  <c r="U295" i="13" s="1"/>
  <c r="AW609" i="13" l="1"/>
  <c r="K300" i="10" s="1"/>
  <c r="AU609" i="13"/>
  <c r="K298" i="10" s="1"/>
  <c r="AV609" i="13"/>
  <c r="K299" i="10" s="1"/>
  <c r="AT610" i="13"/>
  <c r="W294" i="13"/>
  <c r="V296" i="13"/>
  <c r="V295" i="13" s="1"/>
  <c r="V297" i="13"/>
  <c r="AW610" i="13" l="1"/>
  <c r="L300" i="10" s="1"/>
  <c r="AV610" i="13"/>
  <c r="L299" i="10" s="1"/>
  <c r="AU610" i="13"/>
  <c r="L298" i="10" s="1"/>
  <c r="AT611" i="13"/>
  <c r="W297" i="13"/>
  <c r="X294" i="13"/>
  <c r="W296" i="13"/>
  <c r="W295" i="13" s="1"/>
  <c r="AW611" i="13" l="1"/>
  <c r="M300" i="10" s="1"/>
  <c r="AU611" i="13"/>
  <c r="M298" i="10" s="1"/>
  <c r="AV611" i="13"/>
  <c r="M299" i="10" s="1"/>
  <c r="AT612" i="13"/>
  <c r="X296" i="13"/>
  <c r="X295" i="13" s="1"/>
  <c r="X297" i="13"/>
  <c r="Y294" i="13"/>
  <c r="M302" i="10" l="1"/>
  <c r="M301" i="10"/>
  <c r="AW612" i="13"/>
  <c r="N300" i="10" s="1"/>
  <c r="AV612" i="13"/>
  <c r="N299" i="10" s="1"/>
  <c r="AU612" i="13"/>
  <c r="N298" i="10" s="1"/>
  <c r="AT613" i="13"/>
  <c r="Y296" i="13"/>
  <c r="Y295" i="13" s="1"/>
  <c r="Y297" i="13"/>
  <c r="Z294" i="13"/>
  <c r="AW613" i="13" l="1"/>
  <c r="O300" i="10" s="1"/>
  <c r="AV613" i="13"/>
  <c r="O299" i="10" s="1"/>
  <c r="AU613" i="13"/>
  <c r="O298" i="10" s="1"/>
  <c r="AT614" i="13"/>
  <c r="AA294" i="13"/>
  <c r="Z296" i="13"/>
  <c r="Z295" i="13" s="1"/>
  <c r="Z297" i="13"/>
  <c r="AW614" i="13" l="1"/>
  <c r="P300" i="10" s="1"/>
  <c r="AV614" i="13"/>
  <c r="P299" i="10" s="1"/>
  <c r="AU614" i="13"/>
  <c r="P298" i="10" s="1"/>
  <c r="AT615" i="13"/>
  <c r="AA296" i="13"/>
  <c r="AA295" i="13" s="1"/>
  <c r="AB294" i="13"/>
  <c r="AA297" i="13"/>
  <c r="AV615" i="13" l="1"/>
  <c r="Q299" i="10" s="1"/>
  <c r="AW615" i="13"/>
  <c r="Q300" i="10" s="1"/>
  <c r="AU615" i="13"/>
  <c r="Q298" i="10" s="1"/>
  <c r="AT616" i="13"/>
  <c r="AB296" i="13"/>
  <c r="AB295" i="13" s="1"/>
  <c r="AB297" i="13"/>
  <c r="AC294" i="13"/>
  <c r="AW616" i="13" l="1"/>
  <c r="R300" i="10" s="1"/>
  <c r="AV616" i="13"/>
  <c r="R299" i="10" s="1"/>
  <c r="AU616" i="13"/>
  <c r="R298" i="10" s="1"/>
  <c r="AT617" i="13"/>
  <c r="AC297" i="13"/>
  <c r="AD294" i="13"/>
  <c r="AC296" i="13"/>
  <c r="AC295" i="13" s="1"/>
  <c r="AW617" i="13" l="1"/>
  <c r="S300" i="10" s="1"/>
  <c r="AU617" i="13"/>
  <c r="S298" i="10" s="1"/>
  <c r="AV617" i="13"/>
  <c r="S299" i="10" s="1"/>
  <c r="AT618" i="13"/>
  <c r="C307" i="13"/>
  <c r="AD297" i="13"/>
  <c r="AD296" i="13"/>
  <c r="AG299" i="13" s="1"/>
  <c r="AG302" i="13" l="1"/>
  <c r="AG303" i="13" s="1"/>
  <c r="AG297" i="13"/>
  <c r="AW618" i="13"/>
  <c r="T300" i="10" s="1"/>
  <c r="AV618" i="13"/>
  <c r="T299" i="10" s="1"/>
  <c r="AU618" i="13"/>
  <c r="T298" i="10" s="1"/>
  <c r="AT619" i="13"/>
  <c r="AD295" i="13"/>
  <c r="C310" i="13"/>
  <c r="D307" i="13"/>
  <c r="C309" i="13"/>
  <c r="AH314" i="13" l="1"/>
  <c r="AH313" i="13"/>
  <c r="AF309" i="13"/>
  <c r="AW619" i="13"/>
  <c r="U300" i="10" s="1"/>
  <c r="AV619" i="13"/>
  <c r="U299" i="10" s="1"/>
  <c r="AU619" i="13"/>
  <c r="U298" i="10" s="1"/>
  <c r="AT620" i="13"/>
  <c r="C308" i="13"/>
  <c r="D309" i="13"/>
  <c r="E307" i="13"/>
  <c r="D310" i="13"/>
  <c r="U301" i="10" l="1"/>
  <c r="U302" i="10"/>
  <c r="AW620" i="13"/>
  <c r="V300" i="10" s="1"/>
  <c r="AV620" i="13"/>
  <c r="V299" i="10" s="1"/>
  <c r="AU620" i="13"/>
  <c r="V298" i="10" s="1"/>
  <c r="AT621" i="13"/>
  <c r="D308" i="13"/>
  <c r="E310" i="13"/>
  <c r="F307" i="13"/>
  <c r="E309" i="13"/>
  <c r="AW621" i="13" l="1"/>
  <c r="W300" i="10" s="1"/>
  <c r="AV621" i="13"/>
  <c r="W299" i="10" s="1"/>
  <c r="AU621" i="13"/>
  <c r="W298" i="10" s="1"/>
  <c r="AT622" i="13"/>
  <c r="E308" i="13"/>
  <c r="G307" i="13"/>
  <c r="F309" i="13"/>
  <c r="F310" i="13"/>
  <c r="AW622" i="13" l="1"/>
  <c r="X300" i="10" s="1"/>
  <c r="AV622" i="13"/>
  <c r="X299" i="10" s="1"/>
  <c r="AU622" i="13"/>
  <c r="X298" i="10" s="1"/>
  <c r="AT623" i="13"/>
  <c r="F308" i="13"/>
  <c r="H307" i="13"/>
  <c r="G309" i="13"/>
  <c r="G310" i="13"/>
  <c r="AV623" i="13" l="1"/>
  <c r="Y299" i="10" s="1"/>
  <c r="AW623" i="13"/>
  <c r="Y300" i="10" s="1"/>
  <c r="AU623" i="13"/>
  <c r="Y298" i="10" s="1"/>
  <c r="AT624" i="13"/>
  <c r="G308" i="13"/>
  <c r="I307" i="13"/>
  <c r="H309" i="13"/>
  <c r="H310" i="13"/>
  <c r="AW624" i="13" l="1"/>
  <c r="Z300" i="10" s="1"/>
  <c r="AV624" i="13"/>
  <c r="Z299" i="10" s="1"/>
  <c r="AU624" i="13"/>
  <c r="Z298" i="10" s="1"/>
  <c r="AT625" i="13"/>
  <c r="H308" i="13"/>
  <c r="I309" i="13"/>
  <c r="I308" i="13" s="1"/>
  <c r="J307" i="13"/>
  <c r="I310" i="13"/>
  <c r="AW625" i="13" l="1"/>
  <c r="AA300" i="10" s="1"/>
  <c r="AV625" i="13"/>
  <c r="AA299" i="10" s="1"/>
  <c r="AU625" i="13"/>
  <c r="AA298" i="10" s="1"/>
  <c r="AT626" i="13"/>
  <c r="J310" i="13"/>
  <c r="K307" i="13"/>
  <c r="J309" i="13"/>
  <c r="J308" i="13" s="1"/>
  <c r="AW626" i="13" l="1"/>
  <c r="AB300" i="10" s="1"/>
  <c r="AV626" i="13"/>
  <c r="AB299" i="10" s="1"/>
  <c r="AU626" i="13"/>
  <c r="AB298" i="10" s="1"/>
  <c r="AT627" i="13"/>
  <c r="K310" i="13"/>
  <c r="L307" i="13"/>
  <c r="K309" i="13"/>
  <c r="K308" i="13" s="1"/>
  <c r="AW627" i="13" l="1"/>
  <c r="AC300" i="10" s="1"/>
  <c r="AV627" i="13"/>
  <c r="AC299" i="10" s="1"/>
  <c r="AU627" i="13"/>
  <c r="AC298" i="10" s="1"/>
  <c r="AT628" i="13"/>
  <c r="L310" i="13"/>
  <c r="M307" i="13"/>
  <c r="L309" i="13"/>
  <c r="L308" i="13" s="1"/>
  <c r="AW628" i="13" l="1"/>
  <c r="AD300" i="10" s="1"/>
  <c r="AV628" i="13"/>
  <c r="AD299" i="10" s="1"/>
  <c r="AU628" i="13"/>
  <c r="AD298" i="10" s="1"/>
  <c r="AT629" i="13"/>
  <c r="M310" i="13"/>
  <c r="N307" i="13"/>
  <c r="M309" i="13"/>
  <c r="M308" i="13" s="1"/>
  <c r="AW629" i="13" l="1"/>
  <c r="AE300" i="10" s="1"/>
  <c r="AV629" i="13"/>
  <c r="AE299" i="10" s="1"/>
  <c r="AU629" i="13"/>
  <c r="AE298" i="10" s="1"/>
  <c r="AT630" i="13"/>
  <c r="O307" i="13"/>
  <c r="N310" i="13"/>
  <c r="N309" i="13"/>
  <c r="N308" i="13" s="1"/>
  <c r="AW630" i="13" l="1"/>
  <c r="AF300" i="10" s="1"/>
  <c r="AV630" i="13"/>
  <c r="AF299" i="10" s="1"/>
  <c r="AU630" i="13"/>
  <c r="AF298" i="10" s="1"/>
  <c r="AT631" i="13"/>
  <c r="P307" i="13"/>
  <c r="O309" i="13"/>
  <c r="O308" i="13" s="1"/>
  <c r="O310" i="13"/>
  <c r="AV631" i="13" l="1"/>
  <c r="AG299" i="10" s="1"/>
  <c r="AW631" i="13"/>
  <c r="AG300" i="10" s="1"/>
  <c r="AU631" i="13"/>
  <c r="AG298" i="10" s="1"/>
  <c r="AI294" i="10" s="1"/>
  <c r="AT632" i="13"/>
  <c r="Q307" i="13"/>
  <c r="P309" i="13"/>
  <c r="P308" i="13" s="1"/>
  <c r="P310" i="13"/>
  <c r="AW632" i="13" l="1"/>
  <c r="AV632" i="13"/>
  <c r="AU632" i="13"/>
  <c r="AG301" i="10"/>
  <c r="AG302" i="10"/>
  <c r="AT633" i="13"/>
  <c r="Q309" i="13"/>
  <c r="Q308" i="13" s="1"/>
  <c r="R307" i="13"/>
  <c r="Q310" i="13"/>
  <c r="AW633" i="13" l="1"/>
  <c r="AU633" i="13"/>
  <c r="AV633" i="13"/>
  <c r="AT634" i="13"/>
  <c r="R309" i="13"/>
  <c r="R308" i="13" s="1"/>
  <c r="R310" i="13"/>
  <c r="S307" i="13"/>
  <c r="AW634" i="13" l="1"/>
  <c r="AV634" i="13"/>
  <c r="AU634" i="13"/>
  <c r="AT635" i="13"/>
  <c r="T307" i="13"/>
  <c r="S310" i="13"/>
  <c r="S309" i="13"/>
  <c r="S308" i="13" s="1"/>
  <c r="AW635" i="13" l="1"/>
  <c r="AU635" i="13"/>
  <c r="AV635" i="13"/>
  <c r="AT636" i="13"/>
  <c r="T310" i="13"/>
  <c r="U307" i="13"/>
  <c r="T309" i="13"/>
  <c r="T308" i="13" s="1"/>
  <c r="AW636" i="13" l="1"/>
  <c r="AV636" i="13"/>
  <c r="AU636" i="13"/>
  <c r="AT637" i="13"/>
  <c r="U310" i="13"/>
  <c r="V307" i="13"/>
  <c r="U309" i="13"/>
  <c r="U308" i="13" s="1"/>
  <c r="AW637" i="13" l="1"/>
  <c r="AV637" i="13"/>
  <c r="AU637" i="13"/>
  <c r="AT638" i="13"/>
  <c r="V310" i="13"/>
  <c r="W307" i="13"/>
  <c r="V309" i="13"/>
  <c r="V308" i="13" s="1"/>
  <c r="AW638" i="13" l="1"/>
  <c r="AV638" i="13"/>
  <c r="AU638" i="13"/>
  <c r="AT639" i="13"/>
  <c r="X307" i="13"/>
  <c r="W309" i="13"/>
  <c r="W308" i="13" s="1"/>
  <c r="W310" i="13"/>
  <c r="AV639" i="13" l="1"/>
  <c r="AW639" i="13"/>
  <c r="AU639" i="13"/>
  <c r="AT640" i="13"/>
  <c r="Y307" i="13"/>
  <c r="X309" i="13"/>
  <c r="X308" i="13" s="1"/>
  <c r="X310" i="13"/>
  <c r="AW640" i="13" l="1"/>
  <c r="AV640" i="13"/>
  <c r="AU640" i="13"/>
  <c r="AT641" i="13"/>
  <c r="Z307" i="13"/>
  <c r="Y309" i="13"/>
  <c r="Y308" i="13" s="1"/>
  <c r="Y310" i="13"/>
  <c r="AW641" i="13" l="1"/>
  <c r="AV641" i="13"/>
  <c r="AU641" i="13"/>
  <c r="AT642" i="13"/>
  <c r="Z310" i="13"/>
  <c r="AA307" i="13"/>
  <c r="Z309" i="13"/>
  <c r="Z308" i="13" s="1"/>
  <c r="AW642" i="13" l="1"/>
  <c r="AV642" i="13"/>
  <c r="AU642" i="13"/>
  <c r="AT643" i="13"/>
  <c r="AA310" i="13"/>
  <c r="AB307" i="13"/>
  <c r="AA309" i="13"/>
  <c r="AA308" i="13" s="1"/>
  <c r="AW643" i="13" l="1"/>
  <c r="AV643" i="13"/>
  <c r="AU643" i="13"/>
  <c r="AT644" i="13"/>
  <c r="AB309" i="13"/>
  <c r="AB308" i="13" s="1"/>
  <c r="AB310" i="13"/>
  <c r="AC307" i="13"/>
  <c r="AW644" i="13" l="1"/>
  <c r="AV644" i="13"/>
  <c r="AU644" i="13"/>
  <c r="AT645" i="13"/>
  <c r="AC310" i="13"/>
  <c r="AD307" i="13"/>
  <c r="AC309" i="13"/>
  <c r="AC308" i="13" s="1"/>
  <c r="AW645" i="13" l="1"/>
  <c r="AV645" i="13"/>
  <c r="AU645" i="13"/>
  <c r="AT646" i="13"/>
  <c r="AD309" i="13"/>
  <c r="AG312" i="13" s="1"/>
  <c r="AD310" i="13"/>
  <c r="AG315" i="13" l="1"/>
  <c r="AG316" i="13" s="1"/>
  <c r="U3" i="13" s="1"/>
  <c r="U4" i="13" s="1"/>
  <c r="AG310" i="13"/>
  <c r="AW646" i="13"/>
  <c r="AV646" i="13"/>
  <c r="AU646" i="13"/>
  <c r="AT647" i="13"/>
  <c r="AD308" i="13"/>
  <c r="AW647" i="13" l="1"/>
  <c r="AV647" i="13"/>
  <c r="AU647" i="13"/>
  <c r="AT648" i="13"/>
  <c r="W3" i="13"/>
  <c r="Y3" i="13" s="1"/>
  <c r="AW648" i="13" l="1"/>
  <c r="AV648" i="13"/>
  <c r="AU648" i="13"/>
  <c r="AT649" i="13"/>
  <c r="AW649" i="13" l="1"/>
  <c r="AV649" i="13"/>
  <c r="AU649" i="13"/>
  <c r="AT650" i="13"/>
  <c r="AW650" i="13" l="1"/>
  <c r="AV650" i="13"/>
  <c r="AU650" i="13"/>
  <c r="AT651" i="13"/>
  <c r="AW651" i="13" l="1"/>
  <c r="AV651" i="13"/>
  <c r="AU651" i="13"/>
  <c r="AT652" i="13"/>
  <c r="AW652" i="13" l="1"/>
  <c r="AV652" i="13"/>
  <c r="AU652" i="13"/>
  <c r="AT653" i="13"/>
  <c r="AW653" i="13" l="1"/>
  <c r="AV653" i="13"/>
  <c r="AU653" i="13"/>
  <c r="AT654" i="13"/>
  <c r="AW654" i="13" l="1"/>
  <c r="AV654" i="13"/>
  <c r="AU654" i="13"/>
  <c r="AT655" i="13"/>
  <c r="AW655" i="13" l="1"/>
  <c r="AV655" i="13"/>
  <c r="AU655" i="13"/>
  <c r="AT656" i="13"/>
  <c r="AW656" i="13" l="1"/>
  <c r="AV656" i="13"/>
  <c r="AU656" i="13"/>
  <c r="AT657" i="13"/>
  <c r="AW657" i="13" l="1"/>
  <c r="AV657" i="13"/>
  <c r="AU657" i="13"/>
  <c r="AT658" i="13"/>
  <c r="AW658" i="13" l="1"/>
  <c r="AV658" i="13"/>
  <c r="AU658" i="13"/>
  <c r="AT659" i="13"/>
  <c r="AW659" i="13" l="1"/>
  <c r="AV659" i="13"/>
  <c r="AU659" i="13"/>
  <c r="AT660" i="13"/>
  <c r="AW660" i="13" l="1"/>
  <c r="AV660" i="13"/>
  <c r="AU660" i="13"/>
  <c r="AT661" i="13"/>
  <c r="AW661" i="13" l="1"/>
  <c r="AV661" i="13"/>
  <c r="AU661" i="13"/>
  <c r="AT662" i="13"/>
  <c r="AW662" i="13" l="1"/>
  <c r="AV662" i="13"/>
  <c r="AU662" i="13"/>
  <c r="AT663" i="13"/>
  <c r="AW663" i="13" l="1"/>
  <c r="AV663" i="13"/>
  <c r="AU663" i="13"/>
  <c r="AT664" i="13"/>
  <c r="AW664" i="13" l="1"/>
  <c r="AV664" i="13"/>
  <c r="AU664" i="13"/>
  <c r="AT665" i="13"/>
  <c r="AW665" i="13" l="1"/>
  <c r="AV665" i="13"/>
  <c r="AU665" i="13"/>
  <c r="AT666" i="13"/>
  <c r="AW666" i="13" l="1"/>
  <c r="AV666" i="13"/>
  <c r="AU666" i="13"/>
  <c r="AT667" i="13"/>
  <c r="AW667" i="13" l="1"/>
  <c r="AV667" i="13"/>
  <c r="AU667" i="13"/>
  <c r="AT668" i="13"/>
  <c r="AW668" i="13" l="1"/>
  <c r="AV668" i="13"/>
  <c r="AU668" i="13"/>
  <c r="AT669" i="13"/>
  <c r="AW669" i="13" l="1"/>
  <c r="AV669" i="13"/>
  <c r="AU669" i="13"/>
  <c r="AT670" i="13"/>
  <c r="AW670" i="13" l="1"/>
  <c r="AV670" i="13"/>
  <c r="AU670" i="13"/>
  <c r="AT671" i="13"/>
  <c r="AW671" i="13" l="1"/>
  <c r="AV671" i="13"/>
  <c r="AU671" i="13"/>
  <c r="AT672" i="13"/>
  <c r="AW672" i="13" l="1"/>
  <c r="AV672" i="13"/>
  <c r="AU672" i="13"/>
  <c r="AT673" i="13"/>
  <c r="AW673" i="13" l="1"/>
  <c r="AV673" i="13"/>
  <c r="AU673" i="13"/>
  <c r="AT674" i="13"/>
  <c r="AW674" i="13" l="1"/>
  <c r="AV674" i="13"/>
  <c r="AU674" i="13"/>
  <c r="AT675" i="13"/>
  <c r="AW675" i="13" l="1"/>
  <c r="AV675" i="13"/>
  <c r="AU675" i="13"/>
  <c r="AT676" i="13"/>
  <c r="AW676" i="13" l="1"/>
  <c r="AV676" i="13"/>
  <c r="AU676" i="13"/>
  <c r="AT677" i="13"/>
  <c r="AW677" i="13" l="1"/>
  <c r="AV677" i="13"/>
  <c r="AU677" i="13"/>
  <c r="AT678" i="13"/>
  <c r="AW678" i="13" l="1"/>
  <c r="AV678" i="13"/>
  <c r="AU678" i="13"/>
  <c r="C61" i="10" l="1"/>
  <c r="D61" i="10"/>
  <c r="C60" i="10"/>
  <c r="C62" i="10"/>
  <c r="D60" i="10"/>
  <c r="D62" i="10"/>
  <c r="F62" i="10"/>
  <c r="E60" i="10"/>
  <c r="E62" i="10"/>
  <c r="E61" i="10"/>
  <c r="F60" i="10"/>
  <c r="F61" i="10"/>
  <c r="H60" i="10"/>
  <c r="G61" i="10"/>
  <c r="G62" i="10"/>
  <c r="G60" i="10"/>
  <c r="H61" i="10"/>
  <c r="H62" i="10"/>
  <c r="K61" i="10"/>
  <c r="I60" i="10"/>
  <c r="I62" i="10"/>
  <c r="I61" i="10"/>
  <c r="J60" i="10"/>
  <c r="J62" i="10"/>
  <c r="J61" i="10"/>
  <c r="L60" i="10"/>
  <c r="K60" i="10"/>
  <c r="K62" i="10"/>
  <c r="M61" i="10"/>
  <c r="L62" i="10"/>
  <c r="L61" i="10"/>
  <c r="N62" i="10"/>
  <c r="M60" i="10"/>
  <c r="M62" i="10"/>
  <c r="N60" i="10"/>
  <c r="N61" i="10"/>
  <c r="P62" i="10"/>
  <c r="O62" i="10"/>
  <c r="O61" i="10"/>
  <c r="O60" i="10"/>
  <c r="P61" i="10"/>
  <c r="P60" i="10"/>
  <c r="S62" i="10"/>
  <c r="Q60" i="10"/>
  <c r="Q61" i="10"/>
  <c r="Q62" i="10"/>
  <c r="R61" i="10"/>
  <c r="R62" i="10"/>
  <c r="R60" i="10"/>
  <c r="T62" i="10"/>
  <c r="S61" i="10"/>
  <c r="S60" i="10"/>
  <c r="U62" i="10"/>
  <c r="T61" i="10"/>
  <c r="T60" i="10"/>
  <c r="U60" i="10"/>
  <c r="U61" i="10"/>
  <c r="X62" i="10"/>
  <c r="V60" i="10"/>
  <c r="V62" i="10"/>
  <c r="V61" i="10"/>
  <c r="W60" i="10"/>
  <c r="W62" i="10"/>
  <c r="W61" i="10"/>
  <c r="Y62" i="10"/>
  <c r="X61" i="10"/>
  <c r="X60" i="10"/>
  <c r="Z60" i="10"/>
  <c r="Y60" i="10"/>
  <c r="Y61" i="10"/>
  <c r="Z62" i="10"/>
  <c r="Z61" i="10"/>
  <c r="AB60" i="10"/>
  <c r="AA60" i="10"/>
  <c r="AA62" i="10"/>
  <c r="AA61" i="10"/>
  <c r="AB61" i="10"/>
  <c r="AB62" i="10"/>
  <c r="AD60" i="10"/>
  <c r="AC61" i="10"/>
  <c r="AC62" i="10"/>
  <c r="AC60" i="10"/>
  <c r="AD61" i="10"/>
  <c r="AD62" i="10"/>
  <c r="AE61" i="10"/>
  <c r="AE60" i="10"/>
  <c r="AE62" i="10"/>
  <c r="C75" i="10"/>
  <c r="AF60" i="10"/>
  <c r="AF62" i="10"/>
  <c r="AF61" i="10"/>
  <c r="C74" i="10"/>
  <c r="AG60" i="10"/>
  <c r="AG62" i="10"/>
  <c r="AG61" i="10"/>
  <c r="C76" i="10"/>
  <c r="AI13" i="10"/>
  <c r="U63" i="10" l="1"/>
  <c r="U64" i="10"/>
  <c r="O63" i="10"/>
  <c r="O64" i="10"/>
  <c r="AD63" i="10"/>
  <c r="AD64" i="10"/>
  <c r="T63" i="10"/>
  <c r="T64" i="10"/>
  <c r="AE63" i="10"/>
  <c r="AE64" i="10"/>
  <c r="W63" i="10"/>
  <c r="W64" i="10"/>
  <c r="AG63" i="10"/>
  <c r="AG64" i="10"/>
  <c r="Y63" i="10"/>
  <c r="Y64" i="10"/>
  <c r="C78" i="10"/>
  <c r="C77" i="10"/>
  <c r="Z64" i="10"/>
  <c r="Z63" i="10"/>
  <c r="S63" i="10"/>
  <c r="S64" i="10"/>
  <c r="Q63" i="10"/>
  <c r="Q64" i="10"/>
  <c r="X63" i="10"/>
  <c r="X64" i="10"/>
  <c r="V63" i="10"/>
  <c r="V64" i="10"/>
  <c r="N63" i="10"/>
  <c r="N64" i="10"/>
  <c r="AC63" i="10"/>
  <c r="AC64" i="10"/>
  <c r="P63" i="10"/>
  <c r="P64" i="10"/>
  <c r="L63" i="10"/>
  <c r="L64" i="10"/>
  <c r="AF64" i="10"/>
  <c r="AF63" i="10"/>
  <c r="AB63" i="10"/>
  <c r="AB64" i="10"/>
  <c r="R64" i="10"/>
  <c r="R63" i="10"/>
  <c r="M63" i="10"/>
  <c r="M64" i="10"/>
  <c r="AI32" i="10"/>
  <c r="AI284" i="10"/>
  <c r="AI200" i="10"/>
  <c r="AI242" i="10"/>
  <c r="AI228" i="10"/>
  <c r="AI116" i="10"/>
  <c r="AI214" i="10"/>
  <c r="AI270" i="10"/>
  <c r="AI74" i="10"/>
  <c r="AI298" i="10"/>
  <c r="AI102" i="10"/>
  <c r="AI88" i="10"/>
  <c r="AI186" i="10"/>
  <c r="AI46" i="10"/>
  <c r="AI158" i="10"/>
  <c r="AI172" i="10"/>
  <c r="AI60" i="10"/>
  <c r="AI130" i="10"/>
  <c r="AI18" i="10"/>
  <c r="AI256" i="10"/>
  <c r="AI144" i="10"/>
  <c r="AI56" i="10"/>
  <c r="AI57" i="10" s="1"/>
  <c r="AI16" i="10"/>
  <c r="AI42" i="10"/>
  <c r="AI43" i="10" s="1"/>
  <c r="AI196" i="10"/>
  <c r="AI197" i="10" s="1"/>
  <c r="AI266" i="10"/>
  <c r="AI267" i="10" s="1"/>
  <c r="AI210" i="10"/>
  <c r="AI211" i="10" s="1"/>
  <c r="AI140" i="10"/>
  <c r="AI141" i="10" s="1"/>
  <c r="AI252" i="10"/>
  <c r="AI253" i="10" s="1"/>
  <c r="AI112" i="10"/>
  <c r="AI113" i="10" s="1"/>
  <c r="AI98" i="10"/>
  <c r="AI99" i="10" s="1"/>
  <c r="AI295" i="10"/>
  <c r="AI154" i="10"/>
  <c r="AI155" i="10" s="1"/>
  <c r="AI84" i="10"/>
  <c r="AI85" i="10" s="1"/>
  <c r="AI126" i="10"/>
  <c r="AI127" i="10" s="1"/>
  <c r="AI28" i="10"/>
  <c r="AI29" i="10" s="1"/>
  <c r="AI224" i="10"/>
  <c r="AI225" i="10" s="1"/>
  <c r="AI14" i="10"/>
  <c r="AI15" i="10" s="1"/>
  <c r="AI70" i="10"/>
  <c r="AI71" i="10" s="1"/>
  <c r="AI168" i="10"/>
  <c r="AI169" i="10" s="1"/>
  <c r="AI280" i="10"/>
  <c r="AI281" i="10" s="1"/>
  <c r="AI238" i="10"/>
  <c r="AI239" i="10" s="1"/>
  <c r="AI182" i="10"/>
  <c r="AI183" i="10" s="1"/>
  <c r="Z21" i="10"/>
  <c r="Z22" i="10"/>
  <c r="AC22" i="10"/>
  <c r="AC21" i="10"/>
  <c r="Y21" i="10"/>
  <c r="Y22" i="10"/>
  <c r="AB22" i="10"/>
  <c r="AB21" i="10"/>
  <c r="X21" i="10"/>
  <c r="X22" i="10"/>
  <c r="AA21" i="10"/>
  <c r="AA22" i="10"/>
  <c r="I35" i="10"/>
  <c r="I36" i="10"/>
  <c r="H35" i="10"/>
  <c r="H36" i="10"/>
  <c r="F36" i="10"/>
  <c r="F35" i="10"/>
  <c r="J35" i="10"/>
  <c r="J36" i="10"/>
  <c r="U35" i="10"/>
  <c r="U36" i="10"/>
  <c r="Q36" i="10"/>
  <c r="Q35" i="10"/>
  <c r="R36" i="10"/>
  <c r="R35" i="10"/>
  <c r="T36" i="10"/>
  <c r="T35" i="10"/>
  <c r="S36" i="10"/>
  <c r="S35" i="10"/>
  <c r="Z105" i="10"/>
  <c r="Z106" i="10"/>
  <c r="S106" i="10"/>
  <c r="S105" i="10"/>
  <c r="Y133" i="10"/>
  <c r="Y134" i="10"/>
  <c r="V273" i="10"/>
  <c r="V274" i="10"/>
  <c r="Y231" i="10"/>
  <c r="Y232" i="10"/>
  <c r="C64" i="10"/>
  <c r="C63" i="10"/>
  <c r="AE189" i="10"/>
  <c r="AE190" i="10"/>
  <c r="D231" i="10"/>
  <c r="D232" i="10"/>
  <c r="Z287" i="10"/>
  <c r="Z288" i="10"/>
  <c r="L301" i="10"/>
  <c r="L302" i="10"/>
  <c r="X245" i="10"/>
  <c r="X246" i="10"/>
  <c r="H287" i="10"/>
  <c r="H288" i="10"/>
  <c r="D203" i="10"/>
  <c r="D204" i="10"/>
  <c r="AF77" i="10"/>
  <c r="AF78" i="10"/>
  <c r="Z218" i="10"/>
  <c r="Z217" i="10"/>
  <c r="V119" i="10"/>
  <c r="V120" i="10"/>
  <c r="Q245" i="10"/>
  <c r="Q246" i="10"/>
  <c r="L91" i="10"/>
  <c r="L92" i="10"/>
  <c r="X301" i="10"/>
  <c r="X302" i="10"/>
  <c r="Z119" i="10"/>
  <c r="Z120" i="10"/>
  <c r="T119" i="10"/>
  <c r="T120" i="10"/>
  <c r="AC175" i="10"/>
  <c r="AC176" i="10"/>
  <c r="M133" i="10"/>
  <c r="M134" i="10"/>
  <c r="Q203" i="10"/>
  <c r="Q204" i="10"/>
  <c r="L147" i="10"/>
  <c r="L148" i="10"/>
  <c r="G63" i="10"/>
  <c r="G64" i="10"/>
  <c r="AD161" i="10"/>
  <c r="AD162" i="10"/>
  <c r="L133" i="10"/>
  <c r="L134" i="10"/>
  <c r="AI268" i="10"/>
  <c r="U119" i="10"/>
  <c r="U120" i="10"/>
  <c r="C120" i="10"/>
  <c r="C119" i="10"/>
  <c r="I119" i="10"/>
  <c r="I120" i="10"/>
  <c r="AC287" i="10"/>
  <c r="AC288" i="10"/>
  <c r="V217" i="10"/>
  <c r="V218" i="10"/>
  <c r="Q301" i="10"/>
  <c r="Q302" i="10"/>
  <c r="V49" i="10"/>
  <c r="V50" i="10"/>
  <c r="AB91" i="10"/>
  <c r="AB92" i="10"/>
  <c r="AA218" i="10"/>
  <c r="AA217" i="10"/>
  <c r="O49" i="10"/>
  <c r="O50" i="10"/>
  <c r="L161" i="10"/>
  <c r="L162" i="10"/>
  <c r="AG77" i="10"/>
  <c r="AG78" i="10"/>
  <c r="P273" i="10"/>
  <c r="P274" i="10"/>
  <c r="AB175" i="10"/>
  <c r="AB176" i="10"/>
  <c r="AB217" i="10"/>
  <c r="AB218" i="10"/>
  <c r="AF301" i="10"/>
  <c r="AF302" i="10"/>
  <c r="P77" i="10"/>
  <c r="P78" i="10"/>
  <c r="J231" i="10"/>
  <c r="J232" i="10"/>
  <c r="S204" i="10"/>
  <c r="S203" i="10"/>
  <c r="R190" i="10"/>
  <c r="R189" i="10"/>
  <c r="AD133" i="10"/>
  <c r="AD134" i="10"/>
  <c r="X50" i="10"/>
  <c r="X49" i="10"/>
  <c r="M217" i="10"/>
  <c r="M218" i="10"/>
  <c r="AE273" i="10"/>
  <c r="AE274" i="10"/>
  <c r="L245" i="10"/>
  <c r="L246" i="10"/>
  <c r="G175" i="10"/>
  <c r="G176" i="10"/>
  <c r="Z176" i="10"/>
  <c r="Z175" i="10"/>
  <c r="AF217" i="10"/>
  <c r="AF218" i="10"/>
  <c r="E133" i="10"/>
  <c r="E134" i="10"/>
  <c r="S78" i="10"/>
  <c r="S77" i="10"/>
  <c r="M105" i="10"/>
  <c r="M106" i="10"/>
  <c r="U105" i="10"/>
  <c r="U106" i="10"/>
  <c r="U231" i="10"/>
  <c r="U232" i="10"/>
  <c r="AD77" i="10"/>
  <c r="AD78" i="10"/>
  <c r="E175" i="10"/>
  <c r="E176" i="10"/>
  <c r="AE231" i="10"/>
  <c r="AE232" i="10"/>
  <c r="Q77" i="10"/>
  <c r="Q78" i="10"/>
  <c r="AC133" i="10"/>
  <c r="AC134" i="10"/>
  <c r="K120" i="10"/>
  <c r="K119" i="10"/>
  <c r="R245" i="10"/>
  <c r="R246" i="10"/>
  <c r="T231" i="10"/>
  <c r="T232" i="10"/>
  <c r="H161" i="10"/>
  <c r="H162" i="10"/>
  <c r="H175" i="10"/>
  <c r="H176" i="10"/>
  <c r="U217" i="10"/>
  <c r="U218" i="10"/>
  <c r="P217" i="10"/>
  <c r="P218" i="10"/>
  <c r="X105" i="10"/>
  <c r="X106" i="10"/>
  <c r="AI212" i="10"/>
  <c r="M273" i="10"/>
  <c r="M274" i="10"/>
  <c r="K176" i="10"/>
  <c r="K175" i="10"/>
  <c r="E119" i="10"/>
  <c r="E120" i="10"/>
  <c r="P203" i="10"/>
  <c r="P204" i="10"/>
  <c r="AA301" i="10"/>
  <c r="AA302" i="10"/>
  <c r="R92" i="10"/>
  <c r="R91" i="10"/>
  <c r="AI296" i="10"/>
  <c r="O161" i="10"/>
  <c r="O162" i="10"/>
  <c r="AE133" i="10"/>
  <c r="AE134" i="10"/>
  <c r="AC217" i="10"/>
  <c r="AC218" i="10"/>
  <c r="I245" i="10"/>
  <c r="I246" i="10"/>
  <c r="AF273" i="10"/>
  <c r="AF274" i="10"/>
  <c r="O133" i="10"/>
  <c r="O134" i="10"/>
  <c r="AB119" i="10"/>
  <c r="AB120" i="10"/>
  <c r="Y217" i="10"/>
  <c r="Y218" i="10"/>
  <c r="V175" i="10"/>
  <c r="V176" i="10"/>
  <c r="O147" i="10"/>
  <c r="O148" i="10"/>
  <c r="W175" i="10"/>
  <c r="W176" i="10"/>
  <c r="N147" i="10"/>
  <c r="N148" i="10"/>
  <c r="L105" i="10"/>
  <c r="L106" i="10"/>
  <c r="AA246" i="10"/>
  <c r="AA245" i="10"/>
  <c r="AD119" i="10"/>
  <c r="AD120" i="10"/>
  <c r="R204" i="10"/>
  <c r="R203" i="10"/>
  <c r="T175" i="10"/>
  <c r="T176" i="10"/>
  <c r="F161" i="10"/>
  <c r="F162" i="10"/>
  <c r="W91" i="10"/>
  <c r="W92" i="10"/>
  <c r="Q287" i="10"/>
  <c r="Q288" i="10"/>
  <c r="AC245" i="10"/>
  <c r="AC246" i="10"/>
  <c r="S274" i="10"/>
  <c r="S273" i="10"/>
  <c r="R134" i="10"/>
  <c r="R133" i="10"/>
  <c r="AC273" i="10"/>
  <c r="AC274" i="10"/>
  <c r="AC301" i="10"/>
  <c r="AC302" i="10"/>
  <c r="E49" i="10"/>
  <c r="E50" i="10"/>
  <c r="AC49" i="10"/>
  <c r="AC50" i="10"/>
  <c r="G217" i="10"/>
  <c r="G218" i="10"/>
  <c r="L77" i="10"/>
  <c r="L78" i="10"/>
  <c r="AI69" i="10"/>
  <c r="T287" i="10"/>
  <c r="T288" i="10"/>
  <c r="P189" i="10"/>
  <c r="P190" i="10"/>
  <c r="M189" i="10"/>
  <c r="M190" i="10"/>
  <c r="AB189" i="10"/>
  <c r="AB190" i="10"/>
  <c r="R105" i="10"/>
  <c r="R106" i="10"/>
  <c r="AI282" i="10"/>
  <c r="AB77" i="10"/>
  <c r="AB78" i="10"/>
  <c r="AI170" i="10"/>
  <c r="P301" i="10"/>
  <c r="P302" i="10"/>
  <c r="U49" i="10"/>
  <c r="U50" i="10"/>
  <c r="U147" i="10"/>
  <c r="U148" i="10"/>
  <c r="F63" i="10"/>
  <c r="F64" i="10"/>
  <c r="L287" i="10"/>
  <c r="L288" i="10"/>
  <c r="C106" i="10"/>
  <c r="C105" i="10"/>
  <c r="U189" i="10"/>
  <c r="U190" i="10"/>
  <c r="O189" i="10"/>
  <c r="O190" i="10"/>
  <c r="C301" i="10"/>
  <c r="C302" i="10"/>
  <c r="Y245" i="10"/>
  <c r="Y246" i="10"/>
  <c r="N273" i="10"/>
  <c r="N274" i="10"/>
  <c r="Y91" i="10"/>
  <c r="Y92" i="10"/>
  <c r="G91" i="10"/>
  <c r="G92" i="10"/>
  <c r="F133" i="10"/>
  <c r="F134" i="10"/>
  <c r="H133" i="10"/>
  <c r="H134" i="10"/>
  <c r="E245" i="10"/>
  <c r="E246" i="10"/>
  <c r="N287" i="10"/>
  <c r="N288" i="10"/>
  <c r="G161" i="10"/>
  <c r="G162" i="10"/>
  <c r="N302" i="10"/>
  <c r="N301" i="10"/>
  <c r="H231" i="10"/>
  <c r="H232" i="10"/>
  <c r="Z162" i="10"/>
  <c r="Z161" i="10"/>
  <c r="W49" i="10"/>
  <c r="W50" i="10"/>
  <c r="L203" i="10"/>
  <c r="L204" i="10"/>
  <c r="P175" i="10"/>
  <c r="P176" i="10"/>
  <c r="W133" i="10"/>
  <c r="W134" i="10"/>
  <c r="C161" i="10"/>
  <c r="C162" i="10"/>
  <c r="AI153" i="10"/>
  <c r="Q91" i="10"/>
  <c r="Q92" i="10"/>
  <c r="K218" i="10"/>
  <c r="K217" i="10"/>
  <c r="AD301" i="10"/>
  <c r="AD302" i="10"/>
  <c r="I161" i="10"/>
  <c r="I162" i="10"/>
  <c r="AA204" i="10"/>
  <c r="AA203" i="10"/>
  <c r="AF50" i="10"/>
  <c r="AF49" i="10"/>
  <c r="L175" i="10"/>
  <c r="L176" i="10"/>
  <c r="F273" i="10"/>
  <c r="F274" i="10"/>
  <c r="AI265" i="10"/>
  <c r="X287" i="10"/>
  <c r="X288" i="10"/>
  <c r="N133" i="10"/>
  <c r="N134" i="10"/>
  <c r="Q189" i="10"/>
  <c r="Q190" i="10"/>
  <c r="AD217" i="10"/>
  <c r="AD218" i="10"/>
  <c r="AF189" i="10"/>
  <c r="AF190" i="10"/>
  <c r="C92" i="10"/>
  <c r="C91" i="10"/>
  <c r="C134" i="10"/>
  <c r="C133" i="10"/>
  <c r="R50" i="10"/>
  <c r="R49" i="10"/>
  <c r="X189" i="10"/>
  <c r="X190" i="10"/>
  <c r="P147" i="10"/>
  <c r="P148" i="10"/>
  <c r="AG273" i="10"/>
  <c r="AG274" i="10"/>
  <c r="S161" i="10"/>
  <c r="S162" i="10"/>
  <c r="J302" i="10"/>
  <c r="J301" i="10"/>
  <c r="F49" i="10"/>
  <c r="F50" i="10"/>
  <c r="O231" i="10"/>
  <c r="O232" i="10"/>
  <c r="F105" i="10"/>
  <c r="F106" i="10"/>
  <c r="AG35" i="10"/>
  <c r="AG36" i="10"/>
  <c r="O273" i="10"/>
  <c r="O274" i="10"/>
  <c r="AE301" i="10"/>
  <c r="AE302" i="10"/>
  <c r="N245" i="10"/>
  <c r="N246" i="10"/>
  <c r="R302" i="10"/>
  <c r="R301" i="10"/>
  <c r="AF175" i="10"/>
  <c r="AF176" i="10"/>
  <c r="AG231" i="10"/>
  <c r="AG232" i="10"/>
  <c r="J50" i="10"/>
  <c r="J49" i="10"/>
  <c r="AG105" i="10"/>
  <c r="AG106" i="10"/>
  <c r="AF259" i="10"/>
  <c r="AF260" i="10"/>
  <c r="Z134" i="10"/>
  <c r="Z133" i="10"/>
  <c r="E287" i="10"/>
  <c r="E288" i="10"/>
  <c r="V203" i="10"/>
  <c r="V204" i="10"/>
  <c r="C232" i="10"/>
  <c r="C231" i="10"/>
  <c r="V245" i="10"/>
  <c r="V246" i="10"/>
  <c r="V147" i="10"/>
  <c r="V148" i="10"/>
  <c r="G231" i="10"/>
  <c r="G232" i="10"/>
  <c r="AI223" i="10"/>
  <c r="K147" i="10"/>
  <c r="K148" i="10"/>
  <c r="D63" i="10"/>
  <c r="D64" i="10"/>
  <c r="P105" i="10"/>
  <c r="P106" i="10"/>
  <c r="I287" i="10"/>
  <c r="I288" i="10"/>
  <c r="D217" i="10"/>
  <c r="D218" i="10"/>
  <c r="U245" i="10"/>
  <c r="U246" i="10"/>
  <c r="T189" i="10"/>
  <c r="T190" i="10"/>
  <c r="E105" i="10"/>
  <c r="E106" i="10"/>
  <c r="H77" i="10"/>
  <c r="H78" i="10"/>
  <c r="D133" i="10"/>
  <c r="D134" i="10"/>
  <c r="C50" i="10"/>
  <c r="C49" i="10"/>
  <c r="AI41" i="10"/>
  <c r="D259" i="10"/>
  <c r="D260" i="10"/>
  <c r="Y147" i="10"/>
  <c r="Y148" i="10"/>
  <c r="AC231" i="10"/>
  <c r="AC232" i="10"/>
  <c r="X77" i="10"/>
  <c r="X78" i="10"/>
  <c r="AF35" i="10"/>
  <c r="AF36" i="10"/>
  <c r="D77" i="10"/>
  <c r="D78" i="10"/>
  <c r="H301" i="10"/>
  <c r="H302" i="10"/>
  <c r="AI293" i="10"/>
  <c r="P119" i="10"/>
  <c r="P120" i="10"/>
  <c r="C175" i="10"/>
  <c r="C176" i="10"/>
  <c r="AI167" i="10"/>
  <c r="AI254" i="10"/>
  <c r="AE77" i="10"/>
  <c r="AE78" i="10"/>
  <c r="F189" i="10"/>
  <c r="F190" i="10"/>
  <c r="AE259" i="10"/>
  <c r="AE260" i="10"/>
  <c r="AA134" i="10"/>
  <c r="AA133" i="10"/>
  <c r="C288" i="10"/>
  <c r="C287" i="10"/>
  <c r="AI279" i="10"/>
  <c r="I231" i="10"/>
  <c r="I232" i="10"/>
  <c r="M119" i="10"/>
  <c r="M120" i="10"/>
  <c r="AE35" i="10"/>
  <c r="AE36" i="10"/>
  <c r="AA175" i="10"/>
  <c r="AA176" i="10"/>
  <c r="V302" i="10"/>
  <c r="V301" i="10"/>
  <c r="AB245" i="10"/>
  <c r="AB246" i="10"/>
  <c r="R176" i="10"/>
  <c r="R175" i="10"/>
  <c r="V287" i="10"/>
  <c r="V288" i="10"/>
  <c r="W231" i="10"/>
  <c r="W232" i="10"/>
  <c r="G245" i="10"/>
  <c r="G246" i="10"/>
  <c r="K134" i="10"/>
  <c r="K133" i="10"/>
  <c r="N203" i="10"/>
  <c r="N204" i="10"/>
  <c r="AB133" i="10"/>
  <c r="AB134" i="10"/>
  <c r="U161" i="10"/>
  <c r="U162" i="10"/>
  <c r="I203" i="10"/>
  <c r="I204" i="10"/>
  <c r="W189" i="10"/>
  <c r="W190" i="10"/>
  <c r="I91" i="10"/>
  <c r="I92" i="10"/>
  <c r="AI83" i="10"/>
  <c r="AA50" i="10"/>
  <c r="AA49" i="10"/>
  <c r="I273" i="10"/>
  <c r="I274" i="10"/>
  <c r="W119" i="10"/>
  <c r="W120" i="10"/>
  <c r="AF231" i="10"/>
  <c r="AF232" i="10"/>
  <c r="J92" i="10"/>
  <c r="J91" i="10"/>
  <c r="AA147" i="10"/>
  <c r="AA148" i="10"/>
  <c r="N189" i="10"/>
  <c r="N190" i="10"/>
  <c r="AD273" i="10"/>
  <c r="AD274" i="10"/>
  <c r="T133" i="10"/>
  <c r="T134" i="10"/>
  <c r="O301" i="10"/>
  <c r="O302" i="10"/>
  <c r="J134" i="10"/>
  <c r="J133" i="10"/>
  <c r="Q119" i="10"/>
  <c r="Q120" i="10"/>
  <c r="L49" i="10"/>
  <c r="L50" i="10"/>
  <c r="H147" i="10"/>
  <c r="H148" i="10"/>
  <c r="AI114" i="10"/>
  <c r="J64" i="10"/>
  <c r="J63" i="10"/>
  <c r="T217" i="10"/>
  <c r="T218" i="10"/>
  <c r="Z92" i="10"/>
  <c r="Z91" i="10"/>
  <c r="Q217" i="10"/>
  <c r="Q218" i="10"/>
  <c r="AA64" i="10"/>
  <c r="AA63" i="10"/>
  <c r="N77" i="10"/>
  <c r="N78" i="10"/>
  <c r="W217" i="10"/>
  <c r="W218" i="10"/>
  <c r="M287" i="10"/>
  <c r="M288" i="10"/>
  <c r="H63" i="10"/>
  <c r="H64" i="10"/>
  <c r="AI55" i="10"/>
  <c r="I175" i="10"/>
  <c r="I176" i="10"/>
  <c r="J245" i="10"/>
  <c r="J246" i="10"/>
  <c r="T77" i="10"/>
  <c r="T78" i="10"/>
  <c r="AI251" i="10"/>
  <c r="K288" i="10"/>
  <c r="K287" i="10"/>
  <c r="E231" i="10"/>
  <c r="E232" i="10"/>
  <c r="G189" i="10"/>
  <c r="G190" i="10"/>
  <c r="AI181" i="10"/>
  <c r="G147" i="10"/>
  <c r="G148" i="10"/>
  <c r="Y273" i="10"/>
  <c r="Y274" i="10"/>
  <c r="K190" i="10"/>
  <c r="K189" i="10"/>
  <c r="AF287" i="10"/>
  <c r="AF288" i="10"/>
  <c r="AD231" i="10"/>
  <c r="AD232" i="10"/>
  <c r="G203" i="10"/>
  <c r="G204" i="10"/>
  <c r="P133" i="10"/>
  <c r="P134" i="10"/>
  <c r="Q161" i="10"/>
  <c r="Q162" i="10"/>
  <c r="AI58" i="10"/>
  <c r="Y77" i="10"/>
  <c r="Y78" i="10"/>
  <c r="AE105" i="10"/>
  <c r="AE106" i="10"/>
  <c r="T161" i="10"/>
  <c r="T162" i="10"/>
  <c r="AF105" i="10"/>
  <c r="AF106" i="10"/>
  <c r="AD91" i="10"/>
  <c r="AD92" i="10"/>
  <c r="T301" i="10"/>
  <c r="T302" i="10"/>
  <c r="X175" i="10"/>
  <c r="X176" i="10"/>
  <c r="AD287" i="10"/>
  <c r="AD288" i="10"/>
  <c r="U287" i="10"/>
  <c r="U288" i="10"/>
  <c r="Y105" i="10"/>
  <c r="Y106" i="10"/>
  <c r="V231" i="10"/>
  <c r="V232" i="10"/>
  <c r="K106" i="10"/>
  <c r="K105" i="10"/>
  <c r="D302" i="10"/>
  <c r="D301" i="10"/>
  <c r="S218" i="10"/>
  <c r="S217" i="10"/>
  <c r="I217" i="10"/>
  <c r="I218" i="10"/>
  <c r="AI209" i="10"/>
  <c r="Z78" i="10"/>
  <c r="Z77" i="10"/>
  <c r="S232" i="10"/>
  <c r="S231" i="10"/>
  <c r="S246" i="10"/>
  <c r="S245" i="10"/>
  <c r="AF245" i="10"/>
  <c r="AF246" i="10"/>
  <c r="I147" i="10"/>
  <c r="I148" i="10"/>
  <c r="M77" i="10"/>
  <c r="M78" i="10"/>
  <c r="AE147" i="10"/>
  <c r="AE148" i="10"/>
  <c r="F175" i="10"/>
  <c r="F176" i="10"/>
  <c r="D161" i="10"/>
  <c r="D162" i="10"/>
  <c r="H119" i="10"/>
  <c r="H120" i="10"/>
  <c r="S134" i="10"/>
  <c r="S133" i="10"/>
  <c r="AI226" i="10"/>
  <c r="I105" i="10"/>
  <c r="I106" i="10"/>
  <c r="K64" i="10"/>
  <c r="K63" i="10"/>
  <c r="U203" i="10"/>
  <c r="U204" i="10"/>
  <c r="AG175" i="10"/>
  <c r="AG176" i="10"/>
  <c r="X119" i="10"/>
  <c r="X120" i="10"/>
  <c r="AD105" i="10"/>
  <c r="AD106" i="10"/>
  <c r="AE217" i="10"/>
  <c r="AE218" i="10"/>
  <c r="H91" i="10"/>
  <c r="H92" i="10"/>
  <c r="AI30" i="10"/>
  <c r="AI198" i="10"/>
  <c r="I77" i="10"/>
  <c r="I78" i="10"/>
  <c r="E63" i="10"/>
  <c r="E64" i="10"/>
  <c r="AE49" i="10"/>
  <c r="AE50" i="10"/>
  <c r="F147" i="10"/>
  <c r="F148" i="10"/>
  <c r="AI139" i="10"/>
  <c r="Z190" i="10"/>
  <c r="Z189" i="10"/>
  <c r="J190" i="10"/>
  <c r="J189" i="10"/>
  <c r="X133" i="10"/>
  <c r="X134" i="10"/>
  <c r="M91" i="10"/>
  <c r="M92" i="10"/>
  <c r="D287" i="10"/>
  <c r="D288" i="10"/>
  <c r="K204" i="10"/>
  <c r="K203" i="10"/>
  <c r="AB35" i="10"/>
  <c r="AB36" i="10"/>
  <c r="AI27" i="10"/>
  <c r="AC77" i="10"/>
  <c r="AC78" i="10"/>
  <c r="O77" i="10"/>
  <c r="O78" i="10"/>
  <c r="P50" i="10"/>
  <c r="P49" i="10"/>
  <c r="R148" i="10"/>
  <c r="R147" i="10"/>
  <c r="Y301" i="10"/>
  <c r="Y302" i="10"/>
  <c r="V161" i="10"/>
  <c r="V162" i="10"/>
  <c r="X231" i="10"/>
  <c r="X232" i="10"/>
  <c r="K301" i="10"/>
  <c r="K302" i="10"/>
  <c r="W105" i="10"/>
  <c r="W106" i="10"/>
  <c r="J148" i="10"/>
  <c r="J147" i="10"/>
  <c r="M203" i="10"/>
  <c r="M204" i="10"/>
  <c r="E259" i="10"/>
  <c r="E260" i="10"/>
  <c r="S301" i="10"/>
  <c r="S302" i="10"/>
  <c r="N231" i="10"/>
  <c r="N232" i="10"/>
  <c r="O119" i="10"/>
  <c r="O120" i="10"/>
  <c r="AF91" i="10"/>
  <c r="AF92" i="10"/>
  <c r="AE175" i="10"/>
  <c r="AE176" i="10"/>
  <c r="Q147" i="10"/>
  <c r="Q148" i="10"/>
  <c r="E91" i="10"/>
  <c r="E92" i="10"/>
  <c r="V105" i="10"/>
  <c r="V106" i="10"/>
  <c r="Y189" i="10"/>
  <c r="Y190" i="10"/>
  <c r="N105" i="10"/>
  <c r="N106" i="10"/>
  <c r="AG203" i="10"/>
  <c r="AG204" i="10"/>
  <c r="D147" i="10"/>
  <c r="D148" i="10"/>
  <c r="AB161" i="10"/>
  <c r="AB162" i="10"/>
  <c r="AA162" i="10"/>
  <c r="AA161" i="10"/>
  <c r="W203" i="10"/>
  <c r="W204" i="10"/>
  <c r="AD203" i="10"/>
  <c r="AD204" i="10"/>
  <c r="T273" i="10"/>
  <c r="T274" i="10"/>
  <c r="S189" i="10"/>
  <c r="S190" i="10"/>
  <c r="L119" i="10"/>
  <c r="L120" i="10"/>
  <c r="H50" i="10"/>
  <c r="H49" i="10"/>
  <c r="AA288" i="10"/>
  <c r="AA287" i="10"/>
  <c r="AA190" i="10"/>
  <c r="AA189" i="10"/>
  <c r="N217" i="10"/>
  <c r="N218" i="10"/>
  <c r="V133" i="10"/>
  <c r="V134" i="10"/>
  <c r="N161" i="10"/>
  <c r="N162" i="10"/>
  <c r="F91" i="10"/>
  <c r="F92" i="10"/>
  <c r="AD147" i="10"/>
  <c r="AD148" i="10"/>
  <c r="J218" i="10"/>
  <c r="J217" i="10"/>
  <c r="D245" i="10"/>
  <c r="D246" i="10"/>
  <c r="AI237" i="10"/>
  <c r="AA231" i="10"/>
  <c r="AA232" i="10"/>
  <c r="L231" i="10"/>
  <c r="L232" i="10"/>
  <c r="K232" i="10"/>
  <c r="K231" i="10"/>
  <c r="L273" i="10"/>
  <c r="L274" i="10"/>
  <c r="AF133" i="10"/>
  <c r="AF134" i="10"/>
  <c r="F119" i="10"/>
  <c r="F120" i="10"/>
  <c r="AB287" i="10"/>
  <c r="AB288" i="10"/>
  <c r="U175" i="10"/>
  <c r="U176" i="10"/>
  <c r="R218" i="10"/>
  <c r="R217" i="10"/>
  <c r="T245" i="10"/>
  <c r="T246" i="10"/>
  <c r="AE203" i="10"/>
  <c r="AE204" i="10"/>
  <c r="W273" i="10"/>
  <c r="W274" i="10"/>
  <c r="P161" i="10"/>
  <c r="P162" i="10"/>
  <c r="AD175" i="10"/>
  <c r="AD176" i="10"/>
  <c r="R78" i="10"/>
  <c r="R77" i="10"/>
  <c r="V77" i="10"/>
  <c r="V78" i="10"/>
  <c r="K78" i="10"/>
  <c r="K77" i="10"/>
  <c r="Z50" i="10"/>
  <c r="Z49" i="10"/>
  <c r="U133" i="10"/>
  <c r="U134" i="10"/>
  <c r="P287" i="10"/>
  <c r="P288" i="10"/>
  <c r="T203" i="10"/>
  <c r="T204" i="10"/>
  <c r="H203" i="10"/>
  <c r="H204" i="10"/>
  <c r="M49" i="10"/>
  <c r="M50" i="10"/>
  <c r="D50" i="10"/>
  <c r="D49" i="10"/>
  <c r="AB301" i="10"/>
  <c r="AB302" i="10"/>
  <c r="G105" i="10"/>
  <c r="G106" i="10"/>
  <c r="AI97" i="10"/>
  <c r="AF147" i="10"/>
  <c r="AF148" i="10"/>
  <c r="O203" i="10"/>
  <c r="O204" i="10"/>
  <c r="AB49" i="10"/>
  <c r="AB50" i="10"/>
  <c r="W161" i="10"/>
  <c r="W162" i="10"/>
  <c r="AB203" i="10"/>
  <c r="AB204" i="10"/>
  <c r="R162" i="10"/>
  <c r="R161" i="10"/>
  <c r="N49" i="10"/>
  <c r="N50" i="10"/>
  <c r="W147" i="10"/>
  <c r="W148" i="10"/>
  <c r="O91" i="10"/>
  <c r="O92" i="10"/>
  <c r="J105" i="10"/>
  <c r="J106" i="10"/>
  <c r="X91" i="10"/>
  <c r="X92" i="10"/>
  <c r="L189" i="10"/>
  <c r="L190" i="10"/>
  <c r="O217" i="10"/>
  <c r="O218" i="10"/>
  <c r="E161" i="10"/>
  <c r="E162" i="10"/>
  <c r="AC119" i="10"/>
  <c r="AC120" i="10"/>
  <c r="AB147" i="10"/>
  <c r="AB148" i="10"/>
  <c r="X161" i="10"/>
  <c r="X162" i="10"/>
  <c r="C190" i="10"/>
  <c r="C189" i="10"/>
  <c r="T147" i="10"/>
  <c r="T148" i="10"/>
  <c r="Q133" i="10"/>
  <c r="Q134" i="10"/>
  <c r="G301" i="10"/>
  <c r="G302" i="10"/>
  <c r="AG245" i="10"/>
  <c r="AG246" i="10"/>
  <c r="AE91" i="10"/>
  <c r="AE92" i="10"/>
  <c r="AE119" i="10"/>
  <c r="AE120" i="10"/>
  <c r="W77" i="10"/>
  <c r="W78" i="10"/>
  <c r="K91" i="10"/>
  <c r="K92" i="10"/>
  <c r="E217" i="10"/>
  <c r="E218" i="10"/>
  <c r="T105" i="10"/>
  <c r="T106" i="10"/>
  <c r="C203" i="10"/>
  <c r="C204" i="10"/>
  <c r="M175" i="10"/>
  <c r="M176" i="10"/>
  <c r="AI86" i="10"/>
  <c r="J78" i="10"/>
  <c r="J77" i="10"/>
  <c r="AI100" i="10"/>
  <c r="X273" i="10"/>
  <c r="X274" i="10"/>
  <c r="X203" i="10"/>
  <c r="X204" i="10"/>
  <c r="L217" i="10"/>
  <c r="L218" i="10"/>
  <c r="I301" i="10"/>
  <c r="I302" i="10"/>
  <c r="E273" i="10"/>
  <c r="E274" i="10"/>
  <c r="C274" i="10"/>
  <c r="C273" i="10"/>
  <c r="D105" i="10"/>
  <c r="D106" i="10"/>
  <c r="D189" i="10"/>
  <c r="D190" i="10"/>
  <c r="Z245" i="10"/>
  <c r="Z246" i="10"/>
  <c r="J120" i="10"/>
  <c r="J119" i="10"/>
  <c r="I189" i="10"/>
  <c r="I190" i="10"/>
  <c r="V91" i="10"/>
  <c r="V92" i="10"/>
  <c r="I50" i="10"/>
  <c r="I49" i="10"/>
  <c r="F301" i="10"/>
  <c r="F302" i="10"/>
  <c r="S176" i="10"/>
  <c r="S175" i="10"/>
  <c r="V189" i="10"/>
  <c r="V190" i="10"/>
  <c r="S120" i="10"/>
  <c r="S119" i="10"/>
  <c r="P91" i="10"/>
  <c r="P92" i="10"/>
  <c r="AI156" i="10"/>
  <c r="Y175" i="10"/>
  <c r="Y176" i="10"/>
  <c r="AG147" i="10"/>
  <c r="AG148" i="10"/>
  <c r="AB231" i="10"/>
  <c r="AB232" i="10"/>
  <c r="AD189" i="10"/>
  <c r="AD190" i="10"/>
  <c r="AC35" i="10"/>
  <c r="AC36" i="10"/>
  <c r="AI128" i="10"/>
  <c r="AE287" i="10"/>
  <c r="AE288" i="10"/>
  <c r="I63" i="10"/>
  <c r="I64" i="10"/>
  <c r="R287" i="10"/>
  <c r="R288" i="10"/>
  <c r="D119" i="10"/>
  <c r="D120" i="10"/>
  <c r="AI111" i="10"/>
  <c r="N119" i="10"/>
  <c r="N120" i="10"/>
  <c r="G273" i="10"/>
  <c r="G274" i="10"/>
  <c r="X217" i="10"/>
  <c r="X218" i="10"/>
  <c r="Q231" i="10"/>
  <c r="Q232" i="10"/>
  <c r="O105" i="10"/>
  <c r="O106" i="10"/>
  <c r="G119" i="10"/>
  <c r="G120" i="10"/>
  <c r="P231" i="10"/>
  <c r="P232" i="10"/>
  <c r="AD35" i="10"/>
  <c r="AD36" i="10"/>
  <c r="M161" i="10"/>
  <c r="M162" i="10"/>
  <c r="E147" i="10"/>
  <c r="E148" i="10"/>
  <c r="Z148" i="10"/>
  <c r="Z147" i="10"/>
  <c r="C217" i="10"/>
  <c r="C218" i="10"/>
  <c r="E189" i="10"/>
  <c r="E190" i="10"/>
  <c r="U273" i="10"/>
  <c r="U274" i="10"/>
  <c r="AC147" i="10"/>
  <c r="AC148" i="10"/>
  <c r="M231" i="10"/>
  <c r="M232" i="10"/>
  <c r="R120" i="10"/>
  <c r="R119" i="10"/>
  <c r="F203" i="10"/>
  <c r="F204" i="10"/>
  <c r="C147" i="10"/>
  <c r="C148" i="10"/>
  <c r="M147" i="10"/>
  <c r="M148" i="10"/>
  <c r="K50" i="10"/>
  <c r="K49" i="10"/>
  <c r="AC189" i="10"/>
  <c r="AC190" i="10"/>
  <c r="I133" i="10"/>
  <c r="I134" i="10"/>
  <c r="AI125" i="10"/>
  <c r="AB105" i="10"/>
  <c r="AB106" i="10"/>
  <c r="S50" i="10"/>
  <c r="S49" i="10"/>
  <c r="AI142" i="10"/>
  <c r="N91" i="10"/>
  <c r="N92" i="10"/>
  <c r="Q175" i="10"/>
  <c r="Q176" i="10"/>
  <c r="AC161" i="10"/>
  <c r="AC162" i="10"/>
  <c r="AI72" i="10"/>
  <c r="AF119" i="10"/>
  <c r="AF120" i="10"/>
  <c r="C260" i="10"/>
  <c r="C259" i="10"/>
  <c r="F217" i="10"/>
  <c r="F218" i="10"/>
  <c r="U91" i="10"/>
  <c r="U92" i="10"/>
  <c r="G49" i="10"/>
  <c r="G50" i="10"/>
  <c r="H105" i="10"/>
  <c r="H106" i="10"/>
  <c r="Y161" i="10"/>
  <c r="Y162" i="10"/>
  <c r="Y50" i="10"/>
  <c r="Y49" i="10"/>
  <c r="P245" i="10"/>
  <c r="P246" i="10"/>
  <c r="X147" i="10"/>
  <c r="X148" i="10"/>
  <c r="AI44" i="10"/>
  <c r="AC203" i="10"/>
  <c r="AC204" i="10"/>
  <c r="AI184" i="10"/>
  <c r="Q273" i="10"/>
  <c r="Q274" i="10"/>
  <c r="Z204" i="10"/>
  <c r="Z203" i="10"/>
  <c r="AA120" i="10"/>
  <c r="AA119" i="10"/>
  <c r="H189" i="10"/>
  <c r="H190" i="10"/>
  <c r="D175" i="10"/>
  <c r="D176" i="10"/>
  <c r="J287" i="10"/>
  <c r="J288" i="10"/>
  <c r="H273" i="10"/>
  <c r="H274" i="10"/>
  <c r="D273" i="10"/>
  <c r="D274" i="10"/>
  <c r="Q50" i="10"/>
  <c r="Q49" i="10"/>
  <c r="AC105" i="10"/>
  <c r="AC106" i="10"/>
  <c r="J204" i="10"/>
  <c r="J203" i="10"/>
  <c r="K162" i="10"/>
  <c r="K161" i="10"/>
  <c r="F245" i="10"/>
  <c r="F246" i="10"/>
  <c r="N175" i="10"/>
  <c r="N176" i="10"/>
  <c r="AD49" i="10"/>
  <c r="AD50" i="10"/>
  <c r="Y119" i="10"/>
  <c r="Y120" i="10"/>
  <c r="AA78" i="10"/>
  <c r="AA77" i="10"/>
  <c r="Q105" i="10"/>
  <c r="Q106" i="10"/>
  <c r="Y287" i="10"/>
  <c r="Y288" i="10"/>
  <c r="AA106" i="10"/>
  <c r="AA105" i="10"/>
  <c r="M245" i="10"/>
  <c r="M246" i="10"/>
  <c r="AG133" i="10"/>
  <c r="AG134" i="10"/>
  <c r="U77" i="10"/>
  <c r="U78" i="10"/>
  <c r="T91" i="10"/>
  <c r="T92" i="10"/>
  <c r="D91" i="10"/>
  <c r="D92" i="10"/>
  <c r="AD259" i="10"/>
  <c r="AD260" i="10"/>
  <c r="AI240" i="10"/>
  <c r="G133" i="10"/>
  <c r="G134" i="10"/>
  <c r="E203" i="10"/>
  <c r="E204" i="10"/>
  <c r="AI195" i="10"/>
  <c r="S91" i="10"/>
  <c r="S92" i="10"/>
  <c r="AC91" i="10"/>
  <c r="AC92" i="10"/>
  <c r="AD245" i="10"/>
  <c r="AD246" i="10"/>
  <c r="T49" i="10"/>
  <c r="T50" i="10"/>
  <c r="AA274" i="10"/>
  <c r="AA273" i="10"/>
  <c r="J162" i="10"/>
  <c r="J161" i="10"/>
  <c r="K246" i="10"/>
  <c r="K245" i="10"/>
  <c r="H245" i="10"/>
  <c r="H246" i="10"/>
  <c r="S288" i="10"/>
  <c r="S287" i="10"/>
  <c r="W301" i="10"/>
  <c r="W302" i="10"/>
  <c r="F287" i="10"/>
  <c r="F288" i="10"/>
  <c r="AA91" i="10"/>
  <c r="AA92" i="10"/>
  <c r="Y203" i="10"/>
  <c r="Y204" i="10"/>
  <c r="S147" i="10"/>
  <c r="S148" i="10"/>
  <c r="J176" i="10"/>
  <c r="J175" i="10"/>
  <c r="O175" i="10"/>
  <c r="O176" i="10"/>
  <c r="AF203" i="10"/>
  <c r="AF204" i="10"/>
  <c r="Z302" i="10"/>
  <c r="Z301" i="10"/>
  <c r="K274" i="10"/>
  <c r="K273" i="10"/>
  <c r="AB273" i="10"/>
  <c r="AB274" i="10"/>
  <c r="AI61" i="10" l="1"/>
  <c r="AI62" i="10" s="1"/>
  <c r="AJ62" i="10" s="1"/>
  <c r="U6" i="10"/>
  <c r="U7" i="10" s="1"/>
  <c r="AJ6" i="10" s="1"/>
  <c r="AI59" i="10"/>
  <c r="AJ58" i="10" s="1"/>
  <c r="AI89" i="10"/>
  <c r="AI90" i="10" s="1"/>
  <c r="AI129" i="10"/>
  <c r="AJ128" i="10" s="1"/>
  <c r="AI87" i="10"/>
  <c r="AJ86" i="10" s="1"/>
  <c r="AI101" i="10"/>
  <c r="AJ100" i="10" s="1"/>
  <c r="AI45" i="10"/>
  <c r="AJ44" i="10" s="1"/>
  <c r="AI157" i="10"/>
  <c r="AJ156" i="10" s="1"/>
  <c r="AI115" i="10"/>
  <c r="AJ114" i="10" s="1"/>
  <c r="AI255" i="10"/>
  <c r="AJ254" i="10" s="1"/>
  <c r="AI73" i="10"/>
  <c r="AJ72" i="10" s="1"/>
  <c r="AI285" i="10"/>
  <c r="AI286" i="10" s="1"/>
  <c r="AI257" i="10"/>
  <c r="AI258" i="10" s="1"/>
  <c r="AI227" i="10"/>
  <c r="AJ226" i="10" s="1"/>
  <c r="AI229" i="10"/>
  <c r="AI230" i="10" s="1"/>
  <c r="AI143" i="10"/>
  <c r="AJ142" i="10" s="1"/>
  <c r="AI131" i="10"/>
  <c r="AI132" i="10" s="1"/>
  <c r="AI47" i="10"/>
  <c r="AI48" i="10" s="1"/>
  <c r="AI159" i="10"/>
  <c r="AI160" i="10" s="1"/>
  <c r="AI19" i="10"/>
  <c r="AI20" i="10" s="1"/>
  <c r="AI17" i="10"/>
  <c r="AJ16" i="10" s="1"/>
  <c r="AI297" i="10"/>
  <c r="AJ296" i="10" s="1"/>
  <c r="AI173" i="10"/>
  <c r="AI174" i="10" s="1"/>
  <c r="AI283" i="10"/>
  <c r="AJ282" i="10" s="1"/>
  <c r="AI103" i="10"/>
  <c r="AI104" i="10" s="1"/>
  <c r="AI75" i="10"/>
  <c r="AI76" i="10" s="1"/>
  <c r="AI215" i="10"/>
  <c r="AI216" i="10" s="1"/>
  <c r="AI145" i="10"/>
  <c r="AI146" i="10" s="1"/>
  <c r="AI241" i="10"/>
  <c r="AJ240" i="10" s="1"/>
  <c r="AI187" i="10"/>
  <c r="AI188" i="10" s="1"/>
  <c r="AI243" i="10"/>
  <c r="AI244" i="10" s="1"/>
  <c r="AI171" i="10"/>
  <c r="AJ170" i="10" s="1"/>
  <c r="AI299" i="10"/>
  <c r="AI300" i="10" s="1"/>
  <c r="AI269" i="10"/>
  <c r="AJ268" i="10" s="1"/>
  <c r="AI185" i="10"/>
  <c r="AJ184" i="10" s="1"/>
  <c r="AI201" i="10"/>
  <c r="AI202" i="10" s="1"/>
  <c r="AI199" i="10"/>
  <c r="AJ198" i="10" s="1"/>
  <c r="W7" i="10"/>
  <c r="AI33" i="10"/>
  <c r="AI34" i="10" s="1"/>
  <c r="AI271" i="10"/>
  <c r="AI272" i="10" s="1"/>
  <c r="AI117" i="10"/>
  <c r="AI118" i="10" s="1"/>
  <c r="W6" i="10"/>
  <c r="AI31" i="10"/>
  <c r="AJ30" i="10" s="1"/>
  <c r="AI213" i="10"/>
  <c r="AJ212" i="10" s="1"/>
  <c r="Y7" i="10" l="1"/>
  <c r="Y6" i="10"/>
  <c r="AG7" i="10"/>
  <c r="AJ202" i="10"/>
  <c r="AJ258" i="10"/>
  <c r="AJ286" i="10"/>
  <c r="AJ146" i="10"/>
  <c r="AJ118" i="10"/>
  <c r="AJ216" i="10"/>
  <c r="AJ160" i="10"/>
  <c r="AJ48" i="10"/>
  <c r="AJ90" i="10"/>
  <c r="AJ104" i="10"/>
  <c r="AJ132" i="10"/>
  <c r="AJ272" i="10"/>
  <c r="AJ76" i="10"/>
  <c r="AJ300" i="10"/>
  <c r="AJ244" i="10"/>
  <c r="AJ174" i="10"/>
  <c r="AJ230" i="10"/>
  <c r="AJ188" i="10"/>
  <c r="AJ20" i="10"/>
  <c r="AG5" i="10"/>
  <c r="AJ34" i="10"/>
  <c r="AG16" i="13"/>
  <c r="AG17" i="13" s="1"/>
  <c r="W4" i="13"/>
  <c r="Y4" i="13" s="1"/>
  <c r="AF5" i="13" s="1"/>
</calcChain>
</file>

<file path=xl/sharedStrings.xml><?xml version="1.0" encoding="utf-8"?>
<sst xmlns="http://schemas.openxmlformats.org/spreadsheetml/2006/main" count="765" uniqueCount="67">
  <si>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</si>
  <si>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</si>
  <si>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</si>
  <si>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</si>
  <si>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</si>
  <si>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</si>
  <si>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</si>
  <si>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</si>
  <si>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</si>
  <si>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</si>
  <si>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</si>
  <si>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</si>
  <si>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</si>
  <si>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</si>
  <si>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</si>
  <si>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</si>
  <si>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</si>
  <si>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</si>
  <si>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</si>
  <si>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</si>
  <si>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</si>
  <si>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</si>
  <si>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</si>
  <si>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</si>
  <si>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</si>
  <si>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</si>
  <si>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</si>
  <si>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</si>
  <si>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</si>
  <si>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</si>
  <si>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</si>
  <si>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</si>
  <si>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</si>
  <si>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</si>
  <si>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</si>
  <si>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</si>
  <si>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</si>
  <si>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</si>
  <si>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</si>
  <si>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</si>
  <si>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</si>
  <si>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</si>
  <si>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</si>
  <si>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</si>
  <si>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</si>
  <si>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</si>
  <si>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</si>
  <si>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</si>
  <si>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</si>
  <si>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</si>
  <si>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</si>
  <si>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休日取得計画実績表（港湾・漁港事業）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コウワン</t>
    </rPh>
    <rPh sb="13" eb="15">
      <t>ギョコウ</t>
    </rPh>
    <rPh sb="15" eb="17">
      <t>ジギョウ</t>
    </rPh>
    <phoneticPr fontId="2"/>
  </si>
  <si>
    <t>休日等</t>
    <rPh sb="0" eb="2">
      <t>キュウジツ</t>
    </rPh>
    <rPh sb="2" eb="3">
      <t>トウ</t>
    </rPh>
    <phoneticPr fontId="2"/>
  </si>
  <si>
    <t>夏季・年末年始休暇</t>
    <rPh sb="0" eb="2">
      <t>カキ</t>
    </rPh>
    <rPh sb="3" eb="5">
      <t>ネンマツ</t>
    </rPh>
    <rPh sb="5" eb="7">
      <t>ネンシ</t>
    </rPh>
    <rPh sb="7" eb="9">
      <t>キュウカ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</si>
  <si>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</si>
  <si>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</si>
  <si>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土･日</t>
    <rPh sb="0" eb="1">
      <t>ツチ</t>
    </rPh>
    <rPh sb="2" eb="3">
      <t>ヒ</t>
    </rPh>
    <phoneticPr fontId="2"/>
  </si>
  <si>
    <t>達成</t>
    <rPh sb="0" eb="2">
      <t>タッセイ</t>
    </rPh>
    <phoneticPr fontId="2"/>
  </si>
  <si>
    <t>休暇等</t>
    <rPh sb="0" eb="3">
      <t>キュウカトウ</t>
    </rPh>
    <phoneticPr fontId="2"/>
  </si>
  <si>
    <t>計画</t>
    <rPh sb="0" eb="2">
      <t>ケイカク</t>
    </rPh>
    <phoneticPr fontId="2"/>
  </si>
  <si>
    <t>実績</t>
    <rPh sb="0" eb="2">
      <t>ジッセキ</t>
    </rPh>
    <phoneticPr fontId="2"/>
  </si>
  <si>
    <t>対象期間</t>
    <rPh sb="0" eb="4">
      <t>タイショウキカン</t>
    </rPh>
    <phoneticPr fontId="2"/>
  </si>
  <si>
    <t>閉所率</t>
    <rPh sb="0" eb="3">
      <t>ヘイショリツ</t>
    </rPh>
    <phoneticPr fontId="2"/>
  </si>
  <si>
    <t>○工事</t>
    <rPh sb="1" eb="3">
      <t>コウジ</t>
    </rPh>
    <phoneticPr fontId="2"/>
  </si>
  <si>
    <t>休日取得計画実績表（評定用　港湾・漁港事業）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ヒョウテイ</t>
    </rPh>
    <rPh sb="12" eb="13">
      <t>ヨウ</t>
    </rPh>
    <phoneticPr fontId="2"/>
  </si>
  <si>
    <t>　</t>
  </si>
  <si>
    <t>通期の４週８休</t>
    <rPh sb="0" eb="2">
      <t>ツウキ</t>
    </rPh>
    <rPh sb="4" eb="5">
      <t>シュウ</t>
    </rPh>
    <rPh sb="6" eb="7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</si>
</sst>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  <numFmt numFmtId="182" formatCode="[$-411]ge\.m\.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80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9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1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9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9" xfId="0" applyFont="1" applyFill="1" applyBorder="1" applyProtection="1">
      <alignment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1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8" xfId="0" applyBorder="1">
      <alignment vertical="center"/>
    </xf>
    <xf numFmtId="14" fontId="11" fillId="0" borderId="48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8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/>
    </xf>
    <xf numFmtId="180" fontId="4" fillId="0" borderId="0" xfId="0" applyNumberFormat="1" applyFo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9" fontId="4" fillId="5" borderId="37" xfId="0" applyNumberFormat="1" applyFont="1" applyFill="1" applyBorder="1" applyAlignment="1" applyProtection="1">
      <alignment horizontal="center" vertical="center" shrinkToFit="1"/>
    </xf>
    <xf numFmtId="178" fontId="4" fillId="0" borderId="0" xfId="0" applyNumberFormat="1" applyFont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179" fontId="4" fillId="0" borderId="16" xfId="0" applyNumberFormat="1" applyFont="1" applyFill="1" applyBorder="1" applyAlignment="1" applyProtection="1">
      <alignment horizontal="center" vertical="center" shrinkToFit="1"/>
    </xf>
    <xf numFmtId="179" fontId="4" fillId="0" borderId="9" xfId="0" applyNumberFormat="1" applyFont="1" applyFill="1" applyBorder="1" applyAlignment="1" applyProtection="1">
      <alignment horizontal="center" vertical="center" shrinkToFit="1"/>
    </xf>
    <xf numFmtId="179" fontId="4" fillId="0" borderId="10" xfId="0" applyNumberFormat="1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179" fontId="4" fillId="3" borderId="58" xfId="0" applyNumberFormat="1" applyFont="1" applyFill="1" applyBorder="1" applyAlignment="1" applyProtection="1">
      <alignment horizontal="center" vertical="center" shrinkToFit="1"/>
    </xf>
    <xf numFmtId="179" fontId="4" fillId="3" borderId="57" xfId="0" applyNumberFormat="1" applyFont="1" applyFill="1" applyBorder="1" applyAlignment="1" applyProtection="1">
      <alignment horizontal="center" vertical="center" shrinkToFit="1"/>
    </xf>
    <xf numFmtId="0" fontId="4" fillId="0" borderId="25" xfId="0" applyFont="1" applyFill="1" applyBorder="1" applyAlignment="1" applyProtection="1">
      <alignment horizontal="center" vertical="center"/>
    </xf>
    <xf numFmtId="179" fontId="4" fillId="0" borderId="15" xfId="0" applyNumberFormat="1" applyFont="1" applyFill="1" applyBorder="1" applyAlignment="1" applyProtection="1">
      <alignment horizontal="center" vertical="center" shrinkToFit="1"/>
    </xf>
    <xf numFmtId="179" fontId="4" fillId="0" borderId="59" xfId="0" applyNumberFormat="1" applyFont="1" applyFill="1" applyBorder="1" applyAlignment="1" applyProtection="1">
      <alignment horizontal="center" vertical="center" shrinkToFit="1"/>
    </xf>
    <xf numFmtId="179" fontId="4" fillId="3" borderId="15" xfId="0" applyNumberFormat="1" applyFont="1" applyFill="1" applyBorder="1" applyAlignment="1" applyProtection="1">
      <alignment horizontal="center" vertical="center" shrinkToFit="1"/>
    </xf>
    <xf numFmtId="179" fontId="4" fillId="3" borderId="10" xfId="0" applyNumberFormat="1" applyFont="1" applyFill="1" applyBorder="1" applyAlignment="1" applyProtection="1">
      <alignment horizontal="center" vertical="center" shrinkToFit="1"/>
    </xf>
    <xf numFmtId="0" fontId="4" fillId="0" borderId="32" xfId="0" applyFont="1" applyFill="1" applyBorder="1" applyAlignment="1" applyProtection="1">
      <alignment horizontal="center" vertical="center"/>
    </xf>
    <xf numFmtId="179" fontId="4" fillId="6" borderId="15" xfId="0" applyNumberFormat="1" applyFont="1" applyFill="1" applyBorder="1" applyAlignment="1" applyProtection="1">
      <alignment horizontal="center" vertical="center" shrinkToFit="1"/>
    </xf>
    <xf numFmtId="179" fontId="4" fillId="0" borderId="55" xfId="0" applyNumberFormat="1" applyFont="1" applyFill="1" applyBorder="1" applyAlignment="1" applyProtection="1">
      <alignment horizontal="center" vertical="center" shrinkToFit="1"/>
    </xf>
    <xf numFmtId="179" fontId="4" fillId="0" borderId="37" xfId="0" applyNumberFormat="1" applyFont="1" applyFill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2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177" fontId="4" fillId="0" borderId="19" xfId="1" applyNumberFormat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177" fontId="4" fillId="0" borderId="0" xfId="1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 shrinkToFit="1"/>
    </xf>
    <xf numFmtId="179" fontId="4" fillId="0" borderId="0" xfId="0" applyNumberFormat="1" applyFont="1" applyProtection="1">
      <alignment vertical="center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178" fontId="4" fillId="0" borderId="49" xfId="0" applyNumberFormat="1" applyFont="1" applyFill="1" applyBorder="1" applyAlignment="1" applyProtection="1">
      <alignment horizontal="center" vertical="center" shrinkToFit="1"/>
    </xf>
    <xf numFmtId="178" fontId="4" fillId="0" borderId="4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0" borderId="67" xfId="0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9" fillId="0" borderId="66" xfId="0" applyFont="1" applyFill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 shrinkToFit="1"/>
    </xf>
    <xf numFmtId="182" fontId="4" fillId="0" borderId="0" xfId="0" applyNumberFormat="1" applyFont="1" applyFill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</xf>
    <xf numFmtId="177" fontId="4" fillId="0" borderId="0" xfId="1" applyNumberFormat="1" applyFont="1" applyBorder="1" applyAlignment="1" applyProtection="1">
      <alignment horizontal="center" vertical="center" shrinkToFit="1"/>
    </xf>
    <xf numFmtId="0" fontId="4" fillId="2" borderId="36" xfId="0" applyFont="1" applyFill="1" applyBorder="1" applyAlignment="1" applyProtection="1">
      <alignment vertical="center" textRotation="255" shrinkToFit="1"/>
      <protection locked="0"/>
    </xf>
    <xf numFmtId="0" fontId="4" fillId="2" borderId="8" xfId="0" applyFont="1" applyFill="1" applyBorder="1" applyAlignment="1" applyProtection="1">
      <alignment vertical="center" textRotation="255" shrinkToFit="1"/>
      <protection locked="0"/>
    </xf>
    <xf numFmtId="0" fontId="4" fillId="2" borderId="21" xfId="0" applyFont="1" applyFill="1" applyBorder="1" applyAlignment="1" applyProtection="1">
      <alignment vertical="center" textRotation="255" shrinkToFit="1"/>
      <protection locked="0"/>
    </xf>
    <xf numFmtId="0" fontId="4" fillId="2" borderId="37" xfId="0" applyFont="1" applyFill="1" applyBorder="1" applyAlignment="1" applyProtection="1">
      <alignment vertical="center" textRotation="255" shrinkToFit="1"/>
      <protection locked="0"/>
    </xf>
    <xf numFmtId="0" fontId="4" fillId="2" borderId="34" xfId="0" applyFont="1" applyFill="1" applyBorder="1" applyAlignment="1" applyProtection="1">
      <alignment vertical="center" textRotation="255" shrinkToFit="1"/>
      <protection locked="0"/>
    </xf>
    <xf numFmtId="0" fontId="4" fillId="2" borderId="35" xfId="0" applyFont="1" applyFill="1" applyBorder="1" applyAlignment="1" applyProtection="1">
      <alignment vertical="center" textRotation="255" shrinkToFit="1"/>
      <protection locked="0"/>
    </xf>
    <xf numFmtId="0" fontId="4" fillId="2" borderId="7" xfId="0" applyFont="1" applyFill="1" applyBorder="1" applyAlignment="1" applyProtection="1">
      <alignment vertical="center" textRotation="255" shrinkToFit="1"/>
      <protection locked="0"/>
    </xf>
    <xf numFmtId="0" fontId="4" fillId="2" borderId="4" xfId="0" applyFont="1" applyFill="1" applyBorder="1" applyAlignment="1" applyProtection="1">
      <alignment vertical="center" textRotation="255" shrinkToFit="1"/>
      <protection locked="0"/>
    </xf>
    <xf numFmtId="0" fontId="4" fillId="2" borderId="20" xfId="0" applyFont="1" applyFill="1" applyBorder="1" applyAlignment="1" applyProtection="1">
      <alignment vertical="center" textRotation="255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178" fontId="4" fillId="3" borderId="56" xfId="0" applyNumberFormat="1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178" fontId="4" fillId="3" borderId="9" xfId="0" applyNumberFormat="1" applyFont="1" applyFill="1" applyBorder="1" applyAlignment="1" applyProtection="1">
      <alignment horizontal="center" vertical="center" shrinkToFit="1"/>
    </xf>
    <xf numFmtId="0" fontId="4" fillId="6" borderId="14" xfId="0" applyFont="1" applyFill="1" applyBorder="1" applyAlignment="1" applyProtection="1">
      <alignment horizontal="center" vertical="center" shrinkToFit="1"/>
    </xf>
    <xf numFmtId="0" fontId="4" fillId="6" borderId="5" xfId="0" applyFont="1" applyFill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7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5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0" xfId="0" applyFont="1" applyAlignment="1" applyProtection="1">
      <alignment horizontal="left" vertical="center" shrinkToFit="1"/>
    </xf>
    <xf numFmtId="180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left" vertical="center"/>
    </xf>
    <xf numFmtId="180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80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180" fontId="8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62" xfId="0" applyFont="1" applyFill="1" applyBorder="1" applyAlignment="1" applyProtection="1">
      <alignment horizontal="center" vertical="center"/>
    </xf>
    <xf numFmtId="0" fontId="9" fillId="4" borderId="6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9" fillId="4" borderId="60" xfId="0" applyFont="1" applyFill="1" applyBorder="1" applyAlignment="1" applyProtection="1">
      <alignment horizontal="center" vertical="center"/>
    </xf>
    <xf numFmtId="0" fontId="9" fillId="4" borderId="61" xfId="0" applyFont="1" applyFill="1" applyBorder="1" applyAlignment="1" applyProtection="1">
      <alignment horizontal="center" vertical="center"/>
    </xf>
    <xf numFmtId="0" fontId="9" fillId="4" borderId="63" xfId="0" applyFont="1" applyFill="1" applyBorder="1" applyAlignment="1" applyProtection="1">
      <alignment horizontal="center" vertical="center"/>
    </xf>
    <xf numFmtId="0" fontId="9" fillId="4" borderId="64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7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51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9" fillId="4" borderId="60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4" fillId="0" borderId="0" xfId="0" applyNumberFormat="1" applyFont="1" applyAlignment="1" applyProtection="1">
      <alignment horizontal="left" vertical="center"/>
    </xf>
    <xf numFmtId="181" fontId="4" fillId="0" borderId="0" xfId="0" applyNumberFormat="1" applyFont="1" applyAlignment="1" applyProtection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2" fillId="0" borderId="54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28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fgColor auto="1"/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</dxfs>
  <tableStyles count="0" defaultTableStyle="TableStyleMedium2" defaultPivotStyle="PivotStyleLight16"/>
  <colors>
    <mruColors>
      <color rgb="FFCCFFFF"/>
      <color rgb="FFFFCCFF"/>
      <color rgb="FFFF99FF"/>
      <color rgb="FFFFFF99"/>
      <color rgb="FFFF0000"/>
      <color rgb="FFFF66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445749</xdr:colOff>
      <xdr:row>1</xdr:row>
      <xdr:rowOff>143218</xdr:rowOff>
    </xdr:from>
    <xdr:ext cx="3782382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24466-B6B9-4275-9A9E-C3152DA8699B}"/>
            </a:ext>
          </a:extLst>
        </xdr:cNvPr>
        <xdr:cNvSpPr txBox="1"/>
      </xdr:nvSpPr>
      <xdr:spPr>
        <a:xfrm>
          <a:off x="12856824" y="381343"/>
          <a:ext cx="3782382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休日：</a:t>
          </a:r>
          <a:r>
            <a:rPr kumimoji="1" lang="ja-JP" altLang="en-US" sz="1100"/>
            <a:t>「土曜日」「日曜日」「祝休日」</a:t>
          </a:r>
          <a:endParaRPr kumimoji="1" lang="en-US" altLang="ja-JP" sz="1100"/>
        </a:p>
        <a:p>
          <a:r>
            <a:rPr kumimoji="1" lang="ja-JP" altLang="en-US" sz="1100"/>
            <a:t>　　　　「夏季休暇</a:t>
          </a:r>
          <a:r>
            <a:rPr kumimoji="1" lang="en-US" altLang="ja-JP" sz="1100"/>
            <a:t>(</a:t>
          </a:r>
          <a:r>
            <a:rPr kumimoji="1" lang="ja-JP" altLang="en-US" sz="1100" b="0"/>
            <a:t>土曜日，日曜日，祝休日</a:t>
          </a:r>
          <a:r>
            <a:rPr kumimoji="1" lang="ja-JP" altLang="en-US" sz="1100" b="0">
              <a:solidFill>
                <a:srgbClr val="FF0000"/>
              </a:solidFill>
            </a:rPr>
            <a:t>以外</a:t>
          </a:r>
          <a:r>
            <a:rPr kumimoji="1" lang="ja-JP" altLang="en-US" sz="1100" b="0"/>
            <a:t>の３日間）」</a:t>
          </a:r>
          <a:endParaRPr kumimoji="1" lang="en-US" altLang="ja-JP" sz="1100" b="0"/>
        </a:p>
        <a:p>
          <a:r>
            <a:rPr kumimoji="1" lang="ja-JP" altLang="en-US" sz="1100" b="0"/>
            <a:t>　　　　「年末年始休暇（土曜日，日曜日，祝休日を</a:t>
          </a:r>
          <a:r>
            <a:rPr kumimoji="1" lang="ja-JP" altLang="en-US" sz="1100" b="0">
              <a:solidFill>
                <a:srgbClr val="FF0000"/>
              </a:solidFill>
            </a:rPr>
            <a:t>含め</a:t>
          </a:r>
          <a:r>
            <a:rPr kumimoji="1" lang="ja-JP" altLang="en-US" sz="1100" b="0"/>
            <a:t>６日）</a:t>
          </a:r>
          <a:r>
            <a:rPr kumimoji="1" lang="ja-JP" altLang="en-US" sz="1100"/>
            <a:t>」</a:t>
          </a:r>
          <a:endParaRPr kumimoji="1" lang="en-US" altLang="ja-JP" sz="1100"/>
        </a:p>
      </xdr:txBody>
    </xdr:sp>
    <xdr:clientData/>
  </xdr:oneCellAnchor>
  <xdr:twoCellAnchor>
    <xdr:from>
      <xdr:col>35</xdr:col>
      <xdr:colOff>331347</xdr:colOff>
      <xdr:row>9</xdr:row>
      <xdr:rowOff>84424</xdr:rowOff>
    </xdr:from>
    <xdr:to>
      <xdr:col>43</xdr:col>
      <xdr:colOff>293004</xdr:colOff>
      <xdr:row>42</xdr:row>
      <xdr:rowOff>112059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FEE5F77-BA5B-4C57-9F33-E5F7D6C4044A}"/>
            </a:ext>
          </a:extLst>
        </xdr:cNvPr>
        <xdr:cNvSpPr txBox="1"/>
      </xdr:nvSpPr>
      <xdr:spPr>
        <a:xfrm>
          <a:off x="10999347" y="1328277"/>
          <a:ext cx="5474951" cy="4050547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作成時の留意点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・４週８休</a:t>
          </a:r>
          <a:endParaRPr kumimoji="1" lang="en-US" altLang="ja-JP" sz="1100"/>
        </a:p>
        <a:p>
          <a:r>
            <a:rPr kumimoji="1" lang="ja-JP" altLang="en-US" sz="1100"/>
            <a:t>　⇒４週間毎の期間において，それぞれの期間に含まれる休日の日数分の閉所があること。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休日は，「土曜日」「日曜日」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土曜日，日曜日，祝休日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を含め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３日）」</a:t>
          </a:r>
          <a:endParaRPr lang="ja-JP" altLang="ja-JP" b="1">
            <a:solidFill>
              <a:schemeClr val="tx1"/>
            </a:solidFill>
            <a:effectLst/>
          </a:endParaRPr>
        </a:p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冬休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（土曜日，日曜日，祝休日を含め６日）」とする。</a:t>
          </a:r>
          <a:endParaRPr lang="ja-JP" altLang="ja-JP" b="1">
            <a:solidFill>
              <a:schemeClr val="tx1"/>
            </a:solidFill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工事着手日，工事完成届出日，起算する曜日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</a:t>
          </a:r>
          <a:r>
            <a:rPr kumimoji="1" lang="ja-JP" altLang="en-US" sz="1100">
              <a:solidFill>
                <a:srgbClr val="FF0000"/>
              </a:solidFill>
            </a:rPr>
            <a:t>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起算する曜日については，”土曜日”又は”月曜日”から選択してください。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baseline="0"/>
            <a:t> </a:t>
          </a:r>
          <a:r>
            <a:rPr kumimoji="1" lang="ja-JP" altLang="en-US" sz="1100"/>
            <a:t>　どちらを起算日にするかは，監督職員と協議の上決定してください。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・「休暇等」：ドロップダウンリストから夏休，冬休を選択し入力。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>
              <a:solidFill>
                <a:schemeClr val="tx1"/>
              </a:solidFill>
            </a:rPr>
            <a:t>夏休：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土曜日，日曜日，祝休日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含め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３日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 　　</a:t>
          </a:r>
          <a:r>
            <a:rPr kumimoji="1" lang="ja-JP" altLang="en-US" sz="1100" baseline="0">
              <a:solidFill>
                <a:schemeClr val="tx1"/>
              </a:solidFill>
            </a:rPr>
            <a:t> 冬休：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土曜日，日曜日，祝休日を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含め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６日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・「実績」：ドロップダウンリストから選択し，実績を入力する。当初作業予定であったが荒天時などで計画外の「休」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とした場合は，「雨休」を使う。（「休」と同じ扱い）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153628</xdr:colOff>
      <xdr:row>0</xdr:row>
      <xdr:rowOff>92178</xdr:rowOff>
    </xdr:from>
    <xdr:ext cx="636732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406854" y="92178"/>
          <a:ext cx="636732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</a:p>
      </xdr:txBody>
    </xdr:sp>
    <xdr:clientData/>
  </xdr:oneCellAnchor>
  <xdr:twoCellAnchor>
    <xdr:from>
      <xdr:col>37</xdr:col>
      <xdr:colOff>292309</xdr:colOff>
      <xdr:row>2</xdr:row>
      <xdr:rowOff>138422</xdr:rowOff>
    </xdr:from>
    <xdr:to>
      <xdr:col>46</xdr:col>
      <xdr:colOff>118403</xdr:colOff>
      <xdr:row>16</xdr:row>
      <xdr:rowOff>151667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1666280" y="452187"/>
          <a:ext cx="5473858" cy="213115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作成時の留意点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休暇等に入力した場合，対象期間から除外されますので「計画」，「実績」は入力しない。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8DEC-2824-412D-9B80-94DB3F06F5CA}">
  <sheetPr>
    <pageSetUpPr fitToPage="1"/>
  </sheetPr>
  <dimension ref="B1:AW741"/>
  <sheetViews>
    <sheetView tabSelected="1" view="pageBreakPreview" zoomScale="85" zoomScaleNormal="100" zoomScaleSheetLayoutView="85" workbookViewId="0">
      <selection activeCell="J38" sqref="J38:J40"/>
    </sheetView>
  </sheetViews>
  <sheetFormatPr defaultColWidth="9" defaultRowHeight="13.5" x14ac:dyDescent="0.15"/>
  <cols>
    <col min="1" max="1" width="3.625" style="9" customWidth="1"/>
    <col min="2" max="2" width="7.125" style="62" bestFit="1" customWidth="1"/>
    <col min="3" max="30" width="3.75" style="7" customWidth="1"/>
    <col min="31" max="31" width="3.25" style="7" customWidth="1"/>
    <col min="32" max="32" width="11.125" style="9" customWidth="1"/>
    <col min="33" max="33" width="6.5" style="7" bestFit="1" customWidth="1"/>
    <col min="34" max="35" width="9" style="9"/>
    <col min="36" max="36" width="16.125" style="9" bestFit="1" customWidth="1"/>
    <col min="37" max="45" width="9" style="9"/>
    <col min="46" max="46" width="9" style="9" hidden="1" customWidth="1"/>
    <col min="47" max="48" width="9" style="7" hidden="1" customWidth="1"/>
    <col min="49" max="49" width="9" style="9" hidden="1" customWidth="1"/>
    <col min="50" max="16384" width="9" style="9"/>
  </cols>
  <sheetData>
    <row r="1" spans="2:49" ht="18.75" x14ac:dyDescent="0.15">
      <c r="B1" s="81" t="s">
        <v>51</v>
      </c>
      <c r="M1" s="8"/>
      <c r="AG1" s="125"/>
    </row>
    <row r="2" spans="2:49" ht="13.5" customHeight="1" x14ac:dyDescent="0.15">
      <c r="Q2" s="9"/>
      <c r="S2" s="11"/>
      <c r="T2" s="12"/>
      <c r="U2" s="152" t="s">
        <v>2</v>
      </c>
      <c r="V2" s="153"/>
      <c r="W2" s="152" t="s">
        <v>10</v>
      </c>
      <c r="X2" s="153"/>
      <c r="Y2" s="154" t="s">
        <v>14</v>
      </c>
      <c r="Z2" s="155"/>
      <c r="AC2" s="9"/>
      <c r="AD2" s="9"/>
      <c r="AE2" s="9"/>
      <c r="AJ2" s="82"/>
    </row>
    <row r="3" spans="2:49" ht="13.5" customHeight="1" thickBot="1" x14ac:dyDescent="0.2">
      <c r="B3" s="189" t="s">
        <v>3</v>
      </c>
      <c r="C3" s="189"/>
      <c r="D3" s="189"/>
      <c r="E3" s="189"/>
      <c r="F3" s="7" t="s">
        <v>13</v>
      </c>
      <c r="G3" s="1" t="s">
        <v>63</v>
      </c>
      <c r="H3" s="1"/>
      <c r="I3" s="1"/>
      <c r="J3" s="1"/>
      <c r="K3" s="1"/>
      <c r="L3" s="1"/>
      <c r="M3" s="1"/>
      <c r="N3" s="1"/>
      <c r="O3" s="1"/>
      <c r="P3" s="1"/>
      <c r="R3" s="9"/>
      <c r="S3" s="156" t="s">
        <v>0</v>
      </c>
      <c r="T3" s="157"/>
      <c r="U3" s="158">
        <f>SUMIF(AF10:AF316,"対象期間",AG10:AG316)</f>
        <v>123</v>
      </c>
      <c r="V3" s="159"/>
      <c r="W3" s="160">
        <f>SUMIF(AF11:AF316,"計画日数",AG11:AG316)</f>
        <v>0</v>
      </c>
      <c r="X3" s="157"/>
      <c r="Y3" s="161">
        <f>+ROUNDDOWN(W3/U3,3)</f>
        <v>0</v>
      </c>
      <c r="Z3" s="162"/>
      <c r="AA3" s="9"/>
      <c r="AB3" s="9"/>
      <c r="AC3" s="9"/>
      <c r="AD3" s="9"/>
      <c r="AE3" s="9"/>
      <c r="AJ3" s="82"/>
    </row>
    <row r="4" spans="2:49" ht="13.5" customHeight="1" thickBot="1" x14ac:dyDescent="0.2">
      <c r="B4" s="189" t="s">
        <v>12</v>
      </c>
      <c r="C4" s="189"/>
      <c r="D4" s="189"/>
      <c r="E4" s="189"/>
      <c r="F4" s="7" t="s">
        <v>13</v>
      </c>
      <c r="G4" s="190">
        <v>45748</v>
      </c>
      <c r="H4" s="191"/>
      <c r="I4" s="191"/>
      <c r="J4" s="192"/>
      <c r="R4" s="9"/>
      <c r="S4" s="163" t="s">
        <v>7</v>
      </c>
      <c r="T4" s="164"/>
      <c r="U4" s="165">
        <f>+U3</f>
        <v>123</v>
      </c>
      <c r="V4" s="166"/>
      <c r="W4" s="167">
        <f>SUMIF(AF11:AF316,"閉所日数",AG11:AG316)</f>
        <v>0</v>
      </c>
      <c r="X4" s="164"/>
      <c r="Y4" s="168">
        <f>ROUNDDOWN(W4/U4,3)</f>
        <v>0</v>
      </c>
      <c r="Z4" s="169"/>
      <c r="AA4" s="9"/>
      <c r="AB4" s="9"/>
      <c r="AC4" s="9"/>
      <c r="AD4" s="9"/>
      <c r="AE4" s="9"/>
      <c r="AJ4" s="82"/>
    </row>
    <row r="5" spans="2:49" ht="13.5" customHeight="1" x14ac:dyDescent="0.15">
      <c r="B5" s="185" t="s">
        <v>15</v>
      </c>
      <c r="C5" s="185"/>
      <c r="D5" s="185"/>
      <c r="E5" s="185"/>
      <c r="F5" s="7" t="s">
        <v>13</v>
      </c>
      <c r="G5" s="186">
        <v>45870</v>
      </c>
      <c r="H5" s="186"/>
      <c r="I5" s="186"/>
      <c r="J5" s="186"/>
      <c r="AA5" s="196" t="s">
        <v>66</v>
      </c>
      <c r="AB5" s="197"/>
      <c r="AC5" s="197"/>
      <c r="AD5" s="197"/>
      <c r="AE5" s="197"/>
      <c r="AF5" s="193" t="str">
        <f>IF(Y4&gt;=0.285,"達成","未達成")</f>
        <v>未達成</v>
      </c>
      <c r="AG5" s="126"/>
      <c r="AJ5" s="82"/>
    </row>
    <row r="6" spans="2:49" ht="13.5" customHeight="1" thickBot="1" x14ac:dyDescent="0.2">
      <c r="B6" s="195"/>
      <c r="C6" s="195"/>
      <c r="D6" s="195"/>
      <c r="E6" s="195"/>
      <c r="F6" s="62"/>
      <c r="G6" s="129"/>
      <c r="H6" s="129"/>
      <c r="I6" s="129"/>
      <c r="J6" s="129"/>
      <c r="L6" s="187" t="s">
        <v>1</v>
      </c>
      <c r="M6" s="187"/>
      <c r="N6" s="187"/>
      <c r="O6" s="7" t="s">
        <v>13</v>
      </c>
      <c r="P6" s="188">
        <f>+G5-G4+1</f>
        <v>123</v>
      </c>
      <c r="Q6" s="188"/>
      <c r="R6" s="188"/>
      <c r="W6" s="24"/>
      <c r="X6" s="24"/>
      <c r="Y6" s="24"/>
      <c r="Z6" s="24"/>
      <c r="AA6" s="198"/>
      <c r="AB6" s="199"/>
      <c r="AC6" s="199"/>
      <c r="AD6" s="199"/>
      <c r="AE6" s="199"/>
      <c r="AF6" s="194"/>
      <c r="AG6" s="126"/>
      <c r="AJ6" s="82"/>
      <c r="AU6" s="7" t="s">
        <v>58</v>
      </c>
      <c r="AV6" s="7" t="s">
        <v>59</v>
      </c>
      <c r="AW6" s="9" t="s">
        <v>60</v>
      </c>
    </row>
    <row r="7" spans="2:49" ht="13.5" customHeight="1" x14ac:dyDescent="0.15">
      <c r="AF7" s="83"/>
      <c r="AG7" s="84"/>
      <c r="AJ7" s="82"/>
      <c r="AT7" s="118">
        <f>C10</f>
        <v>45748</v>
      </c>
      <c r="AU7" s="7" t="str">
        <f>IF(HLOOKUP($AT7,$C$10:$AD$17,6,FALSE)="","",HLOOKUP($AT7,$C$10:$AD$17,6,FALSE))</f>
        <v/>
      </c>
      <c r="AV7" s="7" t="str">
        <f t="shared" ref="AV7:AV34" si="0">IF(HLOOKUP($AT7,$C$10:$AD$17,7,FALSE)="","",HLOOKUP($AT7,$C$10:$AD$17,7,FALSE))</f>
        <v/>
      </c>
      <c r="AW7" s="7" t="str">
        <f t="shared" ref="AW7:AW34" si="1">IF(HLOOKUP($AT7,$C$10:$AD$17,8,FALSE)="","",HLOOKUP($AT7,$C$10:$AD$17,8,FALSE))</f>
        <v/>
      </c>
    </row>
    <row r="8" spans="2:49" ht="13.5" hidden="1" customHeight="1" x14ac:dyDescent="0.15">
      <c r="B8" s="85" t="s">
        <v>11</v>
      </c>
      <c r="C8" s="106">
        <f>G4</f>
        <v>45748</v>
      </c>
      <c r="D8" s="106">
        <f>C8+1</f>
        <v>45749</v>
      </c>
      <c r="E8" s="106">
        <f t="shared" ref="E8:AD8" si="2">D8+1</f>
        <v>45750</v>
      </c>
      <c r="F8" s="106">
        <f t="shared" si="2"/>
        <v>45751</v>
      </c>
      <c r="G8" s="106">
        <f t="shared" si="2"/>
        <v>45752</v>
      </c>
      <c r="H8" s="106">
        <f t="shared" si="2"/>
        <v>45753</v>
      </c>
      <c r="I8" s="106">
        <f t="shared" si="2"/>
        <v>45754</v>
      </c>
      <c r="J8" s="106">
        <f t="shared" si="2"/>
        <v>45755</v>
      </c>
      <c r="K8" s="106">
        <f t="shared" si="2"/>
        <v>45756</v>
      </c>
      <c r="L8" s="106">
        <f t="shared" si="2"/>
        <v>45757</v>
      </c>
      <c r="M8" s="106">
        <f t="shared" si="2"/>
        <v>45758</v>
      </c>
      <c r="N8" s="106">
        <f t="shared" si="2"/>
        <v>45759</v>
      </c>
      <c r="O8" s="106">
        <f t="shared" si="2"/>
        <v>45760</v>
      </c>
      <c r="P8" s="106">
        <f t="shared" si="2"/>
        <v>45761</v>
      </c>
      <c r="Q8" s="106">
        <f t="shared" si="2"/>
        <v>45762</v>
      </c>
      <c r="R8" s="106">
        <f t="shared" si="2"/>
        <v>45763</v>
      </c>
      <c r="S8" s="106">
        <f t="shared" si="2"/>
        <v>45764</v>
      </c>
      <c r="T8" s="106">
        <f t="shared" si="2"/>
        <v>45765</v>
      </c>
      <c r="U8" s="106">
        <f t="shared" si="2"/>
        <v>45766</v>
      </c>
      <c r="V8" s="106">
        <f t="shared" si="2"/>
        <v>45767</v>
      </c>
      <c r="W8" s="106">
        <f t="shared" si="2"/>
        <v>45768</v>
      </c>
      <c r="X8" s="106">
        <f t="shared" si="2"/>
        <v>45769</v>
      </c>
      <c r="Y8" s="106">
        <f t="shared" si="2"/>
        <v>45770</v>
      </c>
      <c r="Z8" s="106">
        <f t="shared" si="2"/>
        <v>45771</v>
      </c>
      <c r="AA8" s="106">
        <f t="shared" si="2"/>
        <v>45772</v>
      </c>
      <c r="AB8" s="106">
        <f t="shared" si="2"/>
        <v>45773</v>
      </c>
      <c r="AC8" s="106">
        <f t="shared" si="2"/>
        <v>45774</v>
      </c>
      <c r="AD8" s="106">
        <f t="shared" si="2"/>
        <v>45775</v>
      </c>
      <c r="AF8" s="86"/>
      <c r="AG8" s="83"/>
      <c r="AI8" s="9" t="str">
        <f t="shared" ref="AI8" si="3">TEXT(WEEKDAY(+AJ8),"aaa")</f>
        <v>日</v>
      </c>
      <c r="AJ8" s="82">
        <f t="shared" ref="AJ8" si="4">AJ7+1</f>
        <v>1</v>
      </c>
      <c r="AT8" s="118">
        <f>AT7+1</f>
        <v>45749</v>
      </c>
      <c r="AU8" s="7" t="str">
        <f t="shared" ref="AU8:AU34" si="5">IF(HLOOKUP($AT8,$C$10:$AD$17,6,FALSE)="","",HLOOKUP($AT8,$C$10:$AD$17,6,FALSE))</f>
        <v/>
      </c>
      <c r="AV8" s="7" t="str">
        <f t="shared" si="0"/>
        <v/>
      </c>
      <c r="AW8" s="7" t="str">
        <f t="shared" si="1"/>
        <v/>
      </c>
    </row>
    <row r="9" spans="2:49" hidden="1" x14ac:dyDescent="0.15">
      <c r="B9" s="85" t="s">
        <v>52</v>
      </c>
      <c r="C9" s="107" t="e">
        <f t="shared" ref="C9:AD9" si="6">IF(C15="冬休","－",(_xlfn.IFS(WEEKDAY(C10)=7,"○",WEEKDAY(C10)=1,"○",COUNTIFS(祝日,C10)=1,"○")))</f>
        <v>#N/A</v>
      </c>
      <c r="D9" s="107" t="e">
        <f t="shared" si="6"/>
        <v>#N/A</v>
      </c>
      <c r="E9" s="107" t="e">
        <f t="shared" si="6"/>
        <v>#N/A</v>
      </c>
      <c r="F9" s="107" t="e">
        <f t="shared" si="6"/>
        <v>#N/A</v>
      </c>
      <c r="G9" s="107" t="str">
        <f t="shared" si="6"/>
        <v>○</v>
      </c>
      <c r="H9" s="107" t="str">
        <f t="shared" si="6"/>
        <v>○</v>
      </c>
      <c r="I9" s="107" t="e">
        <f t="shared" si="6"/>
        <v>#N/A</v>
      </c>
      <c r="J9" s="107" t="e">
        <f t="shared" si="6"/>
        <v>#N/A</v>
      </c>
      <c r="K9" s="107" t="e">
        <f t="shared" si="6"/>
        <v>#N/A</v>
      </c>
      <c r="L9" s="107" t="e">
        <f t="shared" si="6"/>
        <v>#N/A</v>
      </c>
      <c r="M9" s="107" t="e">
        <f t="shared" si="6"/>
        <v>#N/A</v>
      </c>
      <c r="N9" s="107" t="str">
        <f t="shared" si="6"/>
        <v>○</v>
      </c>
      <c r="O9" s="107" t="str">
        <f t="shared" si="6"/>
        <v>○</v>
      </c>
      <c r="P9" s="107" t="e">
        <f t="shared" si="6"/>
        <v>#N/A</v>
      </c>
      <c r="Q9" s="107" t="e">
        <f t="shared" si="6"/>
        <v>#N/A</v>
      </c>
      <c r="R9" s="107" t="e">
        <f t="shared" si="6"/>
        <v>#N/A</v>
      </c>
      <c r="S9" s="107" t="e">
        <f t="shared" si="6"/>
        <v>#N/A</v>
      </c>
      <c r="T9" s="107" t="e">
        <f t="shared" si="6"/>
        <v>#N/A</v>
      </c>
      <c r="U9" s="107" t="str">
        <f t="shared" si="6"/>
        <v>○</v>
      </c>
      <c r="V9" s="107" t="str">
        <f t="shared" si="6"/>
        <v>○</v>
      </c>
      <c r="W9" s="107" t="e">
        <f t="shared" si="6"/>
        <v>#N/A</v>
      </c>
      <c r="X9" s="107" t="e">
        <f t="shared" si="6"/>
        <v>#N/A</v>
      </c>
      <c r="Y9" s="107" t="e">
        <f t="shared" si="6"/>
        <v>#N/A</v>
      </c>
      <c r="Z9" s="107" t="e">
        <f t="shared" si="6"/>
        <v>#N/A</v>
      </c>
      <c r="AA9" s="107" t="e">
        <f t="shared" si="6"/>
        <v>#N/A</v>
      </c>
      <c r="AB9" s="107" t="str">
        <f t="shared" si="6"/>
        <v>○</v>
      </c>
      <c r="AC9" s="107" t="str">
        <f t="shared" si="6"/>
        <v>○</v>
      </c>
      <c r="AD9" s="107" t="e">
        <f t="shared" si="6"/>
        <v>#N/A</v>
      </c>
      <c r="AE9" s="88"/>
      <c r="AF9" s="86"/>
      <c r="AG9" s="83"/>
      <c r="AJ9" s="82"/>
      <c r="AT9" s="118">
        <f t="shared" ref="AT9:AT72" si="7">AT8+1</f>
        <v>45750</v>
      </c>
      <c r="AU9" s="7" t="str">
        <f t="shared" si="5"/>
        <v/>
      </c>
      <c r="AV9" s="7" t="str">
        <f t="shared" si="0"/>
        <v/>
      </c>
      <c r="AW9" s="7" t="str">
        <f t="shared" si="1"/>
        <v/>
      </c>
    </row>
    <row r="10" spans="2:49" x14ac:dyDescent="0.15">
      <c r="B10" s="89" t="s">
        <v>11</v>
      </c>
      <c r="C10" s="90">
        <f>IF(C8&gt;=$G$4,C8,"")</f>
        <v>45748</v>
      </c>
      <c r="D10" s="91">
        <f t="shared" ref="D10:AD10" si="8">IF(D8&gt;=$G$4,D8,"")</f>
        <v>45749</v>
      </c>
      <c r="E10" s="91">
        <f t="shared" si="8"/>
        <v>45750</v>
      </c>
      <c r="F10" s="91">
        <f t="shared" si="8"/>
        <v>45751</v>
      </c>
      <c r="G10" s="91">
        <f t="shared" si="8"/>
        <v>45752</v>
      </c>
      <c r="H10" s="91">
        <f t="shared" si="8"/>
        <v>45753</v>
      </c>
      <c r="I10" s="91">
        <f t="shared" si="8"/>
        <v>45754</v>
      </c>
      <c r="J10" s="91">
        <f t="shared" si="8"/>
        <v>45755</v>
      </c>
      <c r="K10" s="91">
        <f t="shared" si="8"/>
        <v>45756</v>
      </c>
      <c r="L10" s="91">
        <f t="shared" si="8"/>
        <v>45757</v>
      </c>
      <c r="M10" s="91">
        <f t="shared" si="8"/>
        <v>45758</v>
      </c>
      <c r="N10" s="91">
        <f t="shared" si="8"/>
        <v>45759</v>
      </c>
      <c r="O10" s="91">
        <f t="shared" si="8"/>
        <v>45760</v>
      </c>
      <c r="P10" s="91">
        <f t="shared" si="8"/>
        <v>45761</v>
      </c>
      <c r="Q10" s="91">
        <f t="shared" si="8"/>
        <v>45762</v>
      </c>
      <c r="R10" s="91">
        <f t="shared" si="8"/>
        <v>45763</v>
      </c>
      <c r="S10" s="91">
        <f t="shared" si="8"/>
        <v>45764</v>
      </c>
      <c r="T10" s="91">
        <f t="shared" si="8"/>
        <v>45765</v>
      </c>
      <c r="U10" s="91">
        <f t="shared" si="8"/>
        <v>45766</v>
      </c>
      <c r="V10" s="91">
        <f t="shared" si="8"/>
        <v>45767</v>
      </c>
      <c r="W10" s="91">
        <f t="shared" si="8"/>
        <v>45768</v>
      </c>
      <c r="X10" s="91">
        <f t="shared" si="8"/>
        <v>45769</v>
      </c>
      <c r="Y10" s="91">
        <f t="shared" si="8"/>
        <v>45770</v>
      </c>
      <c r="Z10" s="91">
        <f t="shared" si="8"/>
        <v>45771</v>
      </c>
      <c r="AA10" s="91">
        <f t="shared" si="8"/>
        <v>45772</v>
      </c>
      <c r="AB10" s="91">
        <f t="shared" si="8"/>
        <v>45773</v>
      </c>
      <c r="AC10" s="91">
        <f t="shared" si="8"/>
        <v>45774</v>
      </c>
      <c r="AD10" s="92">
        <f t="shared" si="8"/>
        <v>45775</v>
      </c>
      <c r="AE10" s="88"/>
      <c r="AF10" s="200">
        <v>1</v>
      </c>
      <c r="AG10" s="201"/>
      <c r="AJ10" s="82"/>
      <c r="AT10" s="118">
        <f t="shared" si="7"/>
        <v>45751</v>
      </c>
      <c r="AU10" s="7" t="str">
        <f t="shared" si="5"/>
        <v/>
      </c>
      <c r="AV10" s="7" t="str">
        <f t="shared" si="0"/>
        <v/>
      </c>
      <c r="AW10" s="7" t="str">
        <f t="shared" si="1"/>
        <v/>
      </c>
    </row>
    <row r="11" spans="2:49" x14ac:dyDescent="0.15">
      <c r="B11" s="52" t="s">
        <v>5</v>
      </c>
      <c r="C11" s="93" t="str">
        <f>IFERROR(TEXT(WEEKDAY(+C10),"aaa"),"")</f>
        <v>火</v>
      </c>
      <c r="D11" s="93" t="str">
        <f t="shared" ref="D11:AD11" si="9">IFERROR(TEXT(WEEKDAY(+D10),"aaa"),"")</f>
        <v>水</v>
      </c>
      <c r="E11" s="93" t="str">
        <f t="shared" si="9"/>
        <v>木</v>
      </c>
      <c r="F11" s="93" t="str">
        <f t="shared" si="9"/>
        <v>金</v>
      </c>
      <c r="G11" s="93" t="str">
        <f>IFERROR(TEXT(WEEKDAY(+G10),"aaa"),"")</f>
        <v>土</v>
      </c>
      <c r="H11" s="93" t="str">
        <f t="shared" si="9"/>
        <v>日</v>
      </c>
      <c r="I11" s="93" t="str">
        <f t="shared" si="9"/>
        <v>月</v>
      </c>
      <c r="J11" s="93" t="str">
        <f t="shared" si="9"/>
        <v>火</v>
      </c>
      <c r="K11" s="93" t="str">
        <f t="shared" si="9"/>
        <v>水</v>
      </c>
      <c r="L11" s="93" t="str">
        <f t="shared" si="9"/>
        <v>木</v>
      </c>
      <c r="M11" s="93" t="str">
        <f t="shared" si="9"/>
        <v>金</v>
      </c>
      <c r="N11" s="93" t="str">
        <f t="shared" si="9"/>
        <v>土</v>
      </c>
      <c r="O11" s="93" t="str">
        <f t="shared" si="9"/>
        <v>日</v>
      </c>
      <c r="P11" s="93" t="str">
        <f t="shared" si="9"/>
        <v>月</v>
      </c>
      <c r="Q11" s="93" t="str">
        <f t="shared" si="9"/>
        <v>火</v>
      </c>
      <c r="R11" s="93" t="str">
        <f t="shared" si="9"/>
        <v>水</v>
      </c>
      <c r="S11" s="93" t="str">
        <f t="shared" si="9"/>
        <v>木</v>
      </c>
      <c r="T11" s="93" t="str">
        <f t="shared" si="9"/>
        <v>金</v>
      </c>
      <c r="U11" s="93" t="str">
        <f t="shared" si="9"/>
        <v>土</v>
      </c>
      <c r="V11" s="93" t="str">
        <f t="shared" si="9"/>
        <v>日</v>
      </c>
      <c r="W11" s="93" t="str">
        <f t="shared" si="9"/>
        <v>月</v>
      </c>
      <c r="X11" s="93" t="str">
        <f t="shared" si="9"/>
        <v>火</v>
      </c>
      <c r="Y11" s="93" t="str">
        <f t="shared" si="9"/>
        <v>水</v>
      </c>
      <c r="Z11" s="93" t="str">
        <f t="shared" si="9"/>
        <v>木</v>
      </c>
      <c r="AA11" s="93" t="str">
        <f t="shared" si="9"/>
        <v>金</v>
      </c>
      <c r="AB11" s="93" t="str">
        <f t="shared" si="9"/>
        <v>土</v>
      </c>
      <c r="AC11" s="93" t="str">
        <f t="shared" si="9"/>
        <v>日</v>
      </c>
      <c r="AD11" s="94" t="str">
        <f t="shared" si="9"/>
        <v>月</v>
      </c>
      <c r="AE11" s="24"/>
      <c r="AF11" s="95" t="s">
        <v>56</v>
      </c>
      <c r="AG11" s="108">
        <f>+COUNTIF(C11:AD11,"土")+COUNTIF(C11:AD11,"日")</f>
        <v>8</v>
      </c>
      <c r="AJ11" s="82"/>
      <c r="AT11" s="118">
        <f t="shared" si="7"/>
        <v>45752</v>
      </c>
      <c r="AU11" s="7" t="str">
        <f t="shared" si="5"/>
        <v/>
      </c>
      <c r="AV11" s="7" t="str">
        <f t="shared" si="0"/>
        <v/>
      </c>
      <c r="AW11" s="7" t="str">
        <f t="shared" si="1"/>
        <v/>
      </c>
    </row>
    <row r="12" spans="2:49" ht="13.5" customHeight="1" x14ac:dyDescent="0.15">
      <c r="B12" s="176" t="s">
        <v>8</v>
      </c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5"/>
      <c r="AE12" s="24"/>
      <c r="AF12" s="96" t="s">
        <v>53</v>
      </c>
      <c r="AG12" s="109">
        <f>+COUNTA(C15:AD15)</f>
        <v>0</v>
      </c>
      <c r="AT12" s="118">
        <f t="shared" si="7"/>
        <v>45753</v>
      </c>
      <c r="AU12" s="7" t="str">
        <f t="shared" si="5"/>
        <v/>
      </c>
      <c r="AV12" s="7" t="str">
        <f t="shared" si="0"/>
        <v/>
      </c>
      <c r="AW12" s="7" t="str">
        <f t="shared" si="1"/>
        <v/>
      </c>
    </row>
    <row r="13" spans="2:49" ht="13.5" customHeight="1" x14ac:dyDescent="0.15">
      <c r="B13" s="177"/>
      <c r="C13" s="136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8"/>
      <c r="AE13" s="24"/>
      <c r="AF13" s="96" t="s">
        <v>61</v>
      </c>
      <c r="AG13" s="124">
        <f>COUNTA(C10:AD10)-AG12-COUNTBLANK(C10:AD10)</f>
        <v>28</v>
      </c>
      <c r="AT13" s="118">
        <f t="shared" si="7"/>
        <v>45754</v>
      </c>
      <c r="AU13" s="7" t="str">
        <f t="shared" si="5"/>
        <v/>
      </c>
      <c r="AV13" s="7" t="str">
        <f t="shared" si="0"/>
        <v/>
      </c>
      <c r="AW13" s="7" t="str">
        <f t="shared" si="1"/>
        <v/>
      </c>
    </row>
    <row r="14" spans="2:49" ht="13.5" customHeight="1" x14ac:dyDescent="0.15">
      <c r="B14" s="178"/>
      <c r="C14" s="139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1"/>
      <c r="AE14" s="24"/>
      <c r="AF14" s="96" t="s">
        <v>6</v>
      </c>
      <c r="AG14" s="110">
        <f>+COUNTIF(C16:AD16,"*休")</f>
        <v>0</v>
      </c>
      <c r="AH14" s="40" t="str">
        <f>IF(C10="","",IF(8&gt;AG14,"←計画日数が足りません",""))</f>
        <v>←計画日数が足りません</v>
      </c>
      <c r="AT14" s="118">
        <f t="shared" si="7"/>
        <v>45755</v>
      </c>
      <c r="AU14" s="7" t="str">
        <f t="shared" si="5"/>
        <v/>
      </c>
      <c r="AV14" s="7" t="str">
        <f t="shared" si="0"/>
        <v/>
      </c>
      <c r="AW14" s="7" t="str">
        <f t="shared" si="1"/>
        <v/>
      </c>
    </row>
    <row r="15" spans="2:49" x14ac:dyDescent="0.15">
      <c r="B15" s="57" t="s">
        <v>16</v>
      </c>
      <c r="C15" s="8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69"/>
      <c r="AE15" s="24"/>
      <c r="AF15" s="96" t="s">
        <v>10</v>
      </c>
      <c r="AG15" s="110">
        <f>+COUNTIF(C17:AD17,"*休")</f>
        <v>0</v>
      </c>
      <c r="AH15" s="40" t="str">
        <f>IF(C10="","",IF(AG15&lt;AG14,"←実績が足りません",""))</f>
        <v/>
      </c>
      <c r="AT15" s="118">
        <f t="shared" si="7"/>
        <v>45756</v>
      </c>
      <c r="AU15" s="7" t="str">
        <f t="shared" si="5"/>
        <v/>
      </c>
      <c r="AV15" s="7" t="str">
        <f t="shared" si="0"/>
        <v/>
      </c>
      <c r="AW15" s="7" t="str">
        <f t="shared" si="1"/>
        <v/>
      </c>
    </row>
    <row r="16" spans="2:49" x14ac:dyDescent="0.15">
      <c r="B16" s="52" t="s"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69"/>
      <c r="AE16" s="24"/>
      <c r="AF16" s="123" t="s">
        <v>62</v>
      </c>
      <c r="AG16" s="41">
        <f>ROUNDDOWN(AG15/AG13,3)</f>
        <v>0</v>
      </c>
      <c r="AT16" s="118">
        <f t="shared" si="7"/>
        <v>45757</v>
      </c>
      <c r="AU16" s="7" t="str">
        <f t="shared" si="5"/>
        <v/>
      </c>
      <c r="AV16" s="7" t="str">
        <f t="shared" si="0"/>
        <v/>
      </c>
      <c r="AW16" s="7" t="str">
        <f t="shared" si="1"/>
        <v/>
      </c>
    </row>
    <row r="17" spans="2:49" x14ac:dyDescent="0.15">
      <c r="B17" s="60" t="s">
        <v>7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/>
      <c r="AE17" s="24"/>
      <c r="AF17" s="111" t="s">
        <v>57</v>
      </c>
      <c r="AG17" s="112" t="str">
        <f>_xlfn.IFS(C10="","",AG16&gt;=0.285,"OK",AG16&lt;0.285,"NG")</f>
        <v>NG</v>
      </c>
      <c r="AT17" s="118">
        <f t="shared" si="7"/>
        <v>45758</v>
      </c>
      <c r="AU17" s="7" t="str">
        <f t="shared" si="5"/>
        <v/>
      </c>
      <c r="AV17" s="7" t="str">
        <f t="shared" si="0"/>
        <v/>
      </c>
      <c r="AW17" s="7" t="str">
        <f t="shared" si="1"/>
        <v/>
      </c>
    </row>
    <row r="18" spans="2:49" hidden="1" x14ac:dyDescent="0.15">
      <c r="B18" s="83"/>
      <c r="C18" s="142" t="str">
        <f>_xlfn.IFS(C15="","通常",C15="夏休","夏休",C15="冬休","冬休")</f>
        <v>通常</v>
      </c>
      <c r="D18" s="142" t="str">
        <f t="shared" ref="D18:AD18" si="10">_xlfn.IFS(D15="","通常",D15="夏休","夏休",D15="冬休","冬休")</f>
        <v>通常</v>
      </c>
      <c r="E18" s="142" t="str">
        <f t="shared" si="10"/>
        <v>通常</v>
      </c>
      <c r="F18" s="142" t="str">
        <f t="shared" si="10"/>
        <v>通常</v>
      </c>
      <c r="G18" s="142" t="str">
        <f t="shared" si="10"/>
        <v>通常</v>
      </c>
      <c r="H18" s="142" t="str">
        <f t="shared" si="10"/>
        <v>通常</v>
      </c>
      <c r="I18" s="142" t="str">
        <f t="shared" si="10"/>
        <v>通常</v>
      </c>
      <c r="J18" s="142" t="str">
        <f t="shared" si="10"/>
        <v>通常</v>
      </c>
      <c r="K18" s="142" t="str">
        <f t="shared" si="10"/>
        <v>通常</v>
      </c>
      <c r="L18" s="142" t="str">
        <f t="shared" si="10"/>
        <v>通常</v>
      </c>
      <c r="M18" s="142" t="str">
        <f t="shared" si="10"/>
        <v>通常</v>
      </c>
      <c r="N18" s="142" t="str">
        <f t="shared" si="10"/>
        <v>通常</v>
      </c>
      <c r="O18" s="142" t="str">
        <f t="shared" si="10"/>
        <v>通常</v>
      </c>
      <c r="P18" s="142" t="str">
        <f t="shared" si="10"/>
        <v>通常</v>
      </c>
      <c r="Q18" s="142" t="str">
        <f t="shared" si="10"/>
        <v>通常</v>
      </c>
      <c r="R18" s="142" t="str">
        <f t="shared" si="10"/>
        <v>通常</v>
      </c>
      <c r="S18" s="142" t="str">
        <f t="shared" si="10"/>
        <v>通常</v>
      </c>
      <c r="T18" s="142" t="str">
        <f t="shared" si="10"/>
        <v>通常</v>
      </c>
      <c r="U18" s="142" t="str">
        <f t="shared" si="10"/>
        <v>通常</v>
      </c>
      <c r="V18" s="142" t="str">
        <f t="shared" si="10"/>
        <v>通常</v>
      </c>
      <c r="W18" s="142" t="str">
        <f t="shared" si="10"/>
        <v>通常</v>
      </c>
      <c r="X18" s="142" t="str">
        <f t="shared" si="10"/>
        <v>通常</v>
      </c>
      <c r="Y18" s="142" t="str">
        <f t="shared" si="10"/>
        <v>通常</v>
      </c>
      <c r="Z18" s="142" t="str">
        <f t="shared" si="10"/>
        <v>通常</v>
      </c>
      <c r="AA18" s="142" t="str">
        <f t="shared" si="10"/>
        <v>通常</v>
      </c>
      <c r="AB18" s="142" t="str">
        <f t="shared" si="10"/>
        <v>通常</v>
      </c>
      <c r="AC18" s="142" t="str">
        <f t="shared" si="10"/>
        <v>通常</v>
      </c>
      <c r="AD18" s="142" t="str">
        <f t="shared" si="10"/>
        <v>通常</v>
      </c>
      <c r="AE18" s="24"/>
      <c r="AF18" s="131"/>
      <c r="AG18" s="132"/>
      <c r="AT18" s="118">
        <f>AT17+1</f>
        <v>45759</v>
      </c>
      <c r="AU18" s="7" t="str">
        <f t="shared" si="5"/>
        <v/>
      </c>
      <c r="AV18" s="7" t="str">
        <f t="shared" si="0"/>
        <v/>
      </c>
      <c r="AW18" s="7" t="str">
        <f t="shared" si="1"/>
        <v/>
      </c>
    </row>
    <row r="19" spans="2:49" hidden="1" x14ac:dyDescent="0.15">
      <c r="B19" s="83"/>
      <c r="C19" s="142" t="str">
        <f>_xlfn.IFS(C15="","通常実績",C15="夏休","夏休",C15="冬休","冬休")</f>
        <v>通常実績</v>
      </c>
      <c r="D19" s="142" t="str">
        <f t="shared" ref="D19:AD19" si="11">_xlfn.IFS(D15="","通常実績",D15="夏休","夏休",D15="冬休","冬休")</f>
        <v>通常実績</v>
      </c>
      <c r="E19" s="142" t="str">
        <f t="shared" si="11"/>
        <v>通常実績</v>
      </c>
      <c r="F19" s="142" t="str">
        <f t="shared" si="11"/>
        <v>通常実績</v>
      </c>
      <c r="G19" s="142" t="str">
        <f t="shared" si="11"/>
        <v>通常実績</v>
      </c>
      <c r="H19" s="142" t="str">
        <f t="shared" si="11"/>
        <v>通常実績</v>
      </c>
      <c r="I19" s="142" t="str">
        <f t="shared" si="11"/>
        <v>通常実績</v>
      </c>
      <c r="J19" s="142" t="str">
        <f t="shared" si="11"/>
        <v>通常実績</v>
      </c>
      <c r="K19" s="142" t="str">
        <f t="shared" si="11"/>
        <v>通常実績</v>
      </c>
      <c r="L19" s="142" t="str">
        <f t="shared" si="11"/>
        <v>通常実績</v>
      </c>
      <c r="M19" s="142" t="str">
        <f t="shared" si="11"/>
        <v>通常実績</v>
      </c>
      <c r="N19" s="142" t="str">
        <f t="shared" si="11"/>
        <v>通常実績</v>
      </c>
      <c r="O19" s="142" t="str">
        <f t="shared" si="11"/>
        <v>通常実績</v>
      </c>
      <c r="P19" s="142" t="str">
        <f t="shared" si="11"/>
        <v>通常実績</v>
      </c>
      <c r="Q19" s="142" t="str">
        <f t="shared" si="11"/>
        <v>通常実績</v>
      </c>
      <c r="R19" s="142" t="str">
        <f t="shared" si="11"/>
        <v>通常実績</v>
      </c>
      <c r="S19" s="142" t="str">
        <f t="shared" si="11"/>
        <v>通常実績</v>
      </c>
      <c r="T19" s="142" t="str">
        <f t="shared" si="11"/>
        <v>通常実績</v>
      </c>
      <c r="U19" s="142" t="str">
        <f t="shared" si="11"/>
        <v>通常実績</v>
      </c>
      <c r="V19" s="142" t="str">
        <f t="shared" si="11"/>
        <v>通常実績</v>
      </c>
      <c r="W19" s="142" t="str">
        <f t="shared" si="11"/>
        <v>通常実績</v>
      </c>
      <c r="X19" s="142" t="str">
        <f t="shared" si="11"/>
        <v>通常実績</v>
      </c>
      <c r="Y19" s="142" t="str">
        <f t="shared" si="11"/>
        <v>通常実績</v>
      </c>
      <c r="Z19" s="142" t="str">
        <f t="shared" si="11"/>
        <v>通常実績</v>
      </c>
      <c r="AA19" s="142" t="str">
        <f t="shared" si="11"/>
        <v>通常実績</v>
      </c>
      <c r="AB19" s="142" t="str">
        <f t="shared" si="11"/>
        <v>通常実績</v>
      </c>
      <c r="AC19" s="142" t="str">
        <f t="shared" si="11"/>
        <v>通常実績</v>
      </c>
      <c r="AD19" s="142" t="str">
        <f t="shared" si="11"/>
        <v>通常実績</v>
      </c>
      <c r="AE19" s="24"/>
      <c r="AF19" s="131"/>
      <c r="AG19" s="132"/>
      <c r="AT19" s="118">
        <f t="shared" si="7"/>
        <v>45760</v>
      </c>
      <c r="AU19" s="7" t="str">
        <f t="shared" si="5"/>
        <v/>
      </c>
      <c r="AV19" s="7" t="str">
        <f t="shared" si="0"/>
        <v/>
      </c>
      <c r="AW19" s="7" t="str">
        <f t="shared" si="1"/>
        <v/>
      </c>
    </row>
    <row r="20" spans="2:49" x14ac:dyDescent="0.15"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F20" s="113"/>
      <c r="AG20" s="114"/>
      <c r="AT20" s="118">
        <f t="shared" si="7"/>
        <v>45761</v>
      </c>
      <c r="AU20" s="7" t="str">
        <f t="shared" si="5"/>
        <v/>
      </c>
      <c r="AV20" s="7" t="str">
        <f t="shared" si="0"/>
        <v/>
      </c>
      <c r="AW20" s="7" t="str">
        <f t="shared" si="1"/>
        <v/>
      </c>
    </row>
    <row r="21" spans="2:49" hidden="1" x14ac:dyDescent="0.15">
      <c r="B21" s="85" t="s">
        <v>11</v>
      </c>
      <c r="C21" s="97">
        <f>AD8+1</f>
        <v>45776</v>
      </c>
      <c r="D21" s="143">
        <f>+C21+1</f>
        <v>45777</v>
      </c>
      <c r="E21" s="143">
        <f t="shared" ref="E21:AB21" si="12">+D21+1</f>
        <v>45778</v>
      </c>
      <c r="F21" s="143">
        <f t="shared" si="12"/>
        <v>45779</v>
      </c>
      <c r="G21" s="143">
        <f t="shared" si="12"/>
        <v>45780</v>
      </c>
      <c r="H21" s="143">
        <f t="shared" si="12"/>
        <v>45781</v>
      </c>
      <c r="I21" s="143">
        <f t="shared" si="12"/>
        <v>45782</v>
      </c>
      <c r="J21" s="143">
        <f t="shared" si="12"/>
        <v>45783</v>
      </c>
      <c r="K21" s="143">
        <f t="shared" si="12"/>
        <v>45784</v>
      </c>
      <c r="L21" s="143">
        <f>+K21+1</f>
        <v>45785</v>
      </c>
      <c r="M21" s="143">
        <f t="shared" si="12"/>
        <v>45786</v>
      </c>
      <c r="N21" s="143">
        <f t="shared" si="12"/>
        <v>45787</v>
      </c>
      <c r="O21" s="143">
        <f t="shared" si="12"/>
        <v>45788</v>
      </c>
      <c r="P21" s="143">
        <f t="shared" si="12"/>
        <v>45789</v>
      </c>
      <c r="Q21" s="143">
        <f t="shared" si="12"/>
        <v>45790</v>
      </c>
      <c r="R21" s="143">
        <f t="shared" si="12"/>
        <v>45791</v>
      </c>
      <c r="S21" s="143">
        <f>+R21+1</f>
        <v>45792</v>
      </c>
      <c r="T21" s="143">
        <f t="shared" si="12"/>
        <v>45793</v>
      </c>
      <c r="U21" s="143">
        <f t="shared" si="12"/>
        <v>45794</v>
      </c>
      <c r="V21" s="143">
        <f t="shared" si="12"/>
        <v>45795</v>
      </c>
      <c r="W21" s="143">
        <f>+V21+1</f>
        <v>45796</v>
      </c>
      <c r="X21" s="143">
        <f t="shared" si="12"/>
        <v>45797</v>
      </c>
      <c r="Y21" s="143">
        <f t="shared" si="12"/>
        <v>45798</v>
      </c>
      <c r="Z21" s="143">
        <f t="shared" si="12"/>
        <v>45799</v>
      </c>
      <c r="AA21" s="143">
        <f>+Z21+1</f>
        <v>45800</v>
      </c>
      <c r="AB21" s="143">
        <f t="shared" si="12"/>
        <v>45801</v>
      </c>
      <c r="AC21" s="143">
        <f>+AB21+1</f>
        <v>45802</v>
      </c>
      <c r="AD21" s="98">
        <f>+AC21+1</f>
        <v>45803</v>
      </c>
      <c r="AF21" s="115"/>
      <c r="AG21" s="113"/>
      <c r="AJ21" s="82"/>
      <c r="AT21" s="118">
        <f t="shared" si="7"/>
        <v>45762</v>
      </c>
      <c r="AU21" s="7" t="str">
        <f t="shared" si="5"/>
        <v/>
      </c>
      <c r="AV21" s="7" t="str">
        <f t="shared" si="0"/>
        <v/>
      </c>
      <c r="AW21" s="7" t="str">
        <f t="shared" si="1"/>
        <v/>
      </c>
    </row>
    <row r="22" spans="2:49" hidden="1" x14ac:dyDescent="0.15">
      <c r="B22" s="99" t="s">
        <v>52</v>
      </c>
      <c r="C22" s="87" t="str">
        <f t="shared" ref="C22:AD22" si="13">IF(C28="冬休","－",(_xlfn.IFS(WEEKDAY(C23)=7,"○",WEEKDAY(C23)=1,"○",COUNTIFS(祝日,C23)=1,"○")))</f>
        <v>○</v>
      </c>
      <c r="D22" s="87" t="e">
        <f t="shared" si="13"/>
        <v>#N/A</v>
      </c>
      <c r="E22" s="87" t="e">
        <f t="shared" si="13"/>
        <v>#N/A</v>
      </c>
      <c r="F22" s="87" t="e">
        <f t="shared" si="13"/>
        <v>#N/A</v>
      </c>
      <c r="G22" s="87" t="str">
        <f t="shared" si="13"/>
        <v>○</v>
      </c>
      <c r="H22" s="87" t="str">
        <f t="shared" si="13"/>
        <v>○</v>
      </c>
      <c r="I22" s="87" t="str">
        <f t="shared" si="13"/>
        <v>○</v>
      </c>
      <c r="J22" s="87" t="str">
        <f t="shared" si="13"/>
        <v>○</v>
      </c>
      <c r="K22" s="87" t="e">
        <f t="shared" si="13"/>
        <v>#N/A</v>
      </c>
      <c r="L22" s="87" t="e">
        <f t="shared" si="13"/>
        <v>#N/A</v>
      </c>
      <c r="M22" s="87" t="e">
        <f t="shared" si="13"/>
        <v>#N/A</v>
      </c>
      <c r="N22" s="87" t="str">
        <f t="shared" si="13"/>
        <v>○</v>
      </c>
      <c r="O22" s="87" t="str">
        <f t="shared" si="13"/>
        <v>○</v>
      </c>
      <c r="P22" s="87" t="e">
        <f t="shared" si="13"/>
        <v>#N/A</v>
      </c>
      <c r="Q22" s="87" t="e">
        <f t="shared" si="13"/>
        <v>#N/A</v>
      </c>
      <c r="R22" s="87" t="e">
        <f t="shared" si="13"/>
        <v>#N/A</v>
      </c>
      <c r="S22" s="87" t="e">
        <f t="shared" si="13"/>
        <v>#N/A</v>
      </c>
      <c r="T22" s="87" t="e">
        <f t="shared" si="13"/>
        <v>#N/A</v>
      </c>
      <c r="U22" s="87" t="str">
        <f t="shared" si="13"/>
        <v>○</v>
      </c>
      <c r="V22" s="87" t="str">
        <f t="shared" si="13"/>
        <v>○</v>
      </c>
      <c r="W22" s="87" t="e">
        <f t="shared" si="13"/>
        <v>#N/A</v>
      </c>
      <c r="X22" s="87" t="e">
        <f t="shared" si="13"/>
        <v>#N/A</v>
      </c>
      <c r="Y22" s="87" t="e">
        <f t="shared" si="13"/>
        <v>#N/A</v>
      </c>
      <c r="Z22" s="87" t="e">
        <f t="shared" si="13"/>
        <v>#N/A</v>
      </c>
      <c r="AA22" s="87" t="e">
        <f t="shared" si="13"/>
        <v>#N/A</v>
      </c>
      <c r="AB22" s="87" t="str">
        <f t="shared" si="13"/>
        <v>○</v>
      </c>
      <c r="AC22" s="87" t="str">
        <f t="shared" si="13"/>
        <v>○</v>
      </c>
      <c r="AD22" s="87" t="e">
        <f t="shared" si="13"/>
        <v>#N/A</v>
      </c>
      <c r="AE22" s="88"/>
      <c r="AF22" s="115"/>
      <c r="AG22" s="113"/>
      <c r="AJ22" s="82"/>
      <c r="AT22" s="118">
        <f t="shared" si="7"/>
        <v>45763</v>
      </c>
      <c r="AU22" s="7" t="str">
        <f t="shared" si="5"/>
        <v/>
      </c>
      <c r="AV22" s="7" t="str">
        <f t="shared" si="0"/>
        <v/>
      </c>
      <c r="AW22" s="7" t="str">
        <f t="shared" si="1"/>
        <v/>
      </c>
    </row>
    <row r="23" spans="2:49" x14ac:dyDescent="0.15">
      <c r="B23" s="89" t="s">
        <v>11</v>
      </c>
      <c r="C23" s="100">
        <f>IF(C21&lt;=$G$5,C21,"")</f>
        <v>45776</v>
      </c>
      <c r="D23" s="100">
        <f t="shared" ref="D23:AD23" si="14">IF(D21&lt;=$G$5,D21,"")</f>
        <v>45777</v>
      </c>
      <c r="E23" s="100">
        <f t="shared" si="14"/>
        <v>45778</v>
      </c>
      <c r="F23" s="100">
        <f>IF(F21&lt;=$G$5,F21,"")</f>
        <v>45779</v>
      </c>
      <c r="G23" s="100">
        <f t="shared" si="14"/>
        <v>45780</v>
      </c>
      <c r="H23" s="100">
        <f t="shared" si="14"/>
        <v>45781</v>
      </c>
      <c r="I23" s="100">
        <f t="shared" si="14"/>
        <v>45782</v>
      </c>
      <c r="J23" s="100">
        <f t="shared" si="14"/>
        <v>45783</v>
      </c>
      <c r="K23" s="100">
        <f t="shared" si="14"/>
        <v>45784</v>
      </c>
      <c r="L23" s="100">
        <f t="shared" si="14"/>
        <v>45785</v>
      </c>
      <c r="M23" s="100">
        <f t="shared" si="14"/>
        <v>45786</v>
      </c>
      <c r="N23" s="100">
        <f t="shared" si="14"/>
        <v>45787</v>
      </c>
      <c r="O23" s="100">
        <f t="shared" si="14"/>
        <v>45788</v>
      </c>
      <c r="P23" s="100">
        <f t="shared" si="14"/>
        <v>45789</v>
      </c>
      <c r="Q23" s="100">
        <f t="shared" si="14"/>
        <v>45790</v>
      </c>
      <c r="R23" s="100">
        <f t="shared" si="14"/>
        <v>45791</v>
      </c>
      <c r="S23" s="100">
        <f t="shared" si="14"/>
        <v>45792</v>
      </c>
      <c r="T23" s="100">
        <f t="shared" si="14"/>
        <v>45793</v>
      </c>
      <c r="U23" s="100">
        <f t="shared" si="14"/>
        <v>45794</v>
      </c>
      <c r="V23" s="100">
        <f t="shared" si="14"/>
        <v>45795</v>
      </c>
      <c r="W23" s="100">
        <f t="shared" si="14"/>
        <v>45796</v>
      </c>
      <c r="X23" s="100">
        <f t="shared" si="14"/>
        <v>45797</v>
      </c>
      <c r="Y23" s="100">
        <f t="shared" si="14"/>
        <v>45798</v>
      </c>
      <c r="Z23" s="100">
        <f t="shared" si="14"/>
        <v>45799</v>
      </c>
      <c r="AA23" s="100">
        <f t="shared" si="14"/>
        <v>45800</v>
      </c>
      <c r="AB23" s="100">
        <f t="shared" si="14"/>
        <v>45801</v>
      </c>
      <c r="AC23" s="100">
        <f t="shared" si="14"/>
        <v>45802</v>
      </c>
      <c r="AD23" s="101">
        <f t="shared" si="14"/>
        <v>45803</v>
      </c>
      <c r="AE23" s="88"/>
      <c r="AF23" s="200">
        <f>IF(C23="","",AF10+1)</f>
        <v>2</v>
      </c>
      <c r="AG23" s="201"/>
      <c r="AJ23" s="82"/>
      <c r="AT23" s="118">
        <f t="shared" si="7"/>
        <v>45764</v>
      </c>
      <c r="AU23" s="7" t="str">
        <f t="shared" si="5"/>
        <v/>
      </c>
      <c r="AV23" s="7" t="str">
        <f t="shared" si="0"/>
        <v/>
      </c>
      <c r="AW23" s="7" t="str">
        <f t="shared" si="1"/>
        <v/>
      </c>
    </row>
    <row r="24" spans="2:49" x14ac:dyDescent="0.15">
      <c r="B24" s="52" t="s">
        <v>5</v>
      </c>
      <c r="C24" s="144" t="str">
        <f>TEXT(C23,"aaa")</f>
        <v>火</v>
      </c>
      <c r="D24" s="145" t="str">
        <f t="shared" ref="D24:AD24" si="15">TEXT(WEEKDAY(+D21),"aaa")</f>
        <v>水</v>
      </c>
      <c r="E24" s="145" t="str">
        <f t="shared" si="15"/>
        <v>木</v>
      </c>
      <c r="F24" s="145" t="str">
        <f t="shared" si="15"/>
        <v>金</v>
      </c>
      <c r="G24" s="145" t="str">
        <f t="shared" si="15"/>
        <v>土</v>
      </c>
      <c r="H24" s="145" t="str">
        <f t="shared" si="15"/>
        <v>日</v>
      </c>
      <c r="I24" s="145" t="str">
        <f t="shared" si="15"/>
        <v>月</v>
      </c>
      <c r="J24" s="145" t="str">
        <f t="shared" si="15"/>
        <v>火</v>
      </c>
      <c r="K24" s="145" t="str">
        <f t="shared" si="15"/>
        <v>水</v>
      </c>
      <c r="L24" s="145" t="str">
        <f t="shared" si="15"/>
        <v>木</v>
      </c>
      <c r="M24" s="145" t="str">
        <f t="shared" si="15"/>
        <v>金</v>
      </c>
      <c r="N24" s="145" t="str">
        <f t="shared" si="15"/>
        <v>土</v>
      </c>
      <c r="O24" s="145" t="str">
        <f t="shared" si="15"/>
        <v>日</v>
      </c>
      <c r="P24" s="145" t="str">
        <f t="shared" si="15"/>
        <v>月</v>
      </c>
      <c r="Q24" s="145" t="str">
        <f t="shared" si="15"/>
        <v>火</v>
      </c>
      <c r="R24" s="145" t="str">
        <f t="shared" si="15"/>
        <v>水</v>
      </c>
      <c r="S24" s="145" t="str">
        <f t="shared" si="15"/>
        <v>木</v>
      </c>
      <c r="T24" s="145" t="str">
        <f t="shared" si="15"/>
        <v>金</v>
      </c>
      <c r="U24" s="145" t="str">
        <f t="shared" si="15"/>
        <v>土</v>
      </c>
      <c r="V24" s="145" t="str">
        <f t="shared" si="15"/>
        <v>日</v>
      </c>
      <c r="W24" s="145" t="str">
        <f t="shared" si="15"/>
        <v>月</v>
      </c>
      <c r="X24" s="145" t="str">
        <f t="shared" si="15"/>
        <v>火</v>
      </c>
      <c r="Y24" s="145" t="str">
        <f t="shared" si="15"/>
        <v>水</v>
      </c>
      <c r="Z24" s="145" t="str">
        <f t="shared" si="15"/>
        <v>木</v>
      </c>
      <c r="AA24" s="145" t="str">
        <f t="shared" si="15"/>
        <v>金</v>
      </c>
      <c r="AB24" s="145" t="str">
        <f t="shared" si="15"/>
        <v>土</v>
      </c>
      <c r="AC24" s="145" t="str">
        <f t="shared" si="15"/>
        <v>日</v>
      </c>
      <c r="AD24" s="146" t="str">
        <f t="shared" si="15"/>
        <v>月</v>
      </c>
      <c r="AE24" s="24"/>
      <c r="AF24" s="95" t="s">
        <v>56</v>
      </c>
      <c r="AG24" s="108">
        <f>+COUNTIF(C24:AD24,"土")+COUNTIF(C24:AD24,"日")</f>
        <v>8</v>
      </c>
      <c r="AJ24" s="82"/>
      <c r="AT24" s="118">
        <f t="shared" si="7"/>
        <v>45765</v>
      </c>
      <c r="AU24" s="7" t="str">
        <f t="shared" si="5"/>
        <v/>
      </c>
      <c r="AV24" s="7" t="str">
        <f t="shared" si="0"/>
        <v/>
      </c>
      <c r="AW24" s="7" t="str">
        <f t="shared" si="1"/>
        <v/>
      </c>
    </row>
    <row r="25" spans="2:49" ht="13.5" customHeight="1" x14ac:dyDescent="0.15">
      <c r="B25" s="176" t="s">
        <v>8</v>
      </c>
      <c r="C25" s="179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3"/>
      <c r="AE25" s="24"/>
      <c r="AF25" s="96" t="s">
        <v>53</v>
      </c>
      <c r="AG25" s="109">
        <f>+COUNTA(C28:AD28)</f>
        <v>0</v>
      </c>
      <c r="AJ25" s="82"/>
      <c r="AT25" s="118">
        <f t="shared" si="7"/>
        <v>45766</v>
      </c>
      <c r="AU25" s="7" t="str">
        <f t="shared" si="5"/>
        <v/>
      </c>
      <c r="AV25" s="7" t="str">
        <f t="shared" si="0"/>
        <v/>
      </c>
      <c r="AW25" s="7" t="str">
        <f t="shared" si="1"/>
        <v/>
      </c>
    </row>
    <row r="26" spans="2:49" ht="13.5" customHeight="1" x14ac:dyDescent="0.15">
      <c r="B26" s="177"/>
      <c r="C26" s="180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4"/>
      <c r="AE26" s="24"/>
      <c r="AF26" s="96" t="s">
        <v>61</v>
      </c>
      <c r="AG26" s="127">
        <f>COUNTA(C23:AD23)-AG25-COUNTBLANK(C23:AD23)</f>
        <v>28</v>
      </c>
      <c r="AJ26" s="82"/>
      <c r="AT26" s="118">
        <f t="shared" si="7"/>
        <v>45767</v>
      </c>
      <c r="AU26" s="7" t="str">
        <f t="shared" si="5"/>
        <v/>
      </c>
      <c r="AV26" s="7" t="str">
        <f t="shared" si="0"/>
        <v/>
      </c>
      <c r="AW26" s="7" t="str">
        <f t="shared" si="1"/>
        <v/>
      </c>
    </row>
    <row r="27" spans="2:49" ht="13.5" customHeight="1" x14ac:dyDescent="0.15">
      <c r="B27" s="178"/>
      <c r="C27" s="18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5"/>
      <c r="AE27" s="24"/>
      <c r="AF27" s="96" t="s">
        <v>6</v>
      </c>
      <c r="AG27" s="110">
        <f>+COUNTIF(C29:AD29,"*休")</f>
        <v>0</v>
      </c>
      <c r="AH27" s="40" t="str">
        <f>IF(C23="","",IF(8&gt;AG27,"←計画日数が足りません",""))</f>
        <v>←計画日数が足りません</v>
      </c>
      <c r="AJ27" s="82"/>
      <c r="AL27" s="9">
        <f>COUNTIFS(祝日,S$8)</f>
        <v>0</v>
      </c>
      <c r="AT27" s="118">
        <f t="shared" si="7"/>
        <v>45768</v>
      </c>
      <c r="AU27" s="7" t="str">
        <f t="shared" si="5"/>
        <v/>
      </c>
      <c r="AV27" s="7" t="str">
        <f t="shared" si="0"/>
        <v/>
      </c>
      <c r="AW27" s="7" t="str">
        <f t="shared" si="1"/>
        <v/>
      </c>
    </row>
    <row r="28" spans="2:49" x14ac:dyDescent="0.15">
      <c r="B28" s="57" t="s">
        <v>16</v>
      </c>
      <c r="C28" s="8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69"/>
      <c r="AE28" s="24"/>
      <c r="AF28" s="96" t="s">
        <v>10</v>
      </c>
      <c r="AG28" s="110">
        <f>+COUNTIF(C30:AD30,"*休")</f>
        <v>0</v>
      </c>
      <c r="AH28" s="40" t="str">
        <f>IF(C23="","",IF(AG28&lt;AG27,"←実績が足りません",""))</f>
        <v/>
      </c>
      <c r="AJ28" s="82"/>
      <c r="AT28" s="118">
        <f t="shared" si="7"/>
        <v>45769</v>
      </c>
      <c r="AU28" s="7" t="str">
        <f t="shared" si="5"/>
        <v/>
      </c>
      <c r="AV28" s="7" t="str">
        <f t="shared" si="0"/>
        <v/>
      </c>
      <c r="AW28" s="7" t="str">
        <f t="shared" si="1"/>
        <v/>
      </c>
    </row>
    <row r="29" spans="2:49" x14ac:dyDescent="0.15">
      <c r="B29" s="52" t="s">
        <v>0</v>
      </c>
      <c r="C29" s="8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  <c r="Q29" s="2"/>
      <c r="R29" s="8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69"/>
      <c r="AE29" s="24"/>
      <c r="AF29" s="123" t="s">
        <v>62</v>
      </c>
      <c r="AG29" s="41">
        <f>ROUNDDOWN(AG28/AG26,3)</f>
        <v>0</v>
      </c>
      <c r="AJ29" s="82"/>
      <c r="AT29" s="118">
        <f t="shared" si="7"/>
        <v>45770</v>
      </c>
      <c r="AU29" s="7" t="str">
        <f t="shared" si="5"/>
        <v/>
      </c>
      <c r="AV29" s="7" t="str">
        <f t="shared" si="0"/>
        <v/>
      </c>
      <c r="AW29" s="7" t="str">
        <f t="shared" si="1"/>
        <v/>
      </c>
    </row>
    <row r="30" spans="2:49" x14ac:dyDescent="0.15">
      <c r="B30" s="60" t="s">
        <v>7</v>
      </c>
      <c r="C30" s="147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148"/>
      <c r="Q30" s="71"/>
      <c r="R30" s="147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2"/>
      <c r="AE30" s="24"/>
      <c r="AF30" s="111" t="s">
        <v>57</v>
      </c>
      <c r="AG30" s="112" t="str">
        <f>_xlfn.IFS(C23="","",AG29&gt;=0.285,"OK",AG29&lt;0.285,"NG")</f>
        <v>NG</v>
      </c>
      <c r="AJ30" s="82"/>
      <c r="AT30" s="118">
        <f t="shared" si="7"/>
        <v>45771</v>
      </c>
      <c r="AU30" s="7" t="str">
        <f t="shared" si="5"/>
        <v/>
      </c>
      <c r="AV30" s="7" t="str">
        <f t="shared" si="0"/>
        <v/>
      </c>
      <c r="AW30" s="7" t="str">
        <f t="shared" si="1"/>
        <v/>
      </c>
    </row>
    <row r="31" spans="2:49" hidden="1" x14ac:dyDescent="0.15">
      <c r="B31" s="83"/>
      <c r="C31" s="142" t="str">
        <f>_xlfn.IFS(C28="","通常",C28="夏休","夏休",C28="冬休","冬休")</f>
        <v>通常</v>
      </c>
      <c r="D31" s="142" t="str">
        <f t="shared" ref="D31:AD31" si="16">_xlfn.IFS(D28="","通常",D28="夏休","夏休",D28="冬休","冬休")</f>
        <v>通常</v>
      </c>
      <c r="E31" s="142" t="str">
        <f t="shared" si="16"/>
        <v>通常</v>
      </c>
      <c r="F31" s="142" t="str">
        <f t="shared" si="16"/>
        <v>通常</v>
      </c>
      <c r="G31" s="142" t="str">
        <f t="shared" si="16"/>
        <v>通常</v>
      </c>
      <c r="H31" s="142" t="str">
        <f t="shared" si="16"/>
        <v>通常</v>
      </c>
      <c r="I31" s="142" t="str">
        <f t="shared" si="16"/>
        <v>通常</v>
      </c>
      <c r="J31" s="142" t="str">
        <f t="shared" si="16"/>
        <v>通常</v>
      </c>
      <c r="K31" s="142" t="str">
        <f t="shared" si="16"/>
        <v>通常</v>
      </c>
      <c r="L31" s="142" t="str">
        <f t="shared" si="16"/>
        <v>通常</v>
      </c>
      <c r="M31" s="142" t="str">
        <f t="shared" si="16"/>
        <v>通常</v>
      </c>
      <c r="N31" s="142" t="str">
        <f t="shared" si="16"/>
        <v>通常</v>
      </c>
      <c r="O31" s="142" t="str">
        <f t="shared" si="16"/>
        <v>通常</v>
      </c>
      <c r="P31" s="142" t="str">
        <f t="shared" si="16"/>
        <v>通常</v>
      </c>
      <c r="Q31" s="142" t="str">
        <f t="shared" si="16"/>
        <v>通常</v>
      </c>
      <c r="R31" s="142" t="str">
        <f t="shared" si="16"/>
        <v>通常</v>
      </c>
      <c r="S31" s="142" t="str">
        <f t="shared" si="16"/>
        <v>通常</v>
      </c>
      <c r="T31" s="142" t="str">
        <f t="shared" si="16"/>
        <v>通常</v>
      </c>
      <c r="U31" s="142" t="str">
        <f t="shared" si="16"/>
        <v>通常</v>
      </c>
      <c r="V31" s="142" t="str">
        <f t="shared" si="16"/>
        <v>通常</v>
      </c>
      <c r="W31" s="142" t="str">
        <f t="shared" si="16"/>
        <v>通常</v>
      </c>
      <c r="X31" s="142" t="str">
        <f t="shared" si="16"/>
        <v>通常</v>
      </c>
      <c r="Y31" s="142" t="str">
        <f t="shared" si="16"/>
        <v>通常</v>
      </c>
      <c r="Z31" s="142" t="str">
        <f t="shared" si="16"/>
        <v>通常</v>
      </c>
      <c r="AA31" s="142" t="str">
        <f t="shared" si="16"/>
        <v>通常</v>
      </c>
      <c r="AB31" s="142" t="str">
        <f t="shared" si="16"/>
        <v>通常</v>
      </c>
      <c r="AC31" s="142" t="str">
        <f t="shared" si="16"/>
        <v>通常</v>
      </c>
      <c r="AD31" s="142" t="str">
        <f t="shared" si="16"/>
        <v>通常</v>
      </c>
      <c r="AE31" s="24"/>
      <c r="AF31" s="131"/>
      <c r="AG31" s="132"/>
      <c r="AJ31" s="82"/>
      <c r="AT31" s="118">
        <f>AT30+1</f>
        <v>45772</v>
      </c>
      <c r="AU31" s="7" t="str">
        <f t="shared" si="5"/>
        <v/>
      </c>
      <c r="AV31" s="7" t="str">
        <f t="shared" si="0"/>
        <v/>
      </c>
      <c r="AW31" s="7" t="str">
        <f t="shared" si="1"/>
        <v/>
      </c>
    </row>
    <row r="32" spans="2:49" hidden="1" x14ac:dyDescent="0.15">
      <c r="B32" s="83"/>
      <c r="C32" s="142" t="str">
        <f>_xlfn.IFS(C28="","通常実績",C28="夏休","夏休",C28="冬休","冬休")</f>
        <v>通常実績</v>
      </c>
      <c r="D32" s="142" t="str">
        <f t="shared" ref="D32:AD32" si="17">_xlfn.IFS(D28="","通常実績",D28="夏休","夏休",D28="冬休","冬休")</f>
        <v>通常実績</v>
      </c>
      <c r="E32" s="142" t="str">
        <f t="shared" si="17"/>
        <v>通常実績</v>
      </c>
      <c r="F32" s="142" t="str">
        <f t="shared" si="17"/>
        <v>通常実績</v>
      </c>
      <c r="G32" s="142" t="str">
        <f t="shared" si="17"/>
        <v>通常実績</v>
      </c>
      <c r="H32" s="142" t="str">
        <f t="shared" si="17"/>
        <v>通常実績</v>
      </c>
      <c r="I32" s="142" t="str">
        <f t="shared" si="17"/>
        <v>通常実績</v>
      </c>
      <c r="J32" s="142" t="str">
        <f t="shared" si="17"/>
        <v>通常実績</v>
      </c>
      <c r="K32" s="142" t="str">
        <f t="shared" si="17"/>
        <v>通常実績</v>
      </c>
      <c r="L32" s="142" t="str">
        <f t="shared" si="17"/>
        <v>通常実績</v>
      </c>
      <c r="M32" s="142" t="str">
        <f t="shared" si="17"/>
        <v>通常実績</v>
      </c>
      <c r="N32" s="142" t="str">
        <f t="shared" si="17"/>
        <v>通常実績</v>
      </c>
      <c r="O32" s="142" t="str">
        <f t="shared" si="17"/>
        <v>通常実績</v>
      </c>
      <c r="P32" s="142" t="str">
        <f t="shared" si="17"/>
        <v>通常実績</v>
      </c>
      <c r="Q32" s="142" t="str">
        <f t="shared" si="17"/>
        <v>通常実績</v>
      </c>
      <c r="R32" s="142" t="str">
        <f t="shared" si="17"/>
        <v>通常実績</v>
      </c>
      <c r="S32" s="142" t="str">
        <f t="shared" si="17"/>
        <v>通常実績</v>
      </c>
      <c r="T32" s="142" t="str">
        <f t="shared" si="17"/>
        <v>通常実績</v>
      </c>
      <c r="U32" s="142" t="str">
        <f t="shared" si="17"/>
        <v>通常実績</v>
      </c>
      <c r="V32" s="142" t="str">
        <f t="shared" si="17"/>
        <v>通常実績</v>
      </c>
      <c r="W32" s="142" t="str">
        <f t="shared" si="17"/>
        <v>通常実績</v>
      </c>
      <c r="X32" s="142" t="str">
        <f t="shared" si="17"/>
        <v>通常実績</v>
      </c>
      <c r="Y32" s="142" t="str">
        <f t="shared" si="17"/>
        <v>通常実績</v>
      </c>
      <c r="Z32" s="142" t="str">
        <f t="shared" si="17"/>
        <v>通常実績</v>
      </c>
      <c r="AA32" s="142" t="str">
        <f t="shared" si="17"/>
        <v>通常実績</v>
      </c>
      <c r="AB32" s="142" t="str">
        <f t="shared" si="17"/>
        <v>通常実績</v>
      </c>
      <c r="AC32" s="142" t="str">
        <f t="shared" si="17"/>
        <v>通常実績</v>
      </c>
      <c r="AD32" s="142" t="str">
        <f t="shared" si="17"/>
        <v>通常実績</v>
      </c>
      <c r="AE32" s="24"/>
      <c r="AF32" s="131"/>
      <c r="AG32" s="132"/>
      <c r="AJ32" s="82"/>
      <c r="AT32" s="118">
        <f t="shared" si="7"/>
        <v>45773</v>
      </c>
      <c r="AU32" s="7" t="str">
        <f t="shared" si="5"/>
        <v/>
      </c>
      <c r="AV32" s="7" t="str">
        <f t="shared" si="0"/>
        <v/>
      </c>
      <c r="AW32" s="7" t="str">
        <f t="shared" si="1"/>
        <v/>
      </c>
    </row>
    <row r="33" spans="2:49" x14ac:dyDescent="0.15"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F33" s="116"/>
      <c r="AG33" s="117"/>
      <c r="AJ33" s="82"/>
      <c r="AT33" s="118">
        <f t="shared" si="7"/>
        <v>45774</v>
      </c>
      <c r="AU33" s="7" t="str">
        <f t="shared" si="5"/>
        <v/>
      </c>
      <c r="AV33" s="7" t="str">
        <f t="shared" si="0"/>
        <v/>
      </c>
      <c r="AW33" s="7" t="str">
        <f t="shared" si="1"/>
        <v/>
      </c>
    </row>
    <row r="34" spans="2:49" hidden="1" x14ac:dyDescent="0.15">
      <c r="B34" s="89" t="s">
        <v>11</v>
      </c>
      <c r="C34" s="102">
        <f>AD21+1</f>
        <v>45804</v>
      </c>
      <c r="D34" s="149">
        <f>+C34+1</f>
        <v>45805</v>
      </c>
      <c r="E34" s="149">
        <f t="shared" ref="E34" si="18">+D34+1</f>
        <v>45806</v>
      </c>
      <c r="F34" s="149">
        <f t="shared" ref="F34" si="19">+E34+1</f>
        <v>45807</v>
      </c>
      <c r="G34" s="149">
        <f t="shared" ref="G34" si="20">+F34+1</f>
        <v>45808</v>
      </c>
      <c r="H34" s="149">
        <f t="shared" ref="H34" si="21">+G34+1</f>
        <v>45809</v>
      </c>
      <c r="I34" s="149">
        <f t="shared" ref="I34" si="22">+H34+1</f>
        <v>45810</v>
      </c>
      <c r="J34" s="149">
        <f t="shared" ref="J34" si="23">+I34+1</f>
        <v>45811</v>
      </c>
      <c r="K34" s="149">
        <f t="shared" ref="K34" si="24">+J34+1</f>
        <v>45812</v>
      </c>
      <c r="L34" s="149">
        <f>+K34+1</f>
        <v>45813</v>
      </c>
      <c r="M34" s="149">
        <f t="shared" ref="M34" si="25">+L34+1</f>
        <v>45814</v>
      </c>
      <c r="N34" s="149">
        <f t="shared" ref="N34" si="26">+M34+1</f>
        <v>45815</v>
      </c>
      <c r="O34" s="149">
        <f t="shared" ref="O34" si="27">+N34+1</f>
        <v>45816</v>
      </c>
      <c r="P34" s="149">
        <f t="shared" ref="P34" si="28">+O34+1</f>
        <v>45817</v>
      </c>
      <c r="Q34" s="149">
        <f t="shared" ref="Q34" si="29">+P34+1</f>
        <v>45818</v>
      </c>
      <c r="R34" s="149">
        <f t="shared" ref="R34" si="30">+Q34+1</f>
        <v>45819</v>
      </c>
      <c r="S34" s="149">
        <f>+R34+1</f>
        <v>45820</v>
      </c>
      <c r="T34" s="149">
        <f t="shared" ref="T34" si="31">+S34+1</f>
        <v>45821</v>
      </c>
      <c r="U34" s="149">
        <f t="shared" ref="U34" si="32">+T34+1</f>
        <v>45822</v>
      </c>
      <c r="V34" s="149">
        <f t="shared" ref="V34" si="33">+U34+1</f>
        <v>45823</v>
      </c>
      <c r="W34" s="149">
        <f>+V34+1</f>
        <v>45824</v>
      </c>
      <c r="X34" s="149">
        <f t="shared" ref="X34" si="34">+W34+1</f>
        <v>45825</v>
      </c>
      <c r="Y34" s="149">
        <f t="shared" ref="Y34" si="35">+X34+1</f>
        <v>45826</v>
      </c>
      <c r="Z34" s="149">
        <f t="shared" ref="Z34" si="36">+Y34+1</f>
        <v>45827</v>
      </c>
      <c r="AA34" s="149">
        <f>+Z34+1</f>
        <v>45828</v>
      </c>
      <c r="AB34" s="149">
        <f t="shared" ref="AB34" si="37">+AA34+1</f>
        <v>45829</v>
      </c>
      <c r="AC34" s="149">
        <f>+AB34+1</f>
        <v>45830</v>
      </c>
      <c r="AD34" s="103">
        <f>+AC34+1</f>
        <v>45831</v>
      </c>
      <c r="AF34" s="115"/>
      <c r="AG34" s="113"/>
      <c r="AJ34" s="82"/>
      <c r="AT34" s="118">
        <f t="shared" si="7"/>
        <v>45775</v>
      </c>
      <c r="AU34" s="7" t="str">
        <f t="shared" si="5"/>
        <v/>
      </c>
      <c r="AV34" s="7" t="str">
        <f t="shared" si="0"/>
        <v/>
      </c>
      <c r="AW34" s="7" t="str">
        <f t="shared" si="1"/>
        <v/>
      </c>
    </row>
    <row r="35" spans="2:49" hidden="1" x14ac:dyDescent="0.15">
      <c r="B35" s="104" t="s">
        <v>52</v>
      </c>
      <c r="C35" s="87" t="e">
        <f t="shared" ref="C35:AD35" si="38">IF(C41="冬休","－",(_xlfn.IFS(WEEKDAY(C36)=7,"○",WEEKDAY(C36)=1,"○",COUNTIFS(祝日,C36)=1,"○")))</f>
        <v>#N/A</v>
      </c>
      <c r="D35" s="87" t="e">
        <f t="shared" si="38"/>
        <v>#N/A</v>
      </c>
      <c r="E35" s="87" t="e">
        <f t="shared" si="38"/>
        <v>#N/A</v>
      </c>
      <c r="F35" s="87" t="e">
        <f t="shared" si="38"/>
        <v>#N/A</v>
      </c>
      <c r="G35" s="87" t="str">
        <f t="shared" si="38"/>
        <v>○</v>
      </c>
      <c r="H35" s="87" t="str">
        <f t="shared" si="38"/>
        <v>○</v>
      </c>
      <c r="I35" s="87" t="e">
        <f t="shared" si="38"/>
        <v>#N/A</v>
      </c>
      <c r="J35" s="87" t="e">
        <f t="shared" si="38"/>
        <v>#N/A</v>
      </c>
      <c r="K35" s="87" t="e">
        <f t="shared" si="38"/>
        <v>#N/A</v>
      </c>
      <c r="L35" s="87" t="e">
        <f t="shared" si="38"/>
        <v>#N/A</v>
      </c>
      <c r="M35" s="87" t="e">
        <f t="shared" si="38"/>
        <v>#N/A</v>
      </c>
      <c r="N35" s="87" t="str">
        <f t="shared" si="38"/>
        <v>○</v>
      </c>
      <c r="O35" s="87" t="str">
        <f t="shared" si="38"/>
        <v>○</v>
      </c>
      <c r="P35" s="87" t="e">
        <f t="shared" si="38"/>
        <v>#N/A</v>
      </c>
      <c r="Q35" s="87" t="e">
        <f t="shared" si="38"/>
        <v>#N/A</v>
      </c>
      <c r="R35" s="87" t="e">
        <f t="shared" si="38"/>
        <v>#N/A</v>
      </c>
      <c r="S35" s="87" t="e">
        <f t="shared" si="38"/>
        <v>#N/A</v>
      </c>
      <c r="T35" s="87" t="e">
        <f t="shared" si="38"/>
        <v>#N/A</v>
      </c>
      <c r="U35" s="87" t="str">
        <f t="shared" si="38"/>
        <v>○</v>
      </c>
      <c r="V35" s="87" t="str">
        <f t="shared" si="38"/>
        <v>○</v>
      </c>
      <c r="W35" s="87" t="e">
        <f t="shared" si="38"/>
        <v>#N/A</v>
      </c>
      <c r="X35" s="87" t="e">
        <f t="shared" si="38"/>
        <v>#N/A</v>
      </c>
      <c r="Y35" s="87" t="e">
        <f t="shared" si="38"/>
        <v>#N/A</v>
      </c>
      <c r="Z35" s="87" t="e">
        <f t="shared" si="38"/>
        <v>#N/A</v>
      </c>
      <c r="AA35" s="87" t="e">
        <f t="shared" si="38"/>
        <v>#N/A</v>
      </c>
      <c r="AB35" s="87" t="str">
        <f t="shared" si="38"/>
        <v>○</v>
      </c>
      <c r="AC35" s="87" t="str">
        <f t="shared" si="38"/>
        <v>○</v>
      </c>
      <c r="AD35" s="87" t="e">
        <f t="shared" si="38"/>
        <v>#N/A</v>
      </c>
      <c r="AE35" s="88"/>
      <c r="AF35" s="115"/>
      <c r="AG35" s="113"/>
      <c r="AJ35" s="82"/>
      <c r="AT35" s="118">
        <f t="shared" si="7"/>
        <v>45776</v>
      </c>
      <c r="AU35" s="7" t="str">
        <f t="shared" ref="AU35:AU62" si="39">IF(HLOOKUP($AT35,$C$23:$AD$30,6,FALSE)="","",HLOOKUP($AT35,$C$23:$AD$30,6,FALSE))</f>
        <v/>
      </c>
      <c r="AV35" s="7" t="str">
        <f t="shared" ref="AV35:AV62" si="40">IF(HLOOKUP($AT35,$C$23:$AD$30,7,FALSE)="","",HLOOKUP($AT35,$C$23:$AD$30,7,FALSE))</f>
        <v/>
      </c>
      <c r="AW35" s="7" t="str">
        <f t="shared" ref="AW35:AW62" si="41">IF(HLOOKUP($AT35,$C$23:$AD$30,8,FALSE)="","",HLOOKUP($AT35,$C$23:$AD$30,8,FALSE))</f>
        <v/>
      </c>
    </row>
    <row r="36" spans="2:49" x14ac:dyDescent="0.15">
      <c r="B36" s="89" t="s">
        <v>11</v>
      </c>
      <c r="C36" s="105">
        <f t="shared" ref="C36:AD36" si="42">IF(C34&lt;=$G$5,C34,"")</f>
        <v>45804</v>
      </c>
      <c r="D36" s="105">
        <f t="shared" si="42"/>
        <v>45805</v>
      </c>
      <c r="E36" s="100">
        <f t="shared" si="42"/>
        <v>45806</v>
      </c>
      <c r="F36" s="100">
        <f t="shared" si="42"/>
        <v>45807</v>
      </c>
      <c r="G36" s="100">
        <f t="shared" si="42"/>
        <v>45808</v>
      </c>
      <c r="H36" s="100">
        <f t="shared" si="42"/>
        <v>45809</v>
      </c>
      <c r="I36" s="100">
        <f t="shared" si="42"/>
        <v>45810</v>
      </c>
      <c r="J36" s="100">
        <f t="shared" si="42"/>
        <v>45811</v>
      </c>
      <c r="K36" s="100">
        <f t="shared" si="42"/>
        <v>45812</v>
      </c>
      <c r="L36" s="100">
        <f t="shared" si="42"/>
        <v>45813</v>
      </c>
      <c r="M36" s="100">
        <f t="shared" si="42"/>
        <v>45814</v>
      </c>
      <c r="N36" s="100">
        <f t="shared" si="42"/>
        <v>45815</v>
      </c>
      <c r="O36" s="100">
        <f t="shared" si="42"/>
        <v>45816</v>
      </c>
      <c r="P36" s="100">
        <f t="shared" si="42"/>
        <v>45817</v>
      </c>
      <c r="Q36" s="100">
        <f t="shared" si="42"/>
        <v>45818</v>
      </c>
      <c r="R36" s="100">
        <f t="shared" si="42"/>
        <v>45819</v>
      </c>
      <c r="S36" s="100">
        <f t="shared" si="42"/>
        <v>45820</v>
      </c>
      <c r="T36" s="100">
        <f t="shared" si="42"/>
        <v>45821</v>
      </c>
      <c r="U36" s="100">
        <f t="shared" si="42"/>
        <v>45822</v>
      </c>
      <c r="V36" s="100">
        <f t="shared" si="42"/>
        <v>45823</v>
      </c>
      <c r="W36" s="100">
        <f t="shared" si="42"/>
        <v>45824</v>
      </c>
      <c r="X36" s="100">
        <f t="shared" si="42"/>
        <v>45825</v>
      </c>
      <c r="Y36" s="100">
        <f t="shared" si="42"/>
        <v>45826</v>
      </c>
      <c r="Z36" s="100">
        <f t="shared" si="42"/>
        <v>45827</v>
      </c>
      <c r="AA36" s="100">
        <f t="shared" si="42"/>
        <v>45828</v>
      </c>
      <c r="AB36" s="100">
        <f t="shared" si="42"/>
        <v>45829</v>
      </c>
      <c r="AC36" s="100">
        <f t="shared" si="42"/>
        <v>45830</v>
      </c>
      <c r="AD36" s="92">
        <f t="shared" si="42"/>
        <v>45831</v>
      </c>
      <c r="AE36" s="88"/>
      <c r="AF36" s="200">
        <f>IF(C36="","",AF23+1)</f>
        <v>3</v>
      </c>
      <c r="AG36" s="201"/>
      <c r="AJ36" s="82"/>
      <c r="AT36" s="118">
        <f t="shared" si="7"/>
        <v>45777</v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</row>
    <row r="37" spans="2:49" x14ac:dyDescent="0.15">
      <c r="B37" s="52" t="s">
        <v>5</v>
      </c>
      <c r="C37" s="150" t="str">
        <f>TEXT(WEEKDAY(+C34),"aaa")</f>
        <v>火</v>
      </c>
      <c r="D37" s="151" t="str">
        <f>TEXT(WEEKDAY(+D34),"aaa")</f>
        <v>水</v>
      </c>
      <c r="E37" s="145" t="str">
        <f t="shared" ref="E37:AD37" si="43">TEXT(WEEKDAY(+E34),"aaa")</f>
        <v>木</v>
      </c>
      <c r="F37" s="145" t="str">
        <f t="shared" si="43"/>
        <v>金</v>
      </c>
      <c r="G37" s="145" t="str">
        <f t="shared" si="43"/>
        <v>土</v>
      </c>
      <c r="H37" s="145" t="str">
        <f t="shared" si="43"/>
        <v>日</v>
      </c>
      <c r="I37" s="145" t="str">
        <f t="shared" si="43"/>
        <v>月</v>
      </c>
      <c r="J37" s="145" t="str">
        <f t="shared" si="43"/>
        <v>火</v>
      </c>
      <c r="K37" s="145" t="str">
        <f t="shared" si="43"/>
        <v>水</v>
      </c>
      <c r="L37" s="145" t="str">
        <f t="shared" si="43"/>
        <v>木</v>
      </c>
      <c r="M37" s="145" t="str">
        <f t="shared" si="43"/>
        <v>金</v>
      </c>
      <c r="N37" s="145" t="str">
        <f t="shared" si="43"/>
        <v>土</v>
      </c>
      <c r="O37" s="145" t="str">
        <f t="shared" si="43"/>
        <v>日</v>
      </c>
      <c r="P37" s="145" t="str">
        <f t="shared" si="43"/>
        <v>月</v>
      </c>
      <c r="Q37" s="145" t="str">
        <f t="shared" si="43"/>
        <v>火</v>
      </c>
      <c r="R37" s="145" t="str">
        <f t="shared" si="43"/>
        <v>水</v>
      </c>
      <c r="S37" s="145" t="str">
        <f t="shared" si="43"/>
        <v>木</v>
      </c>
      <c r="T37" s="145" t="str">
        <f t="shared" si="43"/>
        <v>金</v>
      </c>
      <c r="U37" s="145" t="str">
        <f t="shared" si="43"/>
        <v>土</v>
      </c>
      <c r="V37" s="145" t="str">
        <f t="shared" si="43"/>
        <v>日</v>
      </c>
      <c r="W37" s="145" t="str">
        <f t="shared" si="43"/>
        <v>月</v>
      </c>
      <c r="X37" s="145" t="str">
        <f t="shared" si="43"/>
        <v>火</v>
      </c>
      <c r="Y37" s="145" t="str">
        <f t="shared" si="43"/>
        <v>水</v>
      </c>
      <c r="Z37" s="145" t="str">
        <f t="shared" si="43"/>
        <v>木</v>
      </c>
      <c r="AA37" s="145" t="str">
        <f t="shared" si="43"/>
        <v>金</v>
      </c>
      <c r="AB37" s="145" t="str">
        <f t="shared" si="43"/>
        <v>土</v>
      </c>
      <c r="AC37" s="145" t="str">
        <f t="shared" si="43"/>
        <v>日</v>
      </c>
      <c r="AD37" s="146" t="str">
        <f t="shared" si="43"/>
        <v>月</v>
      </c>
      <c r="AE37" s="24"/>
      <c r="AF37" s="95" t="s">
        <v>56</v>
      </c>
      <c r="AG37" s="108">
        <f>+COUNTIF(C37:AD37,"土")+COUNTIF(C37:AD37,"日")</f>
        <v>8</v>
      </c>
      <c r="AJ37" s="82"/>
      <c r="AT37" s="118">
        <f t="shared" si="7"/>
        <v>45778</v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</row>
    <row r="38" spans="2:49" ht="13.5" customHeight="1" x14ac:dyDescent="0.15">
      <c r="B38" s="176" t="s">
        <v>8</v>
      </c>
      <c r="C38" s="182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3"/>
      <c r="AE38" s="24"/>
      <c r="AF38" s="96" t="s">
        <v>53</v>
      </c>
      <c r="AG38" s="109">
        <f>+COUNTA(C41:AD41)</f>
        <v>0</v>
      </c>
      <c r="AJ38" s="82"/>
      <c r="AT38" s="118">
        <f t="shared" si="7"/>
        <v>45779</v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</row>
    <row r="39" spans="2:49" ht="13.5" customHeight="1" x14ac:dyDescent="0.15">
      <c r="B39" s="177"/>
      <c r="C39" s="183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4"/>
      <c r="AE39" s="24"/>
      <c r="AF39" s="96" t="s">
        <v>61</v>
      </c>
      <c r="AG39" s="127">
        <f>COUNTA(C36:AD36)-AG38-COUNTBLANK(C36:AD36)</f>
        <v>28</v>
      </c>
      <c r="AJ39" s="82"/>
      <c r="AT39" s="118">
        <f t="shared" si="7"/>
        <v>45780</v>
      </c>
      <c r="AU39" s="7" t="str">
        <f t="shared" si="39"/>
        <v/>
      </c>
      <c r="AV39" s="7" t="str">
        <f t="shared" si="40"/>
        <v/>
      </c>
      <c r="AW39" s="7" t="str">
        <f t="shared" si="41"/>
        <v/>
      </c>
    </row>
    <row r="40" spans="2:49" ht="13.5" customHeight="1" x14ac:dyDescent="0.15">
      <c r="B40" s="178"/>
      <c r="C40" s="184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5"/>
      <c r="AE40" s="24"/>
      <c r="AF40" s="96" t="s">
        <v>6</v>
      </c>
      <c r="AG40" s="110">
        <f>+COUNTIF(C42:AD42,"*休")</f>
        <v>0</v>
      </c>
      <c r="AH40" s="40" t="str">
        <f>IF(C36="","",IF(8&gt;AG40,"←計画日数が足りません",""))</f>
        <v>←計画日数が足りません</v>
      </c>
      <c r="AJ40" s="82"/>
      <c r="AT40" s="118">
        <f t="shared" si="7"/>
        <v>45781</v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</row>
    <row r="41" spans="2:49" x14ac:dyDescent="0.15">
      <c r="B41" s="57" t="s">
        <v>16</v>
      </c>
      <c r="C41" s="8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69"/>
      <c r="AE41" s="24"/>
      <c r="AF41" s="96" t="s">
        <v>10</v>
      </c>
      <c r="AG41" s="110">
        <f>+COUNTIF(C43:AD43,"*休")</f>
        <v>0</v>
      </c>
      <c r="AH41" s="40" t="str">
        <f>IF(C36="","",IF(AG41&lt;AG40,"←実績が足りません",""))</f>
        <v/>
      </c>
      <c r="AJ41" s="82"/>
      <c r="AT41" s="118">
        <f t="shared" si="7"/>
        <v>45782</v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</row>
    <row r="42" spans="2:49" x14ac:dyDescent="0.15">
      <c r="B42" s="52" t="s">
        <v>0</v>
      </c>
      <c r="C42" s="8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2"/>
      <c r="R42" s="80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69"/>
      <c r="AE42" s="24"/>
      <c r="AF42" s="123" t="s">
        <v>62</v>
      </c>
      <c r="AG42" s="41">
        <f>ROUNDDOWN(AG41/AG39,3)</f>
        <v>0</v>
      </c>
      <c r="AJ42" s="82"/>
      <c r="AT42" s="118">
        <f t="shared" si="7"/>
        <v>45783</v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</row>
    <row r="43" spans="2:49" x14ac:dyDescent="0.15">
      <c r="B43" s="60" t="s">
        <v>7</v>
      </c>
      <c r="C43" s="147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148"/>
      <c r="Q43" s="71"/>
      <c r="R43" s="147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2"/>
      <c r="AE43" s="24"/>
      <c r="AF43" s="111" t="s">
        <v>57</v>
      </c>
      <c r="AG43" s="112" t="str">
        <f>_xlfn.IFS(C36="","",AG42&gt;=0.285,"OK",AG42&lt;0.285,"NG")</f>
        <v>NG</v>
      </c>
      <c r="AJ43" s="82"/>
      <c r="AT43" s="118">
        <f t="shared" si="7"/>
        <v>45784</v>
      </c>
      <c r="AU43" s="7" t="str">
        <f t="shared" si="39"/>
        <v/>
      </c>
      <c r="AV43" s="7" t="str">
        <f t="shared" si="40"/>
        <v/>
      </c>
      <c r="AW43" s="7" t="str">
        <f t="shared" si="41"/>
        <v/>
      </c>
    </row>
    <row r="44" spans="2:49" hidden="1" x14ac:dyDescent="0.15">
      <c r="B44" s="83"/>
      <c r="C44" s="142" t="str">
        <f>_xlfn.IFS(C41="","通常",C41="夏休","夏休",C41="冬休","冬休")</f>
        <v>通常</v>
      </c>
      <c r="D44" s="142" t="str">
        <f t="shared" ref="D44:AD44" si="44">_xlfn.IFS(D41="","通常",D41="夏休","夏休",D41="冬休","冬休")</f>
        <v>通常</v>
      </c>
      <c r="E44" s="142" t="str">
        <f t="shared" si="44"/>
        <v>通常</v>
      </c>
      <c r="F44" s="142" t="str">
        <f t="shared" si="44"/>
        <v>通常</v>
      </c>
      <c r="G44" s="142" t="str">
        <f t="shared" si="44"/>
        <v>通常</v>
      </c>
      <c r="H44" s="142" t="str">
        <f t="shared" si="44"/>
        <v>通常</v>
      </c>
      <c r="I44" s="142" t="str">
        <f t="shared" si="44"/>
        <v>通常</v>
      </c>
      <c r="J44" s="142" t="str">
        <f t="shared" si="44"/>
        <v>通常</v>
      </c>
      <c r="K44" s="142" t="str">
        <f t="shared" si="44"/>
        <v>通常</v>
      </c>
      <c r="L44" s="142" t="str">
        <f t="shared" si="44"/>
        <v>通常</v>
      </c>
      <c r="M44" s="142" t="str">
        <f t="shared" si="44"/>
        <v>通常</v>
      </c>
      <c r="N44" s="142" t="str">
        <f t="shared" si="44"/>
        <v>通常</v>
      </c>
      <c r="O44" s="142" t="str">
        <f t="shared" si="44"/>
        <v>通常</v>
      </c>
      <c r="P44" s="142" t="str">
        <f t="shared" si="44"/>
        <v>通常</v>
      </c>
      <c r="Q44" s="142" t="str">
        <f t="shared" si="44"/>
        <v>通常</v>
      </c>
      <c r="R44" s="142" t="str">
        <f t="shared" si="44"/>
        <v>通常</v>
      </c>
      <c r="S44" s="142" t="str">
        <f t="shared" si="44"/>
        <v>通常</v>
      </c>
      <c r="T44" s="142" t="str">
        <f t="shared" si="44"/>
        <v>通常</v>
      </c>
      <c r="U44" s="142" t="str">
        <f t="shared" si="44"/>
        <v>通常</v>
      </c>
      <c r="V44" s="142" t="str">
        <f t="shared" si="44"/>
        <v>通常</v>
      </c>
      <c r="W44" s="142" t="str">
        <f t="shared" si="44"/>
        <v>通常</v>
      </c>
      <c r="X44" s="142" t="str">
        <f t="shared" si="44"/>
        <v>通常</v>
      </c>
      <c r="Y44" s="142" t="str">
        <f t="shared" si="44"/>
        <v>通常</v>
      </c>
      <c r="Z44" s="142" t="str">
        <f t="shared" si="44"/>
        <v>通常</v>
      </c>
      <c r="AA44" s="142" t="str">
        <f t="shared" si="44"/>
        <v>通常</v>
      </c>
      <c r="AB44" s="142" t="str">
        <f t="shared" si="44"/>
        <v>通常</v>
      </c>
      <c r="AC44" s="142" t="str">
        <f t="shared" si="44"/>
        <v>通常</v>
      </c>
      <c r="AD44" s="142" t="str">
        <f t="shared" si="44"/>
        <v>通常</v>
      </c>
      <c r="AE44" s="24"/>
      <c r="AF44" s="131"/>
      <c r="AG44" s="132"/>
      <c r="AJ44" s="82"/>
      <c r="AT44" s="118">
        <f>AT43+1</f>
        <v>45785</v>
      </c>
      <c r="AU44" s="7" t="str">
        <f t="shared" si="39"/>
        <v/>
      </c>
      <c r="AV44" s="7" t="str">
        <f t="shared" si="40"/>
        <v/>
      </c>
      <c r="AW44" s="7" t="str">
        <f t="shared" si="41"/>
        <v/>
      </c>
    </row>
    <row r="45" spans="2:49" hidden="1" x14ac:dyDescent="0.15">
      <c r="B45" s="83"/>
      <c r="C45" s="142" t="str">
        <f>_xlfn.IFS(C41="","通常実績",C41="夏休","夏休",C41="冬休","冬休")</f>
        <v>通常実績</v>
      </c>
      <c r="D45" s="142" t="str">
        <f t="shared" ref="D45:AD45" si="45">_xlfn.IFS(D41="","通常実績",D41="夏休","夏休",D41="冬休","冬休")</f>
        <v>通常実績</v>
      </c>
      <c r="E45" s="142" t="str">
        <f t="shared" si="45"/>
        <v>通常実績</v>
      </c>
      <c r="F45" s="142" t="str">
        <f t="shared" si="45"/>
        <v>通常実績</v>
      </c>
      <c r="G45" s="142" t="str">
        <f t="shared" si="45"/>
        <v>通常実績</v>
      </c>
      <c r="H45" s="142" t="str">
        <f t="shared" si="45"/>
        <v>通常実績</v>
      </c>
      <c r="I45" s="142" t="str">
        <f t="shared" si="45"/>
        <v>通常実績</v>
      </c>
      <c r="J45" s="142" t="str">
        <f t="shared" si="45"/>
        <v>通常実績</v>
      </c>
      <c r="K45" s="142" t="str">
        <f t="shared" si="45"/>
        <v>通常実績</v>
      </c>
      <c r="L45" s="142" t="str">
        <f t="shared" si="45"/>
        <v>通常実績</v>
      </c>
      <c r="M45" s="142" t="str">
        <f t="shared" si="45"/>
        <v>通常実績</v>
      </c>
      <c r="N45" s="142" t="str">
        <f t="shared" si="45"/>
        <v>通常実績</v>
      </c>
      <c r="O45" s="142" t="str">
        <f t="shared" si="45"/>
        <v>通常実績</v>
      </c>
      <c r="P45" s="142" t="str">
        <f t="shared" si="45"/>
        <v>通常実績</v>
      </c>
      <c r="Q45" s="142" t="str">
        <f t="shared" si="45"/>
        <v>通常実績</v>
      </c>
      <c r="R45" s="142" t="str">
        <f t="shared" si="45"/>
        <v>通常実績</v>
      </c>
      <c r="S45" s="142" t="str">
        <f t="shared" si="45"/>
        <v>通常実績</v>
      </c>
      <c r="T45" s="142" t="str">
        <f t="shared" si="45"/>
        <v>通常実績</v>
      </c>
      <c r="U45" s="142" t="str">
        <f t="shared" si="45"/>
        <v>通常実績</v>
      </c>
      <c r="V45" s="142" t="str">
        <f t="shared" si="45"/>
        <v>通常実績</v>
      </c>
      <c r="W45" s="142" t="str">
        <f t="shared" si="45"/>
        <v>通常実績</v>
      </c>
      <c r="X45" s="142" t="str">
        <f t="shared" si="45"/>
        <v>通常実績</v>
      </c>
      <c r="Y45" s="142" t="str">
        <f t="shared" si="45"/>
        <v>通常実績</v>
      </c>
      <c r="Z45" s="142" t="str">
        <f t="shared" si="45"/>
        <v>通常実績</v>
      </c>
      <c r="AA45" s="142" t="str">
        <f t="shared" si="45"/>
        <v>通常実績</v>
      </c>
      <c r="AB45" s="142" t="str">
        <f t="shared" si="45"/>
        <v>通常実績</v>
      </c>
      <c r="AC45" s="142" t="str">
        <f t="shared" si="45"/>
        <v>通常実績</v>
      </c>
      <c r="AD45" s="142" t="str">
        <f t="shared" si="45"/>
        <v>通常実績</v>
      </c>
      <c r="AE45" s="24"/>
      <c r="AF45" s="131"/>
      <c r="AG45" s="132"/>
      <c r="AJ45" s="82"/>
      <c r="AT45" s="118">
        <f t="shared" si="7"/>
        <v>45786</v>
      </c>
      <c r="AU45" s="7" t="str">
        <f t="shared" si="39"/>
        <v/>
      </c>
      <c r="AV45" s="7" t="str">
        <f t="shared" si="40"/>
        <v/>
      </c>
      <c r="AW45" s="7" t="str">
        <f t="shared" si="41"/>
        <v/>
      </c>
    </row>
    <row r="46" spans="2:49" x14ac:dyDescent="0.15"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F46" s="116"/>
      <c r="AG46" s="117"/>
      <c r="AJ46" s="82"/>
      <c r="AT46" s="118">
        <f t="shared" si="7"/>
        <v>45787</v>
      </c>
      <c r="AU46" s="7" t="str">
        <f t="shared" si="39"/>
        <v/>
      </c>
      <c r="AV46" s="7" t="str">
        <f t="shared" si="40"/>
        <v/>
      </c>
      <c r="AW46" s="7" t="str">
        <f t="shared" si="41"/>
        <v/>
      </c>
    </row>
    <row r="47" spans="2:49" hidden="1" x14ac:dyDescent="0.15">
      <c r="B47" s="89" t="s">
        <v>11</v>
      </c>
      <c r="C47" s="102">
        <f>AD34+1</f>
        <v>45832</v>
      </c>
      <c r="D47" s="149">
        <f>+C47+1</f>
        <v>45833</v>
      </c>
      <c r="E47" s="149">
        <f t="shared" ref="E47" si="46">+D47+1</f>
        <v>45834</v>
      </c>
      <c r="F47" s="149">
        <f t="shared" ref="F47" si="47">+E47+1</f>
        <v>45835</v>
      </c>
      <c r="G47" s="149">
        <f t="shared" ref="G47" si="48">+F47+1</f>
        <v>45836</v>
      </c>
      <c r="H47" s="149">
        <f t="shared" ref="H47" si="49">+G47+1</f>
        <v>45837</v>
      </c>
      <c r="I47" s="149">
        <f t="shared" ref="I47" si="50">+H47+1</f>
        <v>45838</v>
      </c>
      <c r="J47" s="149">
        <f t="shared" ref="J47" si="51">+I47+1</f>
        <v>45839</v>
      </c>
      <c r="K47" s="149">
        <f t="shared" ref="K47" si="52">+J47+1</f>
        <v>45840</v>
      </c>
      <c r="L47" s="149">
        <f>+K47+1</f>
        <v>45841</v>
      </c>
      <c r="M47" s="149">
        <f t="shared" ref="M47" si="53">+L47+1</f>
        <v>45842</v>
      </c>
      <c r="N47" s="149">
        <f t="shared" ref="N47" si="54">+M47+1</f>
        <v>45843</v>
      </c>
      <c r="O47" s="149">
        <f t="shared" ref="O47" si="55">+N47+1</f>
        <v>45844</v>
      </c>
      <c r="P47" s="149">
        <f t="shared" ref="P47" si="56">+O47+1</f>
        <v>45845</v>
      </c>
      <c r="Q47" s="149">
        <f t="shared" ref="Q47" si="57">+P47+1</f>
        <v>45846</v>
      </c>
      <c r="R47" s="149">
        <f t="shared" ref="R47" si="58">+Q47+1</f>
        <v>45847</v>
      </c>
      <c r="S47" s="149">
        <f>+R47+1</f>
        <v>45848</v>
      </c>
      <c r="T47" s="149">
        <f t="shared" ref="T47" si="59">+S47+1</f>
        <v>45849</v>
      </c>
      <c r="U47" s="149">
        <f t="shared" ref="U47" si="60">+T47+1</f>
        <v>45850</v>
      </c>
      <c r="V47" s="149">
        <f t="shared" ref="V47" si="61">+U47+1</f>
        <v>45851</v>
      </c>
      <c r="W47" s="149">
        <f>+V47+1</f>
        <v>45852</v>
      </c>
      <c r="X47" s="149">
        <f t="shared" ref="X47" si="62">+W47+1</f>
        <v>45853</v>
      </c>
      <c r="Y47" s="149">
        <f t="shared" ref="Y47" si="63">+X47+1</f>
        <v>45854</v>
      </c>
      <c r="Z47" s="149">
        <f t="shared" ref="Z47" si="64">+Y47+1</f>
        <v>45855</v>
      </c>
      <c r="AA47" s="149">
        <f>+Z47+1</f>
        <v>45856</v>
      </c>
      <c r="AB47" s="149">
        <f t="shared" ref="AB47" si="65">+AA47+1</f>
        <v>45857</v>
      </c>
      <c r="AC47" s="149">
        <f>+AB47+1</f>
        <v>45858</v>
      </c>
      <c r="AD47" s="103">
        <f>+AC47+1</f>
        <v>45859</v>
      </c>
      <c r="AF47" s="115"/>
      <c r="AG47" s="113"/>
      <c r="AJ47" s="82"/>
      <c r="AT47" s="118">
        <f t="shared" si="7"/>
        <v>45788</v>
      </c>
      <c r="AU47" s="7" t="str">
        <f t="shared" si="39"/>
        <v/>
      </c>
      <c r="AV47" s="7" t="str">
        <f t="shared" si="40"/>
        <v/>
      </c>
      <c r="AW47" s="7" t="str">
        <f t="shared" si="41"/>
        <v/>
      </c>
    </row>
    <row r="48" spans="2:49" hidden="1" x14ac:dyDescent="0.15">
      <c r="B48" s="104" t="s">
        <v>52</v>
      </c>
      <c r="C48" s="87" t="e">
        <f t="shared" ref="C48:AD48" si="66">IF(C54="冬休","－",(_xlfn.IFS(WEEKDAY(C49)=7,"○",WEEKDAY(C49)=1,"○",COUNTIFS(祝日,C49)=1,"○")))</f>
        <v>#N/A</v>
      </c>
      <c r="D48" s="87" t="e">
        <f t="shared" si="66"/>
        <v>#N/A</v>
      </c>
      <c r="E48" s="87" t="e">
        <f t="shared" si="66"/>
        <v>#N/A</v>
      </c>
      <c r="F48" s="87" t="e">
        <f t="shared" si="66"/>
        <v>#N/A</v>
      </c>
      <c r="G48" s="87" t="str">
        <f t="shared" si="66"/>
        <v>○</v>
      </c>
      <c r="H48" s="87" t="str">
        <f t="shared" si="66"/>
        <v>○</v>
      </c>
      <c r="I48" s="87" t="e">
        <f t="shared" si="66"/>
        <v>#N/A</v>
      </c>
      <c r="J48" s="87" t="e">
        <f t="shared" si="66"/>
        <v>#N/A</v>
      </c>
      <c r="K48" s="87" t="e">
        <f t="shared" si="66"/>
        <v>#N/A</v>
      </c>
      <c r="L48" s="87" t="e">
        <f t="shared" si="66"/>
        <v>#N/A</v>
      </c>
      <c r="M48" s="87" t="e">
        <f t="shared" si="66"/>
        <v>#N/A</v>
      </c>
      <c r="N48" s="87" t="str">
        <f t="shared" si="66"/>
        <v>○</v>
      </c>
      <c r="O48" s="87" t="str">
        <f t="shared" si="66"/>
        <v>○</v>
      </c>
      <c r="P48" s="87" t="e">
        <f t="shared" si="66"/>
        <v>#N/A</v>
      </c>
      <c r="Q48" s="87" t="e">
        <f t="shared" si="66"/>
        <v>#N/A</v>
      </c>
      <c r="R48" s="87" t="e">
        <f t="shared" si="66"/>
        <v>#N/A</v>
      </c>
      <c r="S48" s="87" t="e">
        <f t="shared" si="66"/>
        <v>#N/A</v>
      </c>
      <c r="T48" s="87" t="e">
        <f t="shared" si="66"/>
        <v>#N/A</v>
      </c>
      <c r="U48" s="87" t="str">
        <f t="shared" si="66"/>
        <v>○</v>
      </c>
      <c r="V48" s="87" t="str">
        <f t="shared" si="66"/>
        <v>○</v>
      </c>
      <c r="W48" s="87" t="e">
        <f t="shared" si="66"/>
        <v>#N/A</v>
      </c>
      <c r="X48" s="87" t="e">
        <f t="shared" si="66"/>
        <v>#N/A</v>
      </c>
      <c r="Y48" s="87" t="e">
        <f t="shared" si="66"/>
        <v>#N/A</v>
      </c>
      <c r="Z48" s="87" t="e">
        <f t="shared" si="66"/>
        <v>#N/A</v>
      </c>
      <c r="AA48" s="87" t="e">
        <f t="shared" si="66"/>
        <v>#N/A</v>
      </c>
      <c r="AB48" s="87" t="str">
        <f t="shared" si="66"/>
        <v>○</v>
      </c>
      <c r="AC48" s="87" t="str">
        <f t="shared" si="66"/>
        <v>○</v>
      </c>
      <c r="AD48" s="87" t="str">
        <f t="shared" si="66"/>
        <v>○</v>
      </c>
      <c r="AE48" s="88"/>
      <c r="AF48" s="115"/>
      <c r="AG48" s="113"/>
      <c r="AJ48" s="82"/>
      <c r="AT48" s="118">
        <f t="shared" si="7"/>
        <v>45789</v>
      </c>
      <c r="AU48" s="7" t="str">
        <f t="shared" si="39"/>
        <v/>
      </c>
      <c r="AV48" s="7" t="str">
        <f t="shared" si="40"/>
        <v/>
      </c>
      <c r="AW48" s="7" t="str">
        <f t="shared" si="41"/>
        <v/>
      </c>
    </row>
    <row r="49" spans="2:49" x14ac:dyDescent="0.15">
      <c r="B49" s="89" t="s">
        <v>11</v>
      </c>
      <c r="C49" s="105">
        <f t="shared" ref="C49:AD49" si="67">IF(C47&lt;=$G$5,C47,"")</f>
        <v>45832</v>
      </c>
      <c r="D49" s="105">
        <f t="shared" si="67"/>
        <v>45833</v>
      </c>
      <c r="E49" s="100">
        <f t="shared" si="67"/>
        <v>45834</v>
      </c>
      <c r="F49" s="100">
        <f t="shared" si="67"/>
        <v>45835</v>
      </c>
      <c r="G49" s="100">
        <f t="shared" si="67"/>
        <v>45836</v>
      </c>
      <c r="H49" s="100">
        <f t="shared" si="67"/>
        <v>45837</v>
      </c>
      <c r="I49" s="100">
        <f t="shared" si="67"/>
        <v>45838</v>
      </c>
      <c r="J49" s="100">
        <f t="shared" si="67"/>
        <v>45839</v>
      </c>
      <c r="K49" s="100">
        <f t="shared" si="67"/>
        <v>45840</v>
      </c>
      <c r="L49" s="100">
        <f t="shared" si="67"/>
        <v>45841</v>
      </c>
      <c r="M49" s="100">
        <f t="shared" si="67"/>
        <v>45842</v>
      </c>
      <c r="N49" s="100">
        <f t="shared" si="67"/>
        <v>45843</v>
      </c>
      <c r="O49" s="100">
        <f t="shared" si="67"/>
        <v>45844</v>
      </c>
      <c r="P49" s="100">
        <f t="shared" si="67"/>
        <v>45845</v>
      </c>
      <c r="Q49" s="100">
        <f t="shared" si="67"/>
        <v>45846</v>
      </c>
      <c r="R49" s="100">
        <f t="shared" si="67"/>
        <v>45847</v>
      </c>
      <c r="S49" s="100">
        <f t="shared" si="67"/>
        <v>45848</v>
      </c>
      <c r="T49" s="100">
        <f t="shared" si="67"/>
        <v>45849</v>
      </c>
      <c r="U49" s="100">
        <f t="shared" si="67"/>
        <v>45850</v>
      </c>
      <c r="V49" s="100">
        <f t="shared" si="67"/>
        <v>45851</v>
      </c>
      <c r="W49" s="100">
        <f t="shared" si="67"/>
        <v>45852</v>
      </c>
      <c r="X49" s="100">
        <f t="shared" si="67"/>
        <v>45853</v>
      </c>
      <c r="Y49" s="100">
        <f t="shared" si="67"/>
        <v>45854</v>
      </c>
      <c r="Z49" s="100">
        <f t="shared" si="67"/>
        <v>45855</v>
      </c>
      <c r="AA49" s="100">
        <f t="shared" si="67"/>
        <v>45856</v>
      </c>
      <c r="AB49" s="100">
        <f t="shared" si="67"/>
        <v>45857</v>
      </c>
      <c r="AC49" s="100">
        <f t="shared" si="67"/>
        <v>45858</v>
      </c>
      <c r="AD49" s="92">
        <f t="shared" si="67"/>
        <v>45859</v>
      </c>
      <c r="AE49" s="88"/>
      <c r="AF49" s="200">
        <f>IF(C49="","",AF36+1)</f>
        <v>4</v>
      </c>
      <c r="AG49" s="201"/>
      <c r="AJ49" s="82"/>
      <c r="AT49" s="118">
        <f t="shared" si="7"/>
        <v>45790</v>
      </c>
      <c r="AU49" s="7" t="str">
        <f t="shared" si="39"/>
        <v/>
      </c>
      <c r="AV49" s="7" t="str">
        <f t="shared" si="40"/>
        <v/>
      </c>
      <c r="AW49" s="7" t="str">
        <f t="shared" si="41"/>
        <v/>
      </c>
    </row>
    <row r="50" spans="2:49" x14ac:dyDescent="0.15">
      <c r="B50" s="52" t="s">
        <v>5</v>
      </c>
      <c r="C50" s="150" t="str">
        <f>TEXT(WEEKDAY(+C47),"aaa")</f>
        <v>火</v>
      </c>
      <c r="D50" s="151" t="str">
        <f t="shared" ref="D50:AD50" si="68">TEXT(WEEKDAY(+D47),"aaa")</f>
        <v>水</v>
      </c>
      <c r="E50" s="145" t="str">
        <f t="shared" si="68"/>
        <v>木</v>
      </c>
      <c r="F50" s="145" t="str">
        <f t="shared" si="68"/>
        <v>金</v>
      </c>
      <c r="G50" s="145" t="str">
        <f t="shared" si="68"/>
        <v>土</v>
      </c>
      <c r="H50" s="145" t="str">
        <f t="shared" si="68"/>
        <v>日</v>
      </c>
      <c r="I50" s="145" t="str">
        <f t="shared" si="68"/>
        <v>月</v>
      </c>
      <c r="J50" s="145" t="str">
        <f t="shared" si="68"/>
        <v>火</v>
      </c>
      <c r="K50" s="145" t="str">
        <f t="shared" si="68"/>
        <v>水</v>
      </c>
      <c r="L50" s="145" t="str">
        <f t="shared" si="68"/>
        <v>木</v>
      </c>
      <c r="M50" s="145" t="str">
        <f t="shared" si="68"/>
        <v>金</v>
      </c>
      <c r="N50" s="145" t="str">
        <f t="shared" si="68"/>
        <v>土</v>
      </c>
      <c r="O50" s="145" t="str">
        <f t="shared" si="68"/>
        <v>日</v>
      </c>
      <c r="P50" s="145" t="str">
        <f t="shared" si="68"/>
        <v>月</v>
      </c>
      <c r="Q50" s="145" t="str">
        <f t="shared" si="68"/>
        <v>火</v>
      </c>
      <c r="R50" s="145" t="str">
        <f t="shared" si="68"/>
        <v>水</v>
      </c>
      <c r="S50" s="145" t="str">
        <f t="shared" si="68"/>
        <v>木</v>
      </c>
      <c r="T50" s="145" t="str">
        <f t="shared" si="68"/>
        <v>金</v>
      </c>
      <c r="U50" s="145" t="str">
        <f t="shared" si="68"/>
        <v>土</v>
      </c>
      <c r="V50" s="145" t="str">
        <f t="shared" si="68"/>
        <v>日</v>
      </c>
      <c r="W50" s="145" t="str">
        <f t="shared" si="68"/>
        <v>月</v>
      </c>
      <c r="X50" s="145" t="str">
        <f t="shared" si="68"/>
        <v>火</v>
      </c>
      <c r="Y50" s="145" t="str">
        <f t="shared" si="68"/>
        <v>水</v>
      </c>
      <c r="Z50" s="145" t="str">
        <f t="shared" si="68"/>
        <v>木</v>
      </c>
      <c r="AA50" s="145" t="str">
        <f t="shared" si="68"/>
        <v>金</v>
      </c>
      <c r="AB50" s="145" t="str">
        <f t="shared" si="68"/>
        <v>土</v>
      </c>
      <c r="AC50" s="145" t="str">
        <f t="shared" si="68"/>
        <v>日</v>
      </c>
      <c r="AD50" s="146" t="str">
        <f t="shared" si="68"/>
        <v>月</v>
      </c>
      <c r="AE50" s="24"/>
      <c r="AF50" s="95" t="s">
        <v>56</v>
      </c>
      <c r="AG50" s="108">
        <f>+COUNTIF(C50:AD50,"土")+COUNTIF(C50:AD50,"日")</f>
        <v>8</v>
      </c>
      <c r="AJ50" s="82"/>
      <c r="AT50" s="118">
        <f t="shared" si="7"/>
        <v>45791</v>
      </c>
      <c r="AU50" s="7" t="str">
        <f t="shared" si="39"/>
        <v/>
      </c>
      <c r="AV50" s="7" t="str">
        <f t="shared" si="40"/>
        <v/>
      </c>
      <c r="AW50" s="7" t="str">
        <f t="shared" si="41"/>
        <v/>
      </c>
    </row>
    <row r="51" spans="2:49" ht="13.5" customHeight="1" x14ac:dyDescent="0.15">
      <c r="B51" s="176" t="s">
        <v>8</v>
      </c>
      <c r="C51" s="179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3"/>
      <c r="AE51" s="24"/>
      <c r="AF51" s="96" t="s">
        <v>53</v>
      </c>
      <c r="AG51" s="109">
        <f>+COUNTA(C54:AD54)</f>
        <v>0</v>
      </c>
      <c r="AJ51" s="82"/>
      <c r="AT51" s="118">
        <f t="shared" si="7"/>
        <v>45792</v>
      </c>
      <c r="AU51" s="7" t="str">
        <f t="shared" si="39"/>
        <v/>
      </c>
      <c r="AV51" s="7" t="str">
        <f t="shared" si="40"/>
        <v/>
      </c>
      <c r="AW51" s="7" t="str">
        <f t="shared" si="41"/>
        <v/>
      </c>
    </row>
    <row r="52" spans="2:49" ht="13.5" customHeight="1" x14ac:dyDescent="0.15">
      <c r="B52" s="177"/>
      <c r="C52" s="180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4"/>
      <c r="AE52" s="24"/>
      <c r="AF52" s="96" t="s">
        <v>61</v>
      </c>
      <c r="AG52" s="127">
        <f>COUNTA(C49:AD49)-AG51-COUNTBLANK(C49:AD49)</f>
        <v>28</v>
      </c>
      <c r="AJ52" s="82"/>
      <c r="AT52" s="118">
        <f t="shared" si="7"/>
        <v>45793</v>
      </c>
      <c r="AU52" s="7" t="str">
        <f t="shared" si="39"/>
        <v/>
      </c>
      <c r="AV52" s="7" t="str">
        <f t="shared" si="40"/>
        <v/>
      </c>
      <c r="AW52" s="7" t="str">
        <f t="shared" si="41"/>
        <v/>
      </c>
    </row>
    <row r="53" spans="2:49" ht="13.5" customHeight="1" x14ac:dyDescent="0.15">
      <c r="B53" s="178"/>
      <c r="C53" s="181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5"/>
      <c r="AE53" s="24"/>
      <c r="AF53" s="96" t="s">
        <v>6</v>
      </c>
      <c r="AG53" s="110">
        <f>+COUNTIF(C55:AD55,"*休")</f>
        <v>0</v>
      </c>
      <c r="AH53" s="40" t="str">
        <f>IF(C49="","",IF(8&gt;AG53,"←計画日数が足りません",""))</f>
        <v>←計画日数が足りません</v>
      </c>
      <c r="AJ53" s="82"/>
      <c r="AT53" s="118">
        <f t="shared" si="7"/>
        <v>45794</v>
      </c>
      <c r="AU53" s="7" t="str">
        <f t="shared" si="39"/>
        <v/>
      </c>
      <c r="AV53" s="7" t="str">
        <f t="shared" si="40"/>
        <v/>
      </c>
      <c r="AW53" s="7" t="str">
        <f t="shared" si="41"/>
        <v/>
      </c>
    </row>
    <row r="54" spans="2:49" x14ac:dyDescent="0.15">
      <c r="B54" s="57" t="s">
        <v>16</v>
      </c>
      <c r="C54" s="8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69"/>
      <c r="AE54" s="24"/>
      <c r="AF54" s="96" t="s">
        <v>10</v>
      </c>
      <c r="AG54" s="110">
        <f>+COUNTIF(C56:AD56,"*休")</f>
        <v>0</v>
      </c>
      <c r="AH54" s="40" t="str">
        <f>IF(C49="","",IF(AG54&lt;AG53,"←実績が足りません",""))</f>
        <v/>
      </c>
      <c r="AJ54" s="82"/>
      <c r="AT54" s="118">
        <f t="shared" si="7"/>
        <v>45795</v>
      </c>
      <c r="AU54" s="7" t="str">
        <f t="shared" si="39"/>
        <v/>
      </c>
      <c r="AV54" s="7" t="str">
        <f t="shared" si="40"/>
        <v/>
      </c>
      <c r="AW54" s="7" t="str">
        <f t="shared" si="41"/>
        <v/>
      </c>
    </row>
    <row r="55" spans="2:49" x14ac:dyDescent="0.15">
      <c r="B55" s="52" t="s">
        <v>0</v>
      </c>
      <c r="C55" s="8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2"/>
      <c r="R55" s="80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69"/>
      <c r="AE55" s="24"/>
      <c r="AF55" s="123" t="s">
        <v>62</v>
      </c>
      <c r="AG55" s="41">
        <f>ROUNDDOWN(AG54/AG52,3)</f>
        <v>0</v>
      </c>
      <c r="AJ55" s="82"/>
      <c r="AT55" s="118">
        <f>AT54+1</f>
        <v>45796</v>
      </c>
      <c r="AU55" s="7" t="str">
        <f t="shared" si="39"/>
        <v/>
      </c>
      <c r="AV55" s="7" t="str">
        <f t="shared" si="40"/>
        <v/>
      </c>
      <c r="AW55" s="7" t="str">
        <f t="shared" si="41"/>
        <v/>
      </c>
    </row>
    <row r="56" spans="2:49" x14ac:dyDescent="0.15">
      <c r="B56" s="60" t="s">
        <v>7</v>
      </c>
      <c r="C56" s="147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148"/>
      <c r="Q56" s="71"/>
      <c r="R56" s="147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2"/>
      <c r="AE56" s="24"/>
      <c r="AF56" s="111" t="s">
        <v>57</v>
      </c>
      <c r="AG56" s="112" t="str">
        <f>_xlfn.IFS(C49="","",AG55&gt;=0.285,"OK",AG55&lt;0.285,"NG")</f>
        <v>NG</v>
      </c>
      <c r="AJ56" s="82"/>
      <c r="AT56" s="118">
        <f t="shared" si="7"/>
        <v>45797</v>
      </c>
      <c r="AU56" s="7" t="str">
        <f t="shared" si="39"/>
        <v/>
      </c>
      <c r="AV56" s="7" t="str">
        <f t="shared" si="40"/>
        <v/>
      </c>
      <c r="AW56" s="7" t="str">
        <f t="shared" si="41"/>
        <v/>
      </c>
    </row>
    <row r="57" spans="2:49" hidden="1" x14ac:dyDescent="0.15">
      <c r="B57" s="83"/>
      <c r="C57" s="142" t="str">
        <f>_xlfn.IFS(C54="","通常",C54="夏休","夏休",C54="冬休","冬休")</f>
        <v>通常</v>
      </c>
      <c r="D57" s="142" t="str">
        <f t="shared" ref="D57:AD57" si="69">_xlfn.IFS(D54="","通常",D54="夏休","夏休",D54="冬休","冬休")</f>
        <v>通常</v>
      </c>
      <c r="E57" s="142" t="str">
        <f t="shared" si="69"/>
        <v>通常</v>
      </c>
      <c r="F57" s="142" t="str">
        <f t="shared" si="69"/>
        <v>通常</v>
      </c>
      <c r="G57" s="142" t="str">
        <f t="shared" si="69"/>
        <v>通常</v>
      </c>
      <c r="H57" s="142" t="str">
        <f t="shared" si="69"/>
        <v>通常</v>
      </c>
      <c r="I57" s="142" t="str">
        <f t="shared" si="69"/>
        <v>通常</v>
      </c>
      <c r="J57" s="142" t="str">
        <f t="shared" si="69"/>
        <v>通常</v>
      </c>
      <c r="K57" s="142" t="str">
        <f t="shared" si="69"/>
        <v>通常</v>
      </c>
      <c r="L57" s="142" t="str">
        <f t="shared" si="69"/>
        <v>通常</v>
      </c>
      <c r="M57" s="142" t="str">
        <f t="shared" si="69"/>
        <v>通常</v>
      </c>
      <c r="N57" s="142" t="str">
        <f t="shared" si="69"/>
        <v>通常</v>
      </c>
      <c r="O57" s="142" t="str">
        <f t="shared" si="69"/>
        <v>通常</v>
      </c>
      <c r="P57" s="142" t="str">
        <f t="shared" si="69"/>
        <v>通常</v>
      </c>
      <c r="Q57" s="142" t="str">
        <f t="shared" si="69"/>
        <v>通常</v>
      </c>
      <c r="R57" s="142" t="str">
        <f t="shared" si="69"/>
        <v>通常</v>
      </c>
      <c r="S57" s="142" t="str">
        <f t="shared" si="69"/>
        <v>通常</v>
      </c>
      <c r="T57" s="142" t="str">
        <f t="shared" si="69"/>
        <v>通常</v>
      </c>
      <c r="U57" s="142" t="str">
        <f t="shared" si="69"/>
        <v>通常</v>
      </c>
      <c r="V57" s="142" t="str">
        <f t="shared" si="69"/>
        <v>通常</v>
      </c>
      <c r="W57" s="142" t="str">
        <f t="shared" si="69"/>
        <v>通常</v>
      </c>
      <c r="X57" s="142" t="str">
        <f t="shared" si="69"/>
        <v>通常</v>
      </c>
      <c r="Y57" s="142" t="str">
        <f t="shared" si="69"/>
        <v>通常</v>
      </c>
      <c r="Z57" s="142" t="str">
        <f t="shared" si="69"/>
        <v>通常</v>
      </c>
      <c r="AA57" s="142" t="str">
        <f t="shared" si="69"/>
        <v>通常</v>
      </c>
      <c r="AB57" s="142" t="str">
        <f t="shared" si="69"/>
        <v>通常</v>
      </c>
      <c r="AC57" s="142" t="str">
        <f t="shared" si="69"/>
        <v>通常</v>
      </c>
      <c r="AD57" s="142" t="str">
        <f t="shared" si="69"/>
        <v>通常</v>
      </c>
      <c r="AE57" s="24"/>
      <c r="AF57" s="131"/>
      <c r="AG57" s="132"/>
      <c r="AJ57" s="82"/>
      <c r="AT57" s="118">
        <f t="shared" si="7"/>
        <v>45798</v>
      </c>
      <c r="AU57" s="7" t="str">
        <f t="shared" si="39"/>
        <v/>
      </c>
      <c r="AV57" s="7" t="str">
        <f t="shared" si="40"/>
        <v/>
      </c>
      <c r="AW57" s="7" t="str">
        <f t="shared" si="41"/>
        <v/>
      </c>
    </row>
    <row r="58" spans="2:49" hidden="1" x14ac:dyDescent="0.15">
      <c r="B58" s="83"/>
      <c r="C58" s="142" t="str">
        <f>_xlfn.IFS(C54="","通常実績",C54="夏休","夏休",C54="冬休","冬休")</f>
        <v>通常実績</v>
      </c>
      <c r="D58" s="142" t="str">
        <f t="shared" ref="D58:AD58" si="70">_xlfn.IFS(D54="","通常実績",D54="夏休","夏休",D54="冬休","冬休")</f>
        <v>通常実績</v>
      </c>
      <c r="E58" s="142" t="str">
        <f t="shared" si="70"/>
        <v>通常実績</v>
      </c>
      <c r="F58" s="142" t="str">
        <f t="shared" si="70"/>
        <v>通常実績</v>
      </c>
      <c r="G58" s="142" t="str">
        <f t="shared" si="70"/>
        <v>通常実績</v>
      </c>
      <c r="H58" s="142" t="str">
        <f t="shared" si="70"/>
        <v>通常実績</v>
      </c>
      <c r="I58" s="142" t="str">
        <f t="shared" si="70"/>
        <v>通常実績</v>
      </c>
      <c r="J58" s="142" t="str">
        <f t="shared" si="70"/>
        <v>通常実績</v>
      </c>
      <c r="K58" s="142" t="str">
        <f t="shared" si="70"/>
        <v>通常実績</v>
      </c>
      <c r="L58" s="142" t="str">
        <f t="shared" si="70"/>
        <v>通常実績</v>
      </c>
      <c r="M58" s="142" t="str">
        <f t="shared" si="70"/>
        <v>通常実績</v>
      </c>
      <c r="N58" s="142" t="str">
        <f t="shared" si="70"/>
        <v>通常実績</v>
      </c>
      <c r="O58" s="142" t="str">
        <f t="shared" si="70"/>
        <v>通常実績</v>
      </c>
      <c r="P58" s="142" t="str">
        <f t="shared" si="70"/>
        <v>通常実績</v>
      </c>
      <c r="Q58" s="142" t="str">
        <f t="shared" si="70"/>
        <v>通常実績</v>
      </c>
      <c r="R58" s="142" t="str">
        <f t="shared" si="70"/>
        <v>通常実績</v>
      </c>
      <c r="S58" s="142" t="str">
        <f t="shared" si="70"/>
        <v>通常実績</v>
      </c>
      <c r="T58" s="142" t="str">
        <f t="shared" si="70"/>
        <v>通常実績</v>
      </c>
      <c r="U58" s="142" t="str">
        <f t="shared" si="70"/>
        <v>通常実績</v>
      </c>
      <c r="V58" s="142" t="str">
        <f t="shared" si="70"/>
        <v>通常実績</v>
      </c>
      <c r="W58" s="142" t="str">
        <f t="shared" si="70"/>
        <v>通常実績</v>
      </c>
      <c r="X58" s="142" t="str">
        <f t="shared" si="70"/>
        <v>通常実績</v>
      </c>
      <c r="Y58" s="142" t="str">
        <f t="shared" si="70"/>
        <v>通常実績</v>
      </c>
      <c r="Z58" s="142" t="str">
        <f t="shared" si="70"/>
        <v>通常実績</v>
      </c>
      <c r="AA58" s="142" t="str">
        <f t="shared" si="70"/>
        <v>通常実績</v>
      </c>
      <c r="AB58" s="142" t="str">
        <f t="shared" si="70"/>
        <v>通常実績</v>
      </c>
      <c r="AC58" s="142" t="str">
        <f t="shared" si="70"/>
        <v>通常実績</v>
      </c>
      <c r="AD58" s="142" t="str">
        <f t="shared" si="70"/>
        <v>通常実績</v>
      </c>
      <c r="AE58" s="24"/>
      <c r="AF58" s="131"/>
      <c r="AG58" s="132"/>
      <c r="AJ58" s="82"/>
      <c r="AT58" s="118">
        <f t="shared" si="7"/>
        <v>45799</v>
      </c>
      <c r="AU58" s="7" t="str">
        <f t="shared" si="39"/>
        <v/>
      </c>
      <c r="AV58" s="7" t="str">
        <f t="shared" si="40"/>
        <v/>
      </c>
      <c r="AW58" s="7" t="str">
        <f t="shared" si="41"/>
        <v/>
      </c>
    </row>
    <row r="59" spans="2:49" x14ac:dyDescent="0.15"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F59" s="116"/>
      <c r="AG59" s="117"/>
      <c r="AJ59" s="82"/>
      <c r="AT59" s="118">
        <f t="shared" si="7"/>
        <v>45800</v>
      </c>
      <c r="AU59" s="7" t="str">
        <f t="shared" si="39"/>
        <v/>
      </c>
      <c r="AV59" s="7" t="str">
        <f t="shared" si="40"/>
        <v/>
      </c>
      <c r="AW59" s="7" t="str">
        <f t="shared" si="41"/>
        <v/>
      </c>
    </row>
    <row r="60" spans="2:49" hidden="1" x14ac:dyDescent="0.15">
      <c r="B60" s="89" t="s">
        <v>11</v>
      </c>
      <c r="C60" s="102">
        <f>AD47+1</f>
        <v>45860</v>
      </c>
      <c r="D60" s="149">
        <f>+C60+1</f>
        <v>45861</v>
      </c>
      <c r="E60" s="149">
        <f t="shared" ref="E60" si="71">+D60+1</f>
        <v>45862</v>
      </c>
      <c r="F60" s="149">
        <f t="shared" ref="F60" si="72">+E60+1</f>
        <v>45863</v>
      </c>
      <c r="G60" s="149">
        <f t="shared" ref="G60" si="73">+F60+1</f>
        <v>45864</v>
      </c>
      <c r="H60" s="149">
        <f t="shared" ref="H60" si="74">+G60+1</f>
        <v>45865</v>
      </c>
      <c r="I60" s="149">
        <f t="shared" ref="I60" si="75">+H60+1</f>
        <v>45866</v>
      </c>
      <c r="J60" s="149">
        <f t="shared" ref="J60" si="76">+I60+1</f>
        <v>45867</v>
      </c>
      <c r="K60" s="149">
        <f t="shared" ref="K60" si="77">+J60+1</f>
        <v>45868</v>
      </c>
      <c r="L60" s="149">
        <f>+K60+1</f>
        <v>45869</v>
      </c>
      <c r="M60" s="149">
        <f t="shared" ref="M60" si="78">+L60+1</f>
        <v>45870</v>
      </c>
      <c r="N60" s="149">
        <f t="shared" ref="N60" si="79">+M60+1</f>
        <v>45871</v>
      </c>
      <c r="O60" s="149">
        <f t="shared" ref="O60" si="80">+N60+1</f>
        <v>45872</v>
      </c>
      <c r="P60" s="149">
        <f t="shared" ref="P60" si="81">+O60+1</f>
        <v>45873</v>
      </c>
      <c r="Q60" s="149">
        <f t="shared" ref="Q60" si="82">+P60+1</f>
        <v>45874</v>
      </c>
      <c r="R60" s="149">
        <f t="shared" ref="R60" si="83">+Q60+1</f>
        <v>45875</v>
      </c>
      <c r="S60" s="149">
        <f>+R60+1</f>
        <v>45876</v>
      </c>
      <c r="T60" s="149">
        <f t="shared" ref="T60" si="84">+S60+1</f>
        <v>45877</v>
      </c>
      <c r="U60" s="149">
        <f t="shared" ref="U60" si="85">+T60+1</f>
        <v>45878</v>
      </c>
      <c r="V60" s="149">
        <f t="shared" ref="V60" si="86">+U60+1</f>
        <v>45879</v>
      </c>
      <c r="W60" s="149">
        <f>+V60+1</f>
        <v>45880</v>
      </c>
      <c r="X60" s="149">
        <f t="shared" ref="X60" si="87">+W60+1</f>
        <v>45881</v>
      </c>
      <c r="Y60" s="149">
        <f t="shared" ref="Y60" si="88">+X60+1</f>
        <v>45882</v>
      </c>
      <c r="Z60" s="149">
        <f t="shared" ref="Z60" si="89">+Y60+1</f>
        <v>45883</v>
      </c>
      <c r="AA60" s="149">
        <f>+Z60+1</f>
        <v>45884</v>
      </c>
      <c r="AB60" s="149">
        <f t="shared" ref="AB60" si="90">+AA60+1</f>
        <v>45885</v>
      </c>
      <c r="AC60" s="149">
        <f>+AB60+1</f>
        <v>45886</v>
      </c>
      <c r="AD60" s="103">
        <f>+AC60+1</f>
        <v>45887</v>
      </c>
      <c r="AF60" s="115"/>
      <c r="AG60" s="113"/>
      <c r="AJ60" s="82"/>
      <c r="AT60" s="118">
        <f t="shared" si="7"/>
        <v>45801</v>
      </c>
      <c r="AU60" s="7" t="str">
        <f t="shared" si="39"/>
        <v/>
      </c>
      <c r="AV60" s="7" t="str">
        <f t="shared" si="40"/>
        <v/>
      </c>
      <c r="AW60" s="7" t="str">
        <f t="shared" si="41"/>
        <v/>
      </c>
    </row>
    <row r="61" spans="2:49" hidden="1" x14ac:dyDescent="0.15">
      <c r="B61" s="104" t="s">
        <v>52</v>
      </c>
      <c r="C61" s="87" t="e">
        <f t="shared" ref="C61:AD61" si="91">IF(C67="冬休","－",(_xlfn.IFS(WEEKDAY(C62)=7,"○",WEEKDAY(C62)=1,"○",COUNTIFS(祝日,C62)=1,"○")))</f>
        <v>#N/A</v>
      </c>
      <c r="D61" s="87" t="e">
        <f t="shared" si="91"/>
        <v>#N/A</v>
      </c>
      <c r="E61" s="87" t="e">
        <f t="shared" si="91"/>
        <v>#N/A</v>
      </c>
      <c r="F61" s="87" t="e">
        <f t="shared" si="91"/>
        <v>#N/A</v>
      </c>
      <c r="G61" s="87" t="str">
        <f t="shared" si="91"/>
        <v>○</v>
      </c>
      <c r="H61" s="87" t="str">
        <f t="shared" si="91"/>
        <v>○</v>
      </c>
      <c r="I61" s="87" t="e">
        <f t="shared" si="91"/>
        <v>#N/A</v>
      </c>
      <c r="J61" s="87" t="e">
        <f t="shared" si="91"/>
        <v>#N/A</v>
      </c>
      <c r="K61" s="87" t="e">
        <f t="shared" si="91"/>
        <v>#N/A</v>
      </c>
      <c r="L61" s="87" t="e">
        <f t="shared" si="91"/>
        <v>#N/A</v>
      </c>
      <c r="M61" s="87" t="e">
        <f t="shared" si="91"/>
        <v>#N/A</v>
      </c>
      <c r="N61" s="87" t="e">
        <f t="shared" si="91"/>
        <v>#VALUE!</v>
      </c>
      <c r="O61" s="87" t="e">
        <f t="shared" si="91"/>
        <v>#VALUE!</v>
      </c>
      <c r="P61" s="87" t="e">
        <f t="shared" si="91"/>
        <v>#VALUE!</v>
      </c>
      <c r="Q61" s="87" t="e">
        <f t="shared" si="91"/>
        <v>#VALUE!</v>
      </c>
      <c r="R61" s="87" t="e">
        <f t="shared" si="91"/>
        <v>#VALUE!</v>
      </c>
      <c r="S61" s="87" t="e">
        <f t="shared" si="91"/>
        <v>#VALUE!</v>
      </c>
      <c r="T61" s="87" t="e">
        <f t="shared" si="91"/>
        <v>#VALUE!</v>
      </c>
      <c r="U61" s="87" t="e">
        <f t="shared" si="91"/>
        <v>#VALUE!</v>
      </c>
      <c r="V61" s="87" t="e">
        <f t="shared" si="91"/>
        <v>#VALUE!</v>
      </c>
      <c r="W61" s="87" t="e">
        <f t="shared" si="91"/>
        <v>#VALUE!</v>
      </c>
      <c r="X61" s="87" t="e">
        <f t="shared" si="91"/>
        <v>#VALUE!</v>
      </c>
      <c r="Y61" s="87" t="e">
        <f t="shared" si="91"/>
        <v>#VALUE!</v>
      </c>
      <c r="Z61" s="87" t="e">
        <f t="shared" si="91"/>
        <v>#VALUE!</v>
      </c>
      <c r="AA61" s="87" t="e">
        <f t="shared" si="91"/>
        <v>#VALUE!</v>
      </c>
      <c r="AB61" s="87" t="e">
        <f t="shared" si="91"/>
        <v>#VALUE!</v>
      </c>
      <c r="AC61" s="87" t="e">
        <f t="shared" si="91"/>
        <v>#VALUE!</v>
      </c>
      <c r="AD61" s="87" t="e">
        <f t="shared" si="91"/>
        <v>#VALUE!</v>
      </c>
      <c r="AE61" s="88"/>
      <c r="AF61" s="115"/>
      <c r="AG61" s="113"/>
      <c r="AJ61" s="82"/>
      <c r="AT61" s="118">
        <f t="shared" si="7"/>
        <v>45802</v>
      </c>
      <c r="AU61" s="7" t="str">
        <f t="shared" si="39"/>
        <v/>
      </c>
      <c r="AV61" s="7" t="str">
        <f t="shared" si="40"/>
        <v/>
      </c>
      <c r="AW61" s="7" t="str">
        <f t="shared" si="41"/>
        <v/>
      </c>
    </row>
    <row r="62" spans="2:49" x14ac:dyDescent="0.15">
      <c r="B62" s="89" t="s">
        <v>11</v>
      </c>
      <c r="C62" s="100">
        <f t="shared" ref="C62:AD62" si="92">IF(C60&lt;=$G$5,C60,"")</f>
        <v>45860</v>
      </c>
      <c r="D62" s="100">
        <f t="shared" si="92"/>
        <v>45861</v>
      </c>
      <c r="E62" s="100">
        <f t="shared" si="92"/>
        <v>45862</v>
      </c>
      <c r="F62" s="100">
        <f t="shared" si="92"/>
        <v>45863</v>
      </c>
      <c r="G62" s="100">
        <f t="shared" si="92"/>
        <v>45864</v>
      </c>
      <c r="H62" s="100">
        <f t="shared" si="92"/>
        <v>45865</v>
      </c>
      <c r="I62" s="100">
        <f t="shared" si="92"/>
        <v>45866</v>
      </c>
      <c r="J62" s="100">
        <f t="shared" si="92"/>
        <v>45867</v>
      </c>
      <c r="K62" s="100">
        <f t="shared" si="92"/>
        <v>45868</v>
      </c>
      <c r="L62" s="100">
        <f t="shared" si="92"/>
        <v>45869</v>
      </c>
      <c r="M62" s="100">
        <f t="shared" si="92"/>
        <v>45870</v>
      </c>
      <c r="N62" s="100" t="str">
        <f t="shared" si="92"/>
        <v/>
      </c>
      <c r="O62" s="100" t="str">
        <f t="shared" si="92"/>
        <v/>
      </c>
      <c r="P62" s="100" t="str">
        <f t="shared" si="92"/>
        <v/>
      </c>
      <c r="Q62" s="100" t="str">
        <f t="shared" si="92"/>
        <v/>
      </c>
      <c r="R62" s="100" t="str">
        <f t="shared" si="92"/>
        <v/>
      </c>
      <c r="S62" s="100" t="str">
        <f t="shared" si="92"/>
        <v/>
      </c>
      <c r="T62" s="100" t="str">
        <f t="shared" si="92"/>
        <v/>
      </c>
      <c r="U62" s="100" t="str">
        <f t="shared" si="92"/>
        <v/>
      </c>
      <c r="V62" s="100" t="str">
        <f t="shared" si="92"/>
        <v/>
      </c>
      <c r="W62" s="100" t="str">
        <f t="shared" si="92"/>
        <v/>
      </c>
      <c r="X62" s="100" t="str">
        <f t="shared" si="92"/>
        <v/>
      </c>
      <c r="Y62" s="100" t="str">
        <f t="shared" si="92"/>
        <v/>
      </c>
      <c r="Z62" s="100" t="str">
        <f t="shared" si="92"/>
        <v/>
      </c>
      <c r="AA62" s="100" t="str">
        <f t="shared" si="92"/>
        <v/>
      </c>
      <c r="AB62" s="100" t="str">
        <f t="shared" si="92"/>
        <v/>
      </c>
      <c r="AC62" s="100" t="str">
        <f t="shared" si="92"/>
        <v/>
      </c>
      <c r="AD62" s="92" t="str">
        <f t="shared" si="92"/>
        <v/>
      </c>
      <c r="AE62" s="88"/>
      <c r="AF62" s="200">
        <f>IF(C62="","",AF49+1)</f>
        <v>5</v>
      </c>
      <c r="AG62" s="201"/>
      <c r="AJ62" s="82"/>
      <c r="AT62" s="118">
        <f t="shared" si="7"/>
        <v>45803</v>
      </c>
      <c r="AU62" s="7" t="str">
        <f t="shared" si="39"/>
        <v/>
      </c>
      <c r="AV62" s="7" t="str">
        <f t="shared" si="40"/>
        <v/>
      </c>
      <c r="AW62" s="7" t="str">
        <f t="shared" si="41"/>
        <v/>
      </c>
    </row>
    <row r="63" spans="2:49" x14ac:dyDescent="0.15">
      <c r="B63" s="52" t="s">
        <v>5</v>
      </c>
      <c r="C63" s="144" t="str">
        <f>TEXT(WEEKDAY(+C60),"aaa")</f>
        <v>火</v>
      </c>
      <c r="D63" s="145" t="str">
        <f t="shared" ref="D63:AD63" si="93">TEXT(WEEKDAY(+D60),"aaa")</f>
        <v>水</v>
      </c>
      <c r="E63" s="145" t="str">
        <f t="shared" si="93"/>
        <v>木</v>
      </c>
      <c r="F63" s="145" t="str">
        <f t="shared" si="93"/>
        <v>金</v>
      </c>
      <c r="G63" s="145" t="str">
        <f t="shared" si="93"/>
        <v>土</v>
      </c>
      <c r="H63" s="145" t="str">
        <f t="shared" si="93"/>
        <v>日</v>
      </c>
      <c r="I63" s="145" t="str">
        <f t="shared" si="93"/>
        <v>月</v>
      </c>
      <c r="J63" s="145" t="str">
        <f t="shared" si="93"/>
        <v>火</v>
      </c>
      <c r="K63" s="145" t="str">
        <f t="shared" si="93"/>
        <v>水</v>
      </c>
      <c r="L63" s="145" t="str">
        <f t="shared" si="93"/>
        <v>木</v>
      </c>
      <c r="M63" s="145" t="str">
        <f t="shared" si="93"/>
        <v>金</v>
      </c>
      <c r="N63" s="145" t="str">
        <f t="shared" si="93"/>
        <v>土</v>
      </c>
      <c r="O63" s="145" t="str">
        <f t="shared" si="93"/>
        <v>日</v>
      </c>
      <c r="P63" s="145" t="str">
        <f t="shared" si="93"/>
        <v>月</v>
      </c>
      <c r="Q63" s="145" t="str">
        <f t="shared" si="93"/>
        <v>火</v>
      </c>
      <c r="R63" s="145" t="str">
        <f t="shared" si="93"/>
        <v>水</v>
      </c>
      <c r="S63" s="145" t="str">
        <f t="shared" si="93"/>
        <v>木</v>
      </c>
      <c r="T63" s="145" t="str">
        <f t="shared" si="93"/>
        <v>金</v>
      </c>
      <c r="U63" s="145" t="str">
        <f t="shared" si="93"/>
        <v>土</v>
      </c>
      <c r="V63" s="145" t="str">
        <f t="shared" si="93"/>
        <v>日</v>
      </c>
      <c r="W63" s="145" t="str">
        <f t="shared" si="93"/>
        <v>月</v>
      </c>
      <c r="X63" s="145" t="str">
        <f t="shared" si="93"/>
        <v>火</v>
      </c>
      <c r="Y63" s="145" t="str">
        <f t="shared" si="93"/>
        <v>水</v>
      </c>
      <c r="Z63" s="145" t="str">
        <f t="shared" si="93"/>
        <v>木</v>
      </c>
      <c r="AA63" s="145" t="str">
        <f t="shared" si="93"/>
        <v>金</v>
      </c>
      <c r="AB63" s="145" t="str">
        <f t="shared" si="93"/>
        <v>土</v>
      </c>
      <c r="AC63" s="145" t="str">
        <f t="shared" si="93"/>
        <v>日</v>
      </c>
      <c r="AD63" s="146" t="str">
        <f t="shared" si="93"/>
        <v>月</v>
      </c>
      <c r="AE63" s="24"/>
      <c r="AF63" s="95" t="s">
        <v>56</v>
      </c>
      <c r="AG63" s="108">
        <f>+COUNTIF(C63:AD63,"土")+COUNTIF(C63:AD63,"日")</f>
        <v>8</v>
      </c>
      <c r="AJ63" s="82"/>
      <c r="AT63" s="118">
        <f t="shared" si="7"/>
        <v>45804</v>
      </c>
      <c r="AU63" s="7" t="str">
        <f t="shared" ref="AU63:AU90" si="94">IF(HLOOKUP($AT63,$C$36:$AD$43,6,FALSE)="","",HLOOKUP($AT63,$C$36:$AD$43,6,FALSE))</f>
        <v/>
      </c>
      <c r="AV63" s="7" t="str">
        <f t="shared" ref="AV63:AV90" si="95">IF(HLOOKUP($AT63,$C$36:$AD$43,7,FALSE)="","",HLOOKUP($AT63,$C$36:$AD$43,7,FALSE))</f>
        <v/>
      </c>
      <c r="AW63" s="7" t="str">
        <f t="shared" ref="AW63:AW90" si="96">IF(HLOOKUP($AT63,$C$36:$AD$43,8,FALSE)="","",HLOOKUP($AT63,$C$36:$AD$43,8,FALSE))</f>
        <v/>
      </c>
    </row>
    <row r="64" spans="2:49" ht="13.5" customHeight="1" x14ac:dyDescent="0.15">
      <c r="B64" s="176" t="s">
        <v>8</v>
      </c>
      <c r="C64" s="179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3"/>
      <c r="AE64" s="24"/>
      <c r="AF64" s="96" t="s">
        <v>53</v>
      </c>
      <c r="AG64" s="109">
        <f>+COUNTA(C67:AD67)</f>
        <v>0</v>
      </c>
      <c r="AJ64" s="82"/>
      <c r="AT64" s="118">
        <f t="shared" si="7"/>
        <v>45805</v>
      </c>
      <c r="AU64" s="7" t="str">
        <f t="shared" si="94"/>
        <v/>
      </c>
      <c r="AV64" s="7" t="str">
        <f t="shared" si="95"/>
        <v/>
      </c>
      <c r="AW64" s="7" t="str">
        <f t="shared" si="96"/>
        <v/>
      </c>
    </row>
    <row r="65" spans="2:49" ht="13.5" customHeight="1" x14ac:dyDescent="0.15">
      <c r="B65" s="177"/>
      <c r="C65" s="180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4"/>
      <c r="AE65" s="24"/>
      <c r="AF65" s="96" t="s">
        <v>61</v>
      </c>
      <c r="AG65" s="127">
        <f>COUNTA(C62:AD62)-AG64-COUNTBLANK(C62:AD62)</f>
        <v>11</v>
      </c>
      <c r="AJ65" s="82"/>
      <c r="AT65" s="118">
        <f t="shared" si="7"/>
        <v>45806</v>
      </c>
      <c r="AU65" s="7" t="str">
        <f t="shared" si="94"/>
        <v/>
      </c>
      <c r="AV65" s="7" t="str">
        <f t="shared" si="95"/>
        <v/>
      </c>
      <c r="AW65" s="7" t="str">
        <f t="shared" si="96"/>
        <v/>
      </c>
    </row>
    <row r="66" spans="2:49" ht="13.5" customHeight="1" x14ac:dyDescent="0.15">
      <c r="B66" s="178"/>
      <c r="C66" s="181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5"/>
      <c r="AE66" s="24"/>
      <c r="AF66" s="96" t="s">
        <v>6</v>
      </c>
      <c r="AG66" s="110">
        <f>+COUNTIF(C68:AD68,"*休")</f>
        <v>0</v>
      </c>
      <c r="AH66" s="40" t="str">
        <f>IF(C62="","",IF(8&gt;AG66,"←計画日数が足りません",""))</f>
        <v>←計画日数が足りません</v>
      </c>
      <c r="AJ66" s="82"/>
      <c r="AT66" s="118">
        <f>AT65+1</f>
        <v>45807</v>
      </c>
      <c r="AU66" s="7" t="str">
        <f t="shared" si="94"/>
        <v/>
      </c>
      <c r="AV66" s="7" t="str">
        <f t="shared" si="95"/>
        <v/>
      </c>
      <c r="AW66" s="7" t="str">
        <f t="shared" si="96"/>
        <v/>
      </c>
    </row>
    <row r="67" spans="2:49" x14ac:dyDescent="0.15">
      <c r="B67" s="57" t="s">
        <v>16</v>
      </c>
      <c r="C67" s="8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69"/>
      <c r="AE67" s="24"/>
      <c r="AF67" s="96" t="s">
        <v>10</v>
      </c>
      <c r="AG67" s="110">
        <f>+COUNTIF(C69:AD69,"*休")</f>
        <v>0</v>
      </c>
      <c r="AH67" s="40" t="str">
        <f>IF(C62="","",IF(AG67&lt;AG66,"←実績が足りません",""))</f>
        <v/>
      </c>
      <c r="AJ67" s="82"/>
      <c r="AT67" s="118">
        <f t="shared" si="7"/>
        <v>45808</v>
      </c>
      <c r="AU67" s="7" t="str">
        <f t="shared" si="94"/>
        <v/>
      </c>
      <c r="AV67" s="7" t="str">
        <f t="shared" si="95"/>
        <v/>
      </c>
      <c r="AW67" s="7" t="str">
        <f t="shared" si="96"/>
        <v/>
      </c>
    </row>
    <row r="68" spans="2:49" x14ac:dyDescent="0.15">
      <c r="B68" s="52" t="s">
        <v>0</v>
      </c>
      <c r="C68" s="8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"/>
      <c r="Q68" s="2"/>
      <c r="R68" s="80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69"/>
      <c r="AE68" s="24"/>
      <c r="AF68" s="123" t="s">
        <v>62</v>
      </c>
      <c r="AG68" s="41">
        <f>ROUNDDOWN(AG67/AG65,3)</f>
        <v>0</v>
      </c>
      <c r="AJ68" s="82"/>
      <c r="AT68" s="118">
        <f t="shared" si="7"/>
        <v>45809</v>
      </c>
      <c r="AU68" s="7" t="str">
        <f t="shared" si="94"/>
        <v/>
      </c>
      <c r="AV68" s="7" t="str">
        <f t="shared" si="95"/>
        <v/>
      </c>
      <c r="AW68" s="7" t="str">
        <f t="shared" si="96"/>
        <v/>
      </c>
    </row>
    <row r="69" spans="2:49" x14ac:dyDescent="0.15">
      <c r="B69" s="60" t="s">
        <v>7</v>
      </c>
      <c r="C69" s="147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148"/>
      <c r="Q69" s="71"/>
      <c r="R69" s="147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2"/>
      <c r="AE69" s="24"/>
      <c r="AF69" s="111" t="s">
        <v>57</v>
      </c>
      <c r="AG69" s="112" t="str">
        <f>_xlfn.IFS(C62="","",AG68&gt;=0.285,"OK",AG68&lt;0.285,"NG")</f>
        <v>NG</v>
      </c>
      <c r="AJ69" s="82"/>
      <c r="AT69" s="118">
        <f t="shared" si="7"/>
        <v>45810</v>
      </c>
      <c r="AU69" s="7" t="str">
        <f t="shared" si="94"/>
        <v/>
      </c>
      <c r="AV69" s="7" t="str">
        <f t="shared" si="95"/>
        <v/>
      </c>
      <c r="AW69" s="7" t="str">
        <f t="shared" si="96"/>
        <v/>
      </c>
    </row>
    <row r="70" spans="2:49" hidden="1" x14ac:dyDescent="0.15">
      <c r="B70" s="83"/>
      <c r="C70" s="142" t="str">
        <f>_xlfn.IFS(C67="","通常",C67="夏休","夏休",C67="冬休","冬休")</f>
        <v>通常</v>
      </c>
      <c r="D70" s="142" t="str">
        <f t="shared" ref="D70:AD70" si="97">_xlfn.IFS(D67="","通常",D67="夏休","夏休",D67="冬休","冬休")</f>
        <v>通常</v>
      </c>
      <c r="E70" s="142" t="str">
        <f t="shared" si="97"/>
        <v>通常</v>
      </c>
      <c r="F70" s="142" t="str">
        <f t="shared" si="97"/>
        <v>通常</v>
      </c>
      <c r="G70" s="142" t="str">
        <f t="shared" si="97"/>
        <v>通常</v>
      </c>
      <c r="H70" s="142" t="str">
        <f t="shared" si="97"/>
        <v>通常</v>
      </c>
      <c r="I70" s="142" t="str">
        <f t="shared" si="97"/>
        <v>通常</v>
      </c>
      <c r="J70" s="142" t="str">
        <f t="shared" si="97"/>
        <v>通常</v>
      </c>
      <c r="K70" s="142" t="str">
        <f t="shared" si="97"/>
        <v>通常</v>
      </c>
      <c r="L70" s="142" t="str">
        <f t="shared" si="97"/>
        <v>通常</v>
      </c>
      <c r="M70" s="142" t="str">
        <f t="shared" si="97"/>
        <v>通常</v>
      </c>
      <c r="N70" s="142" t="str">
        <f t="shared" si="97"/>
        <v>通常</v>
      </c>
      <c r="O70" s="142" t="str">
        <f t="shared" si="97"/>
        <v>通常</v>
      </c>
      <c r="P70" s="142" t="str">
        <f t="shared" si="97"/>
        <v>通常</v>
      </c>
      <c r="Q70" s="142" t="str">
        <f t="shared" si="97"/>
        <v>通常</v>
      </c>
      <c r="R70" s="142" t="str">
        <f t="shared" si="97"/>
        <v>通常</v>
      </c>
      <c r="S70" s="142" t="str">
        <f t="shared" si="97"/>
        <v>通常</v>
      </c>
      <c r="T70" s="142" t="str">
        <f t="shared" si="97"/>
        <v>通常</v>
      </c>
      <c r="U70" s="142" t="str">
        <f t="shared" si="97"/>
        <v>通常</v>
      </c>
      <c r="V70" s="142" t="str">
        <f t="shared" si="97"/>
        <v>通常</v>
      </c>
      <c r="W70" s="142" t="str">
        <f t="shared" si="97"/>
        <v>通常</v>
      </c>
      <c r="X70" s="142" t="str">
        <f t="shared" si="97"/>
        <v>通常</v>
      </c>
      <c r="Y70" s="142" t="str">
        <f t="shared" si="97"/>
        <v>通常</v>
      </c>
      <c r="Z70" s="142" t="str">
        <f t="shared" si="97"/>
        <v>通常</v>
      </c>
      <c r="AA70" s="142" t="str">
        <f t="shared" si="97"/>
        <v>通常</v>
      </c>
      <c r="AB70" s="142" t="str">
        <f t="shared" si="97"/>
        <v>通常</v>
      </c>
      <c r="AC70" s="142" t="str">
        <f t="shared" si="97"/>
        <v>通常</v>
      </c>
      <c r="AD70" s="142" t="str">
        <f t="shared" si="97"/>
        <v>通常</v>
      </c>
      <c r="AE70" s="24"/>
      <c r="AF70" s="131"/>
      <c r="AG70" s="132"/>
      <c r="AJ70" s="82"/>
      <c r="AT70" s="118">
        <f t="shared" si="7"/>
        <v>45811</v>
      </c>
      <c r="AU70" s="7" t="str">
        <f t="shared" si="94"/>
        <v/>
      </c>
      <c r="AV70" s="7" t="str">
        <f t="shared" si="95"/>
        <v/>
      </c>
      <c r="AW70" s="7" t="str">
        <f t="shared" si="96"/>
        <v/>
      </c>
    </row>
    <row r="71" spans="2:49" hidden="1" x14ac:dyDescent="0.15">
      <c r="B71" s="83"/>
      <c r="C71" s="142" t="str">
        <f>_xlfn.IFS(C67="","通常実績",C67="夏休","夏休",C67="冬休","冬休")</f>
        <v>通常実績</v>
      </c>
      <c r="D71" s="142" t="str">
        <f t="shared" ref="D71:AD71" si="98">_xlfn.IFS(D67="","通常実績",D67="夏休","夏休",D67="冬休","冬休")</f>
        <v>通常実績</v>
      </c>
      <c r="E71" s="142" t="str">
        <f t="shared" si="98"/>
        <v>通常実績</v>
      </c>
      <c r="F71" s="142" t="str">
        <f t="shared" si="98"/>
        <v>通常実績</v>
      </c>
      <c r="G71" s="142" t="str">
        <f t="shared" si="98"/>
        <v>通常実績</v>
      </c>
      <c r="H71" s="142" t="str">
        <f t="shared" si="98"/>
        <v>通常実績</v>
      </c>
      <c r="I71" s="142" t="str">
        <f t="shared" si="98"/>
        <v>通常実績</v>
      </c>
      <c r="J71" s="142" t="str">
        <f t="shared" si="98"/>
        <v>通常実績</v>
      </c>
      <c r="K71" s="142" t="str">
        <f t="shared" si="98"/>
        <v>通常実績</v>
      </c>
      <c r="L71" s="142" t="str">
        <f t="shared" si="98"/>
        <v>通常実績</v>
      </c>
      <c r="M71" s="142" t="str">
        <f t="shared" si="98"/>
        <v>通常実績</v>
      </c>
      <c r="N71" s="142" t="str">
        <f t="shared" si="98"/>
        <v>通常実績</v>
      </c>
      <c r="O71" s="142" t="str">
        <f t="shared" si="98"/>
        <v>通常実績</v>
      </c>
      <c r="P71" s="142" t="str">
        <f t="shared" si="98"/>
        <v>通常実績</v>
      </c>
      <c r="Q71" s="142" t="str">
        <f t="shared" si="98"/>
        <v>通常実績</v>
      </c>
      <c r="R71" s="142" t="str">
        <f t="shared" si="98"/>
        <v>通常実績</v>
      </c>
      <c r="S71" s="142" t="str">
        <f t="shared" si="98"/>
        <v>通常実績</v>
      </c>
      <c r="T71" s="142" t="str">
        <f t="shared" si="98"/>
        <v>通常実績</v>
      </c>
      <c r="U71" s="142" t="str">
        <f t="shared" si="98"/>
        <v>通常実績</v>
      </c>
      <c r="V71" s="142" t="str">
        <f t="shared" si="98"/>
        <v>通常実績</v>
      </c>
      <c r="W71" s="142" t="str">
        <f t="shared" si="98"/>
        <v>通常実績</v>
      </c>
      <c r="X71" s="142" t="str">
        <f t="shared" si="98"/>
        <v>通常実績</v>
      </c>
      <c r="Y71" s="142" t="str">
        <f t="shared" si="98"/>
        <v>通常実績</v>
      </c>
      <c r="Z71" s="142" t="str">
        <f t="shared" si="98"/>
        <v>通常実績</v>
      </c>
      <c r="AA71" s="142" t="str">
        <f t="shared" si="98"/>
        <v>通常実績</v>
      </c>
      <c r="AB71" s="142" t="str">
        <f t="shared" si="98"/>
        <v>通常実績</v>
      </c>
      <c r="AC71" s="142" t="str">
        <f t="shared" si="98"/>
        <v>通常実績</v>
      </c>
      <c r="AD71" s="142" t="str">
        <f t="shared" si="98"/>
        <v>通常実績</v>
      </c>
      <c r="AE71" s="24"/>
      <c r="AF71" s="131"/>
      <c r="AG71" s="132"/>
      <c r="AJ71" s="82"/>
      <c r="AT71" s="118">
        <f t="shared" si="7"/>
        <v>45812</v>
      </c>
      <c r="AU71" s="7" t="str">
        <f t="shared" si="94"/>
        <v/>
      </c>
      <c r="AV71" s="7" t="str">
        <f t="shared" si="95"/>
        <v/>
      </c>
      <c r="AW71" s="7" t="str">
        <f t="shared" si="96"/>
        <v/>
      </c>
    </row>
    <row r="72" spans="2:49" x14ac:dyDescent="0.15"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F72" s="116"/>
      <c r="AG72" s="117"/>
      <c r="AJ72" s="82"/>
      <c r="AT72" s="118">
        <f t="shared" si="7"/>
        <v>45813</v>
      </c>
      <c r="AU72" s="7" t="str">
        <f t="shared" si="94"/>
        <v/>
      </c>
      <c r="AV72" s="7" t="str">
        <f t="shared" si="95"/>
        <v/>
      </c>
      <c r="AW72" s="7" t="str">
        <f t="shared" si="96"/>
        <v/>
      </c>
    </row>
    <row r="73" spans="2:49" hidden="1" x14ac:dyDescent="0.15">
      <c r="B73" s="89" t="s">
        <v>11</v>
      </c>
      <c r="C73" s="102">
        <f>AD60+1</f>
        <v>45888</v>
      </c>
      <c r="D73" s="149">
        <f>+C73+1</f>
        <v>45889</v>
      </c>
      <c r="E73" s="149">
        <f t="shared" ref="E73" si="99">+D73+1</f>
        <v>45890</v>
      </c>
      <c r="F73" s="149">
        <f t="shared" ref="F73" si="100">+E73+1</f>
        <v>45891</v>
      </c>
      <c r="G73" s="149">
        <f t="shared" ref="G73" si="101">+F73+1</f>
        <v>45892</v>
      </c>
      <c r="H73" s="149">
        <f t="shared" ref="H73" si="102">+G73+1</f>
        <v>45893</v>
      </c>
      <c r="I73" s="149">
        <f t="shared" ref="I73" si="103">+H73+1</f>
        <v>45894</v>
      </c>
      <c r="J73" s="149">
        <f t="shared" ref="J73" si="104">+I73+1</f>
        <v>45895</v>
      </c>
      <c r="K73" s="149">
        <f t="shared" ref="K73" si="105">+J73+1</f>
        <v>45896</v>
      </c>
      <c r="L73" s="149">
        <f>+K73+1</f>
        <v>45897</v>
      </c>
      <c r="M73" s="149">
        <f t="shared" ref="M73" si="106">+L73+1</f>
        <v>45898</v>
      </c>
      <c r="N73" s="149">
        <f t="shared" ref="N73" si="107">+M73+1</f>
        <v>45899</v>
      </c>
      <c r="O73" s="149">
        <f t="shared" ref="O73" si="108">+N73+1</f>
        <v>45900</v>
      </c>
      <c r="P73" s="149">
        <f t="shared" ref="P73" si="109">+O73+1</f>
        <v>45901</v>
      </c>
      <c r="Q73" s="149">
        <f t="shared" ref="Q73" si="110">+P73+1</f>
        <v>45902</v>
      </c>
      <c r="R73" s="149">
        <f t="shared" ref="R73" si="111">+Q73+1</f>
        <v>45903</v>
      </c>
      <c r="S73" s="149">
        <f>+R73+1</f>
        <v>45904</v>
      </c>
      <c r="T73" s="149">
        <f t="shared" ref="T73" si="112">+S73+1</f>
        <v>45905</v>
      </c>
      <c r="U73" s="149">
        <f t="shared" ref="U73" si="113">+T73+1</f>
        <v>45906</v>
      </c>
      <c r="V73" s="149">
        <f t="shared" ref="V73" si="114">+U73+1</f>
        <v>45907</v>
      </c>
      <c r="W73" s="149">
        <f>+V73+1</f>
        <v>45908</v>
      </c>
      <c r="X73" s="149">
        <f t="shared" ref="X73" si="115">+W73+1</f>
        <v>45909</v>
      </c>
      <c r="Y73" s="149">
        <f t="shared" ref="Y73" si="116">+X73+1</f>
        <v>45910</v>
      </c>
      <c r="Z73" s="149">
        <f t="shared" ref="Z73" si="117">+Y73+1</f>
        <v>45911</v>
      </c>
      <c r="AA73" s="149">
        <f>+Z73+1</f>
        <v>45912</v>
      </c>
      <c r="AB73" s="149">
        <f t="shared" ref="AB73" si="118">+AA73+1</f>
        <v>45913</v>
      </c>
      <c r="AC73" s="149">
        <f>+AB73+1</f>
        <v>45914</v>
      </c>
      <c r="AD73" s="103">
        <f>+AC73+1</f>
        <v>45915</v>
      </c>
      <c r="AF73" s="115"/>
      <c r="AG73" s="113"/>
      <c r="AJ73" s="82"/>
      <c r="AT73" s="118">
        <f t="shared" ref="AT73:AT136" si="119">AT72+1</f>
        <v>45814</v>
      </c>
      <c r="AU73" s="7" t="str">
        <f t="shared" si="94"/>
        <v/>
      </c>
      <c r="AV73" s="7" t="str">
        <f t="shared" si="95"/>
        <v/>
      </c>
      <c r="AW73" s="7" t="str">
        <f t="shared" si="96"/>
        <v/>
      </c>
    </row>
    <row r="74" spans="2:49" hidden="1" x14ac:dyDescent="0.15">
      <c r="B74" s="104" t="s">
        <v>52</v>
      </c>
      <c r="C74" s="87" t="e">
        <f t="shared" ref="C74:AD74" si="120">IF(C80="冬休","－",(_xlfn.IFS(WEEKDAY(C75)=7,"○",WEEKDAY(C75)=1,"○",COUNTIFS(祝日,C75)=1,"○")))</f>
        <v>#VALUE!</v>
      </c>
      <c r="D74" s="87" t="e">
        <f t="shared" si="120"/>
        <v>#VALUE!</v>
      </c>
      <c r="E74" s="87" t="e">
        <f t="shared" si="120"/>
        <v>#VALUE!</v>
      </c>
      <c r="F74" s="87" t="e">
        <f t="shared" si="120"/>
        <v>#VALUE!</v>
      </c>
      <c r="G74" s="87" t="e">
        <f t="shared" si="120"/>
        <v>#VALUE!</v>
      </c>
      <c r="H74" s="87" t="e">
        <f t="shared" si="120"/>
        <v>#VALUE!</v>
      </c>
      <c r="I74" s="87" t="e">
        <f t="shared" si="120"/>
        <v>#VALUE!</v>
      </c>
      <c r="J74" s="87" t="e">
        <f t="shared" si="120"/>
        <v>#VALUE!</v>
      </c>
      <c r="K74" s="87" t="e">
        <f t="shared" si="120"/>
        <v>#VALUE!</v>
      </c>
      <c r="L74" s="87" t="e">
        <f t="shared" si="120"/>
        <v>#VALUE!</v>
      </c>
      <c r="M74" s="87" t="e">
        <f t="shared" si="120"/>
        <v>#VALUE!</v>
      </c>
      <c r="N74" s="87" t="e">
        <f t="shared" si="120"/>
        <v>#VALUE!</v>
      </c>
      <c r="O74" s="87" t="e">
        <f t="shared" si="120"/>
        <v>#VALUE!</v>
      </c>
      <c r="P74" s="87" t="e">
        <f t="shared" si="120"/>
        <v>#VALUE!</v>
      </c>
      <c r="Q74" s="87" t="e">
        <f t="shared" si="120"/>
        <v>#VALUE!</v>
      </c>
      <c r="R74" s="87" t="e">
        <f t="shared" si="120"/>
        <v>#VALUE!</v>
      </c>
      <c r="S74" s="87" t="e">
        <f t="shared" si="120"/>
        <v>#VALUE!</v>
      </c>
      <c r="T74" s="87" t="e">
        <f t="shared" si="120"/>
        <v>#VALUE!</v>
      </c>
      <c r="U74" s="87" t="e">
        <f t="shared" si="120"/>
        <v>#VALUE!</v>
      </c>
      <c r="V74" s="87" t="e">
        <f t="shared" si="120"/>
        <v>#VALUE!</v>
      </c>
      <c r="W74" s="87" t="e">
        <f t="shared" si="120"/>
        <v>#VALUE!</v>
      </c>
      <c r="X74" s="87" t="e">
        <f t="shared" si="120"/>
        <v>#VALUE!</v>
      </c>
      <c r="Y74" s="87" t="e">
        <f t="shared" si="120"/>
        <v>#VALUE!</v>
      </c>
      <c r="Z74" s="87" t="e">
        <f t="shared" si="120"/>
        <v>#VALUE!</v>
      </c>
      <c r="AA74" s="87" t="e">
        <f t="shared" si="120"/>
        <v>#VALUE!</v>
      </c>
      <c r="AB74" s="87" t="e">
        <f t="shared" si="120"/>
        <v>#VALUE!</v>
      </c>
      <c r="AC74" s="87" t="e">
        <f t="shared" si="120"/>
        <v>#VALUE!</v>
      </c>
      <c r="AD74" s="87" t="e">
        <f t="shared" si="120"/>
        <v>#VALUE!</v>
      </c>
      <c r="AE74" s="88"/>
      <c r="AF74" s="115"/>
      <c r="AG74" s="113"/>
      <c r="AJ74" s="82"/>
      <c r="AT74" s="118">
        <f t="shared" si="119"/>
        <v>45815</v>
      </c>
      <c r="AU74" s="7" t="str">
        <f t="shared" si="94"/>
        <v/>
      </c>
      <c r="AV74" s="7" t="str">
        <f t="shared" si="95"/>
        <v/>
      </c>
      <c r="AW74" s="7" t="str">
        <f t="shared" si="96"/>
        <v/>
      </c>
    </row>
    <row r="75" spans="2:49" x14ac:dyDescent="0.15">
      <c r="B75" s="89" t="s">
        <v>11</v>
      </c>
      <c r="C75" s="100" t="str">
        <f t="shared" ref="C75:AD75" si="121">IF(C73&lt;=$G$5,C73,"")</f>
        <v/>
      </c>
      <c r="D75" s="100" t="str">
        <f t="shared" si="121"/>
        <v/>
      </c>
      <c r="E75" s="100" t="str">
        <f t="shared" si="121"/>
        <v/>
      </c>
      <c r="F75" s="100" t="str">
        <f t="shared" si="121"/>
        <v/>
      </c>
      <c r="G75" s="100" t="str">
        <f t="shared" si="121"/>
        <v/>
      </c>
      <c r="H75" s="100" t="str">
        <f t="shared" si="121"/>
        <v/>
      </c>
      <c r="I75" s="100" t="str">
        <f t="shared" si="121"/>
        <v/>
      </c>
      <c r="J75" s="100" t="str">
        <f t="shared" si="121"/>
        <v/>
      </c>
      <c r="K75" s="100" t="str">
        <f t="shared" si="121"/>
        <v/>
      </c>
      <c r="L75" s="100" t="str">
        <f t="shared" si="121"/>
        <v/>
      </c>
      <c r="M75" s="100" t="str">
        <f t="shared" si="121"/>
        <v/>
      </c>
      <c r="N75" s="100" t="str">
        <f t="shared" si="121"/>
        <v/>
      </c>
      <c r="O75" s="100" t="str">
        <f t="shared" si="121"/>
        <v/>
      </c>
      <c r="P75" s="100" t="str">
        <f t="shared" si="121"/>
        <v/>
      </c>
      <c r="Q75" s="100" t="str">
        <f t="shared" si="121"/>
        <v/>
      </c>
      <c r="R75" s="100" t="str">
        <f t="shared" si="121"/>
        <v/>
      </c>
      <c r="S75" s="100" t="str">
        <f t="shared" si="121"/>
        <v/>
      </c>
      <c r="T75" s="100" t="str">
        <f t="shared" si="121"/>
        <v/>
      </c>
      <c r="U75" s="100" t="str">
        <f t="shared" si="121"/>
        <v/>
      </c>
      <c r="V75" s="100" t="str">
        <f t="shared" si="121"/>
        <v/>
      </c>
      <c r="W75" s="100" t="str">
        <f t="shared" si="121"/>
        <v/>
      </c>
      <c r="X75" s="100" t="str">
        <f t="shared" si="121"/>
        <v/>
      </c>
      <c r="Y75" s="100" t="str">
        <f t="shared" si="121"/>
        <v/>
      </c>
      <c r="Z75" s="100" t="str">
        <f t="shared" si="121"/>
        <v/>
      </c>
      <c r="AA75" s="100" t="str">
        <f t="shared" si="121"/>
        <v/>
      </c>
      <c r="AB75" s="100" t="str">
        <f t="shared" si="121"/>
        <v/>
      </c>
      <c r="AC75" s="100" t="str">
        <f t="shared" si="121"/>
        <v/>
      </c>
      <c r="AD75" s="92" t="str">
        <f t="shared" si="121"/>
        <v/>
      </c>
      <c r="AE75" s="88"/>
      <c r="AF75" s="200" t="str">
        <f>IF(C75="","",AF62+1)</f>
        <v/>
      </c>
      <c r="AG75" s="201"/>
      <c r="AJ75" s="82"/>
      <c r="AT75" s="118">
        <f t="shared" si="119"/>
        <v>45816</v>
      </c>
      <c r="AU75" s="7" t="str">
        <f t="shared" si="94"/>
        <v/>
      </c>
      <c r="AV75" s="7" t="str">
        <f t="shared" si="95"/>
        <v/>
      </c>
      <c r="AW75" s="7" t="str">
        <f t="shared" si="96"/>
        <v/>
      </c>
    </row>
    <row r="76" spans="2:49" x14ac:dyDescent="0.15">
      <c r="B76" s="52" t="s">
        <v>5</v>
      </c>
      <c r="C76" s="144" t="str">
        <f>TEXT(WEEKDAY(+C73),"aaa")</f>
        <v>火</v>
      </c>
      <c r="D76" s="145" t="str">
        <f t="shared" ref="D76:AD76" si="122">TEXT(WEEKDAY(+D73),"aaa")</f>
        <v>水</v>
      </c>
      <c r="E76" s="145" t="str">
        <f t="shared" si="122"/>
        <v>木</v>
      </c>
      <c r="F76" s="145" t="str">
        <f t="shared" si="122"/>
        <v>金</v>
      </c>
      <c r="G76" s="145" t="str">
        <f t="shared" si="122"/>
        <v>土</v>
      </c>
      <c r="H76" s="145" t="str">
        <f t="shared" si="122"/>
        <v>日</v>
      </c>
      <c r="I76" s="145" t="str">
        <f t="shared" si="122"/>
        <v>月</v>
      </c>
      <c r="J76" s="145" t="str">
        <f t="shared" si="122"/>
        <v>火</v>
      </c>
      <c r="K76" s="145" t="str">
        <f t="shared" si="122"/>
        <v>水</v>
      </c>
      <c r="L76" s="145" t="str">
        <f t="shared" si="122"/>
        <v>木</v>
      </c>
      <c r="M76" s="145" t="str">
        <f t="shared" si="122"/>
        <v>金</v>
      </c>
      <c r="N76" s="145" t="str">
        <f t="shared" si="122"/>
        <v>土</v>
      </c>
      <c r="O76" s="145" t="str">
        <f t="shared" si="122"/>
        <v>日</v>
      </c>
      <c r="P76" s="145" t="str">
        <f t="shared" si="122"/>
        <v>月</v>
      </c>
      <c r="Q76" s="145" t="str">
        <f t="shared" si="122"/>
        <v>火</v>
      </c>
      <c r="R76" s="145" t="str">
        <f t="shared" si="122"/>
        <v>水</v>
      </c>
      <c r="S76" s="145" t="str">
        <f t="shared" si="122"/>
        <v>木</v>
      </c>
      <c r="T76" s="145" t="str">
        <f t="shared" si="122"/>
        <v>金</v>
      </c>
      <c r="U76" s="145" t="str">
        <f t="shared" si="122"/>
        <v>土</v>
      </c>
      <c r="V76" s="145" t="str">
        <f t="shared" si="122"/>
        <v>日</v>
      </c>
      <c r="W76" s="145" t="str">
        <f t="shared" si="122"/>
        <v>月</v>
      </c>
      <c r="X76" s="145" t="str">
        <f t="shared" si="122"/>
        <v>火</v>
      </c>
      <c r="Y76" s="145" t="str">
        <f t="shared" si="122"/>
        <v>水</v>
      </c>
      <c r="Z76" s="145" t="str">
        <f t="shared" si="122"/>
        <v>木</v>
      </c>
      <c r="AA76" s="145" t="str">
        <f t="shared" si="122"/>
        <v>金</v>
      </c>
      <c r="AB76" s="145" t="str">
        <f t="shared" si="122"/>
        <v>土</v>
      </c>
      <c r="AC76" s="145" t="str">
        <f t="shared" si="122"/>
        <v>日</v>
      </c>
      <c r="AD76" s="146" t="str">
        <f t="shared" si="122"/>
        <v>月</v>
      </c>
      <c r="AE76" s="24"/>
      <c r="AF76" s="95" t="s">
        <v>56</v>
      </c>
      <c r="AG76" s="108">
        <f>+COUNTIF(C76:AD76,"土")+COUNTIF(C76:AD76,"日")</f>
        <v>8</v>
      </c>
      <c r="AJ76" s="82"/>
      <c r="AT76" s="118">
        <f t="shared" si="119"/>
        <v>45817</v>
      </c>
      <c r="AU76" s="7" t="str">
        <f t="shared" si="94"/>
        <v/>
      </c>
      <c r="AV76" s="7" t="str">
        <f t="shared" si="95"/>
        <v/>
      </c>
      <c r="AW76" s="7" t="str">
        <f t="shared" si="96"/>
        <v/>
      </c>
    </row>
    <row r="77" spans="2:49" ht="13.5" customHeight="1" x14ac:dyDescent="0.15">
      <c r="B77" s="176" t="s">
        <v>8</v>
      </c>
      <c r="C77" s="179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3"/>
      <c r="AE77" s="24"/>
      <c r="AF77" s="96" t="s">
        <v>53</v>
      </c>
      <c r="AG77" s="109">
        <f>+COUNTA(C80:AD80)</f>
        <v>0</v>
      </c>
      <c r="AJ77" s="82"/>
      <c r="AT77" s="118">
        <f t="shared" si="119"/>
        <v>45818</v>
      </c>
      <c r="AU77" s="7" t="str">
        <f t="shared" si="94"/>
        <v/>
      </c>
      <c r="AV77" s="7" t="str">
        <f t="shared" si="95"/>
        <v/>
      </c>
      <c r="AW77" s="7" t="str">
        <f t="shared" si="96"/>
        <v/>
      </c>
    </row>
    <row r="78" spans="2:49" ht="13.5" customHeight="1" x14ac:dyDescent="0.15">
      <c r="B78" s="177"/>
      <c r="C78" s="180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4"/>
      <c r="AE78" s="24"/>
      <c r="AF78" s="96" t="s">
        <v>61</v>
      </c>
      <c r="AG78" s="127">
        <f>COUNTA(C75:AD75)-AG77-COUNTBLANK(C75:AD75)</f>
        <v>0</v>
      </c>
      <c r="AJ78" s="82"/>
      <c r="AT78" s="118">
        <f t="shared" si="119"/>
        <v>45819</v>
      </c>
      <c r="AU78" s="7" t="str">
        <f t="shared" si="94"/>
        <v/>
      </c>
      <c r="AV78" s="7" t="str">
        <f t="shared" si="95"/>
        <v/>
      </c>
      <c r="AW78" s="7" t="str">
        <f t="shared" si="96"/>
        <v/>
      </c>
    </row>
    <row r="79" spans="2:49" ht="13.5" customHeight="1" x14ac:dyDescent="0.15">
      <c r="B79" s="178"/>
      <c r="C79" s="181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5"/>
      <c r="AE79" s="24"/>
      <c r="AF79" s="96" t="s">
        <v>6</v>
      </c>
      <c r="AG79" s="110">
        <f>+COUNTIF(C81:AD81,"*休")</f>
        <v>0</v>
      </c>
      <c r="AH79" s="40" t="str">
        <f>IF(C75="","",IF(8&gt;AG79,"←計画日数が足りません",""))</f>
        <v/>
      </c>
      <c r="AJ79" s="82"/>
      <c r="AT79" s="118">
        <f t="shared" si="119"/>
        <v>45820</v>
      </c>
      <c r="AU79" s="7" t="str">
        <f t="shared" si="94"/>
        <v/>
      </c>
      <c r="AV79" s="7" t="str">
        <f t="shared" si="95"/>
        <v/>
      </c>
      <c r="AW79" s="7" t="str">
        <f t="shared" si="96"/>
        <v/>
      </c>
    </row>
    <row r="80" spans="2:49" x14ac:dyDescent="0.15">
      <c r="B80" s="57" t="s">
        <v>16</v>
      </c>
      <c r="C80" s="8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69"/>
      <c r="AE80" s="24"/>
      <c r="AF80" s="96" t="s">
        <v>10</v>
      </c>
      <c r="AG80" s="110">
        <f>+COUNTIF(C82:AD82,"*休")</f>
        <v>0</v>
      </c>
      <c r="AH80" s="40" t="str">
        <f>IF(C75="","",IF(AG80&lt;AG79,"←実績が足りません",""))</f>
        <v/>
      </c>
      <c r="AJ80" s="82"/>
      <c r="AT80" s="118">
        <f t="shared" si="119"/>
        <v>45821</v>
      </c>
      <c r="AU80" s="7" t="str">
        <f t="shared" si="94"/>
        <v/>
      </c>
      <c r="AV80" s="7" t="str">
        <f t="shared" si="95"/>
        <v/>
      </c>
      <c r="AW80" s="7" t="str">
        <f t="shared" si="96"/>
        <v/>
      </c>
    </row>
    <row r="81" spans="2:49" x14ac:dyDescent="0.15">
      <c r="B81" s="52" t="s">
        <v>0</v>
      </c>
      <c r="C81" s="8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  <c r="Q81" s="2"/>
      <c r="R81" s="80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69"/>
      <c r="AE81" s="24"/>
      <c r="AF81" s="123" t="s">
        <v>62</v>
      </c>
      <c r="AG81" s="41" t="e">
        <f>ROUNDDOWN(AG80/AG78,3)</f>
        <v>#DIV/0!</v>
      </c>
      <c r="AJ81" s="82"/>
      <c r="AT81" s="118">
        <f t="shared" si="119"/>
        <v>45822</v>
      </c>
      <c r="AU81" s="7" t="str">
        <f t="shared" si="94"/>
        <v/>
      </c>
      <c r="AV81" s="7" t="str">
        <f t="shared" si="95"/>
        <v/>
      </c>
      <c r="AW81" s="7" t="str">
        <f t="shared" si="96"/>
        <v/>
      </c>
    </row>
    <row r="82" spans="2:49" x14ac:dyDescent="0.15">
      <c r="B82" s="60" t="s">
        <v>7</v>
      </c>
      <c r="C82" s="147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148"/>
      <c r="Q82" s="71"/>
      <c r="R82" s="147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2"/>
      <c r="AE82" s="24"/>
      <c r="AF82" s="111" t="s">
        <v>57</v>
      </c>
      <c r="AG82" s="112" t="str">
        <f>_xlfn.IFS(C75="","",AG81&gt;=0.285,"OK",AG81&lt;0.285,"NG")</f>
        <v/>
      </c>
      <c r="AJ82" s="82"/>
      <c r="AT82" s="118">
        <f t="shared" si="119"/>
        <v>45823</v>
      </c>
      <c r="AU82" s="7" t="str">
        <f t="shared" si="94"/>
        <v/>
      </c>
      <c r="AV82" s="7" t="str">
        <f t="shared" si="95"/>
        <v/>
      </c>
      <c r="AW82" s="7" t="str">
        <f t="shared" si="96"/>
        <v/>
      </c>
    </row>
    <row r="83" spans="2:49" hidden="1" x14ac:dyDescent="0.15">
      <c r="B83" s="83"/>
      <c r="C83" s="142" t="str">
        <f>_xlfn.IFS(C80="","通常",C80="夏休","夏休",C80="冬休","冬休")</f>
        <v>通常</v>
      </c>
      <c r="D83" s="142" t="str">
        <f t="shared" ref="D83:AD83" si="123">_xlfn.IFS(D80="","通常",D80="夏休","夏休",D80="冬休","冬休")</f>
        <v>通常</v>
      </c>
      <c r="E83" s="142" t="str">
        <f t="shared" si="123"/>
        <v>通常</v>
      </c>
      <c r="F83" s="142" t="str">
        <f t="shared" si="123"/>
        <v>通常</v>
      </c>
      <c r="G83" s="142" t="str">
        <f t="shared" si="123"/>
        <v>通常</v>
      </c>
      <c r="H83" s="142" t="str">
        <f t="shared" si="123"/>
        <v>通常</v>
      </c>
      <c r="I83" s="142" t="str">
        <f t="shared" si="123"/>
        <v>通常</v>
      </c>
      <c r="J83" s="142" t="str">
        <f t="shared" si="123"/>
        <v>通常</v>
      </c>
      <c r="K83" s="142" t="str">
        <f t="shared" si="123"/>
        <v>通常</v>
      </c>
      <c r="L83" s="142" t="str">
        <f t="shared" si="123"/>
        <v>通常</v>
      </c>
      <c r="M83" s="142" t="str">
        <f t="shared" si="123"/>
        <v>通常</v>
      </c>
      <c r="N83" s="142" t="str">
        <f t="shared" si="123"/>
        <v>通常</v>
      </c>
      <c r="O83" s="142" t="str">
        <f t="shared" si="123"/>
        <v>通常</v>
      </c>
      <c r="P83" s="142" t="str">
        <f t="shared" si="123"/>
        <v>通常</v>
      </c>
      <c r="Q83" s="142" t="str">
        <f t="shared" si="123"/>
        <v>通常</v>
      </c>
      <c r="R83" s="142" t="str">
        <f t="shared" si="123"/>
        <v>通常</v>
      </c>
      <c r="S83" s="142" t="str">
        <f t="shared" si="123"/>
        <v>通常</v>
      </c>
      <c r="T83" s="142" t="str">
        <f t="shared" si="123"/>
        <v>通常</v>
      </c>
      <c r="U83" s="142" t="str">
        <f t="shared" si="123"/>
        <v>通常</v>
      </c>
      <c r="V83" s="142" t="str">
        <f t="shared" si="123"/>
        <v>通常</v>
      </c>
      <c r="W83" s="142" t="str">
        <f t="shared" si="123"/>
        <v>通常</v>
      </c>
      <c r="X83" s="142" t="str">
        <f t="shared" si="123"/>
        <v>通常</v>
      </c>
      <c r="Y83" s="142" t="str">
        <f t="shared" si="123"/>
        <v>通常</v>
      </c>
      <c r="Z83" s="142" t="str">
        <f t="shared" si="123"/>
        <v>通常</v>
      </c>
      <c r="AA83" s="142" t="str">
        <f t="shared" si="123"/>
        <v>通常</v>
      </c>
      <c r="AB83" s="142" t="str">
        <f t="shared" si="123"/>
        <v>通常</v>
      </c>
      <c r="AC83" s="142" t="str">
        <f t="shared" si="123"/>
        <v>通常</v>
      </c>
      <c r="AD83" s="142" t="str">
        <f t="shared" si="123"/>
        <v>通常</v>
      </c>
      <c r="AE83" s="24"/>
      <c r="AF83" s="131"/>
      <c r="AG83" s="132"/>
      <c r="AJ83" s="82"/>
      <c r="AT83" s="118">
        <f>AT82+1</f>
        <v>45824</v>
      </c>
      <c r="AU83" s="7" t="str">
        <f t="shared" si="94"/>
        <v/>
      </c>
      <c r="AV83" s="7" t="str">
        <f t="shared" si="95"/>
        <v/>
      </c>
      <c r="AW83" s="7" t="str">
        <f t="shared" si="96"/>
        <v/>
      </c>
    </row>
    <row r="84" spans="2:49" hidden="1" x14ac:dyDescent="0.15">
      <c r="B84" s="83"/>
      <c r="C84" s="142" t="str">
        <f>_xlfn.IFS(C80="","通常実績",C80="夏休","夏休",C80="冬休","冬休")</f>
        <v>通常実績</v>
      </c>
      <c r="D84" s="142" t="str">
        <f t="shared" ref="D84:AD84" si="124">_xlfn.IFS(D80="","通常実績",D80="夏休","夏休",D80="冬休","冬休")</f>
        <v>通常実績</v>
      </c>
      <c r="E84" s="142" t="str">
        <f t="shared" si="124"/>
        <v>通常実績</v>
      </c>
      <c r="F84" s="142" t="str">
        <f t="shared" si="124"/>
        <v>通常実績</v>
      </c>
      <c r="G84" s="142" t="str">
        <f t="shared" si="124"/>
        <v>通常実績</v>
      </c>
      <c r="H84" s="142" t="str">
        <f t="shared" si="124"/>
        <v>通常実績</v>
      </c>
      <c r="I84" s="142" t="str">
        <f t="shared" si="124"/>
        <v>通常実績</v>
      </c>
      <c r="J84" s="142" t="str">
        <f t="shared" si="124"/>
        <v>通常実績</v>
      </c>
      <c r="K84" s="142" t="str">
        <f t="shared" si="124"/>
        <v>通常実績</v>
      </c>
      <c r="L84" s="142" t="str">
        <f t="shared" si="124"/>
        <v>通常実績</v>
      </c>
      <c r="M84" s="142" t="str">
        <f t="shared" si="124"/>
        <v>通常実績</v>
      </c>
      <c r="N84" s="142" t="str">
        <f t="shared" si="124"/>
        <v>通常実績</v>
      </c>
      <c r="O84" s="142" t="str">
        <f t="shared" si="124"/>
        <v>通常実績</v>
      </c>
      <c r="P84" s="142" t="str">
        <f t="shared" si="124"/>
        <v>通常実績</v>
      </c>
      <c r="Q84" s="142" t="str">
        <f t="shared" si="124"/>
        <v>通常実績</v>
      </c>
      <c r="R84" s="142" t="str">
        <f t="shared" si="124"/>
        <v>通常実績</v>
      </c>
      <c r="S84" s="142" t="str">
        <f t="shared" si="124"/>
        <v>通常実績</v>
      </c>
      <c r="T84" s="142" t="str">
        <f t="shared" si="124"/>
        <v>通常実績</v>
      </c>
      <c r="U84" s="142" t="str">
        <f t="shared" si="124"/>
        <v>通常実績</v>
      </c>
      <c r="V84" s="142" t="str">
        <f t="shared" si="124"/>
        <v>通常実績</v>
      </c>
      <c r="W84" s="142" t="str">
        <f t="shared" si="124"/>
        <v>通常実績</v>
      </c>
      <c r="X84" s="142" t="str">
        <f t="shared" si="124"/>
        <v>通常実績</v>
      </c>
      <c r="Y84" s="142" t="str">
        <f t="shared" si="124"/>
        <v>通常実績</v>
      </c>
      <c r="Z84" s="142" t="str">
        <f t="shared" si="124"/>
        <v>通常実績</v>
      </c>
      <c r="AA84" s="142" t="str">
        <f t="shared" si="124"/>
        <v>通常実績</v>
      </c>
      <c r="AB84" s="142" t="str">
        <f t="shared" si="124"/>
        <v>通常実績</v>
      </c>
      <c r="AC84" s="142" t="str">
        <f t="shared" si="124"/>
        <v>通常実績</v>
      </c>
      <c r="AD84" s="142" t="str">
        <f t="shared" si="124"/>
        <v>通常実績</v>
      </c>
      <c r="AE84" s="24"/>
      <c r="AF84" s="131"/>
      <c r="AG84" s="132"/>
      <c r="AJ84" s="82"/>
      <c r="AT84" s="118">
        <f t="shared" si="119"/>
        <v>45825</v>
      </c>
      <c r="AU84" s="7" t="str">
        <f t="shared" si="94"/>
        <v/>
      </c>
      <c r="AV84" s="7" t="str">
        <f t="shared" si="95"/>
        <v/>
      </c>
      <c r="AW84" s="7" t="str">
        <f t="shared" si="96"/>
        <v/>
      </c>
    </row>
    <row r="85" spans="2:49" x14ac:dyDescent="0.15"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F85" s="116"/>
      <c r="AG85" s="117"/>
      <c r="AJ85" s="82"/>
      <c r="AT85" s="118">
        <f t="shared" si="119"/>
        <v>45826</v>
      </c>
      <c r="AU85" s="7" t="str">
        <f t="shared" si="94"/>
        <v/>
      </c>
      <c r="AV85" s="7" t="str">
        <f t="shared" si="95"/>
        <v/>
      </c>
      <c r="AW85" s="7" t="str">
        <f t="shared" si="96"/>
        <v/>
      </c>
    </row>
    <row r="86" spans="2:49" hidden="1" x14ac:dyDescent="0.15">
      <c r="B86" s="89" t="s">
        <v>11</v>
      </c>
      <c r="C86" s="102">
        <f>AD73+1</f>
        <v>45916</v>
      </c>
      <c r="D86" s="149">
        <f>+C86+1</f>
        <v>45917</v>
      </c>
      <c r="E86" s="149">
        <f t="shared" ref="E86" si="125">+D86+1</f>
        <v>45918</v>
      </c>
      <c r="F86" s="149">
        <f t="shared" ref="F86" si="126">+E86+1</f>
        <v>45919</v>
      </c>
      <c r="G86" s="149">
        <f t="shared" ref="G86" si="127">+F86+1</f>
        <v>45920</v>
      </c>
      <c r="H86" s="149">
        <f t="shared" ref="H86" si="128">+G86+1</f>
        <v>45921</v>
      </c>
      <c r="I86" s="149">
        <f t="shared" ref="I86" si="129">+H86+1</f>
        <v>45922</v>
      </c>
      <c r="J86" s="149">
        <f t="shared" ref="J86" si="130">+I86+1</f>
        <v>45923</v>
      </c>
      <c r="K86" s="149">
        <f t="shared" ref="K86" si="131">+J86+1</f>
        <v>45924</v>
      </c>
      <c r="L86" s="149">
        <f>+K86+1</f>
        <v>45925</v>
      </c>
      <c r="M86" s="149">
        <f t="shared" ref="M86" si="132">+L86+1</f>
        <v>45926</v>
      </c>
      <c r="N86" s="149">
        <f t="shared" ref="N86" si="133">+M86+1</f>
        <v>45927</v>
      </c>
      <c r="O86" s="149">
        <f t="shared" ref="O86" si="134">+N86+1</f>
        <v>45928</v>
      </c>
      <c r="P86" s="149">
        <f t="shared" ref="P86" si="135">+O86+1</f>
        <v>45929</v>
      </c>
      <c r="Q86" s="149">
        <f t="shared" ref="Q86" si="136">+P86+1</f>
        <v>45930</v>
      </c>
      <c r="R86" s="149">
        <f t="shared" ref="R86" si="137">+Q86+1</f>
        <v>45931</v>
      </c>
      <c r="S86" s="149">
        <f>+R86+1</f>
        <v>45932</v>
      </c>
      <c r="T86" s="149">
        <f t="shared" ref="T86" si="138">+S86+1</f>
        <v>45933</v>
      </c>
      <c r="U86" s="149">
        <f t="shared" ref="U86" si="139">+T86+1</f>
        <v>45934</v>
      </c>
      <c r="V86" s="149">
        <f t="shared" ref="V86" si="140">+U86+1</f>
        <v>45935</v>
      </c>
      <c r="W86" s="149">
        <f>+V86+1</f>
        <v>45936</v>
      </c>
      <c r="X86" s="149">
        <f t="shared" ref="X86" si="141">+W86+1</f>
        <v>45937</v>
      </c>
      <c r="Y86" s="149">
        <f t="shared" ref="Y86" si="142">+X86+1</f>
        <v>45938</v>
      </c>
      <c r="Z86" s="149">
        <f t="shared" ref="Z86" si="143">+Y86+1</f>
        <v>45939</v>
      </c>
      <c r="AA86" s="149">
        <f>+Z86+1</f>
        <v>45940</v>
      </c>
      <c r="AB86" s="149">
        <f t="shared" ref="AB86" si="144">+AA86+1</f>
        <v>45941</v>
      </c>
      <c r="AC86" s="149">
        <f>+AB86+1</f>
        <v>45942</v>
      </c>
      <c r="AD86" s="103">
        <f>+AC86+1</f>
        <v>45943</v>
      </c>
      <c r="AF86" s="115"/>
      <c r="AG86" s="113"/>
      <c r="AJ86" s="82"/>
      <c r="AT86" s="118">
        <f t="shared" si="119"/>
        <v>45827</v>
      </c>
      <c r="AU86" s="7" t="str">
        <f t="shared" si="94"/>
        <v/>
      </c>
      <c r="AV86" s="7" t="str">
        <f t="shared" si="95"/>
        <v/>
      </c>
      <c r="AW86" s="7" t="str">
        <f t="shared" si="96"/>
        <v/>
      </c>
    </row>
    <row r="87" spans="2:49" hidden="1" x14ac:dyDescent="0.15">
      <c r="B87" s="104" t="s">
        <v>52</v>
      </c>
      <c r="C87" s="87" t="e">
        <f t="shared" ref="C87:AD87" si="145">IF(C93="冬休","－",(_xlfn.IFS(WEEKDAY(C88)=7,"○",WEEKDAY(C88)=1,"○",COUNTIFS(祝日,C88)=1,"○")))</f>
        <v>#VALUE!</v>
      </c>
      <c r="D87" s="87" t="e">
        <f t="shared" si="145"/>
        <v>#VALUE!</v>
      </c>
      <c r="E87" s="87" t="e">
        <f t="shared" si="145"/>
        <v>#VALUE!</v>
      </c>
      <c r="F87" s="87" t="e">
        <f t="shared" si="145"/>
        <v>#VALUE!</v>
      </c>
      <c r="G87" s="87" t="e">
        <f t="shared" si="145"/>
        <v>#VALUE!</v>
      </c>
      <c r="H87" s="87" t="e">
        <f t="shared" si="145"/>
        <v>#VALUE!</v>
      </c>
      <c r="I87" s="87" t="e">
        <f t="shared" si="145"/>
        <v>#VALUE!</v>
      </c>
      <c r="J87" s="87" t="e">
        <f t="shared" si="145"/>
        <v>#VALUE!</v>
      </c>
      <c r="K87" s="87" t="e">
        <f t="shared" si="145"/>
        <v>#VALUE!</v>
      </c>
      <c r="L87" s="87" t="e">
        <f t="shared" si="145"/>
        <v>#VALUE!</v>
      </c>
      <c r="M87" s="87" t="e">
        <f t="shared" si="145"/>
        <v>#VALUE!</v>
      </c>
      <c r="N87" s="87" t="e">
        <f t="shared" si="145"/>
        <v>#VALUE!</v>
      </c>
      <c r="O87" s="87" t="e">
        <f t="shared" si="145"/>
        <v>#VALUE!</v>
      </c>
      <c r="P87" s="87" t="e">
        <f t="shared" si="145"/>
        <v>#VALUE!</v>
      </c>
      <c r="Q87" s="87" t="e">
        <f t="shared" si="145"/>
        <v>#VALUE!</v>
      </c>
      <c r="R87" s="87" t="e">
        <f t="shared" si="145"/>
        <v>#VALUE!</v>
      </c>
      <c r="S87" s="87" t="e">
        <f t="shared" si="145"/>
        <v>#VALUE!</v>
      </c>
      <c r="T87" s="87" t="e">
        <f t="shared" si="145"/>
        <v>#VALUE!</v>
      </c>
      <c r="U87" s="87" t="e">
        <f t="shared" si="145"/>
        <v>#VALUE!</v>
      </c>
      <c r="V87" s="87" t="e">
        <f t="shared" si="145"/>
        <v>#VALUE!</v>
      </c>
      <c r="W87" s="87" t="e">
        <f t="shared" si="145"/>
        <v>#VALUE!</v>
      </c>
      <c r="X87" s="87" t="e">
        <f t="shared" si="145"/>
        <v>#VALUE!</v>
      </c>
      <c r="Y87" s="87" t="e">
        <f t="shared" si="145"/>
        <v>#VALUE!</v>
      </c>
      <c r="Z87" s="87" t="e">
        <f t="shared" si="145"/>
        <v>#VALUE!</v>
      </c>
      <c r="AA87" s="87" t="e">
        <f t="shared" si="145"/>
        <v>#VALUE!</v>
      </c>
      <c r="AB87" s="87" t="e">
        <f t="shared" si="145"/>
        <v>#VALUE!</v>
      </c>
      <c r="AC87" s="87" t="e">
        <f t="shared" si="145"/>
        <v>#VALUE!</v>
      </c>
      <c r="AD87" s="87" t="e">
        <f t="shared" si="145"/>
        <v>#VALUE!</v>
      </c>
      <c r="AE87" s="88"/>
      <c r="AF87" s="115"/>
      <c r="AG87" s="113"/>
      <c r="AJ87" s="82"/>
      <c r="AT87" s="118">
        <f t="shared" si="119"/>
        <v>45828</v>
      </c>
      <c r="AU87" s="7" t="str">
        <f t="shared" si="94"/>
        <v/>
      </c>
      <c r="AV87" s="7" t="str">
        <f t="shared" si="95"/>
        <v/>
      </c>
      <c r="AW87" s="7" t="str">
        <f t="shared" si="96"/>
        <v/>
      </c>
    </row>
    <row r="88" spans="2:49" x14ac:dyDescent="0.15">
      <c r="B88" s="89" t="s">
        <v>11</v>
      </c>
      <c r="C88" s="100" t="str">
        <f t="shared" ref="C88:AD88" si="146">IF(C86&lt;=$G$5,C86,"")</f>
        <v/>
      </c>
      <c r="D88" s="100" t="str">
        <f t="shared" si="146"/>
        <v/>
      </c>
      <c r="E88" s="100" t="str">
        <f t="shared" si="146"/>
        <v/>
      </c>
      <c r="F88" s="100" t="str">
        <f t="shared" si="146"/>
        <v/>
      </c>
      <c r="G88" s="100" t="str">
        <f t="shared" si="146"/>
        <v/>
      </c>
      <c r="H88" s="100" t="str">
        <f t="shared" si="146"/>
        <v/>
      </c>
      <c r="I88" s="100" t="str">
        <f t="shared" si="146"/>
        <v/>
      </c>
      <c r="J88" s="100" t="str">
        <f t="shared" si="146"/>
        <v/>
      </c>
      <c r="K88" s="100" t="str">
        <f t="shared" si="146"/>
        <v/>
      </c>
      <c r="L88" s="100" t="str">
        <f t="shared" si="146"/>
        <v/>
      </c>
      <c r="M88" s="100" t="str">
        <f t="shared" si="146"/>
        <v/>
      </c>
      <c r="N88" s="100" t="str">
        <f t="shared" si="146"/>
        <v/>
      </c>
      <c r="O88" s="100" t="str">
        <f t="shared" si="146"/>
        <v/>
      </c>
      <c r="P88" s="100" t="str">
        <f t="shared" si="146"/>
        <v/>
      </c>
      <c r="Q88" s="100" t="str">
        <f t="shared" si="146"/>
        <v/>
      </c>
      <c r="R88" s="100" t="str">
        <f t="shared" si="146"/>
        <v/>
      </c>
      <c r="S88" s="100" t="str">
        <f t="shared" si="146"/>
        <v/>
      </c>
      <c r="T88" s="100" t="str">
        <f t="shared" si="146"/>
        <v/>
      </c>
      <c r="U88" s="100" t="str">
        <f t="shared" si="146"/>
        <v/>
      </c>
      <c r="V88" s="100" t="str">
        <f t="shared" si="146"/>
        <v/>
      </c>
      <c r="W88" s="100" t="str">
        <f t="shared" si="146"/>
        <v/>
      </c>
      <c r="X88" s="100" t="str">
        <f t="shared" si="146"/>
        <v/>
      </c>
      <c r="Y88" s="100" t="str">
        <f t="shared" si="146"/>
        <v/>
      </c>
      <c r="Z88" s="100" t="str">
        <f t="shared" si="146"/>
        <v/>
      </c>
      <c r="AA88" s="100" t="str">
        <f t="shared" si="146"/>
        <v/>
      </c>
      <c r="AB88" s="100" t="str">
        <f t="shared" si="146"/>
        <v/>
      </c>
      <c r="AC88" s="100" t="str">
        <f t="shared" si="146"/>
        <v/>
      </c>
      <c r="AD88" s="92" t="str">
        <f t="shared" si="146"/>
        <v/>
      </c>
      <c r="AE88" s="88"/>
      <c r="AF88" s="200" t="str">
        <f>IF(C88="","",AF75+1)</f>
        <v/>
      </c>
      <c r="AG88" s="201"/>
      <c r="AJ88" s="82"/>
      <c r="AT88" s="118">
        <f t="shared" si="119"/>
        <v>45829</v>
      </c>
      <c r="AU88" s="7" t="str">
        <f t="shared" si="94"/>
        <v/>
      </c>
      <c r="AV88" s="7" t="str">
        <f t="shared" si="95"/>
        <v/>
      </c>
      <c r="AW88" s="7" t="str">
        <f t="shared" si="96"/>
        <v/>
      </c>
    </row>
    <row r="89" spans="2:49" x14ac:dyDescent="0.15">
      <c r="B89" s="52" t="s">
        <v>5</v>
      </c>
      <c r="C89" s="144" t="str">
        <f>TEXT(WEEKDAY(+C86),"aaa")</f>
        <v>火</v>
      </c>
      <c r="D89" s="145" t="str">
        <f t="shared" ref="D89:AD89" si="147">TEXT(WEEKDAY(+D86),"aaa")</f>
        <v>水</v>
      </c>
      <c r="E89" s="145" t="str">
        <f t="shared" si="147"/>
        <v>木</v>
      </c>
      <c r="F89" s="145" t="str">
        <f t="shared" si="147"/>
        <v>金</v>
      </c>
      <c r="G89" s="145" t="str">
        <f t="shared" si="147"/>
        <v>土</v>
      </c>
      <c r="H89" s="145" t="str">
        <f t="shared" si="147"/>
        <v>日</v>
      </c>
      <c r="I89" s="145" t="str">
        <f t="shared" si="147"/>
        <v>月</v>
      </c>
      <c r="J89" s="145" t="str">
        <f t="shared" si="147"/>
        <v>火</v>
      </c>
      <c r="K89" s="145" t="str">
        <f t="shared" si="147"/>
        <v>水</v>
      </c>
      <c r="L89" s="145" t="str">
        <f t="shared" si="147"/>
        <v>木</v>
      </c>
      <c r="M89" s="145" t="str">
        <f t="shared" si="147"/>
        <v>金</v>
      </c>
      <c r="N89" s="145" t="str">
        <f t="shared" si="147"/>
        <v>土</v>
      </c>
      <c r="O89" s="145" t="str">
        <f t="shared" si="147"/>
        <v>日</v>
      </c>
      <c r="P89" s="145" t="str">
        <f t="shared" si="147"/>
        <v>月</v>
      </c>
      <c r="Q89" s="145" t="str">
        <f t="shared" si="147"/>
        <v>火</v>
      </c>
      <c r="R89" s="145" t="str">
        <f t="shared" si="147"/>
        <v>水</v>
      </c>
      <c r="S89" s="145" t="str">
        <f t="shared" si="147"/>
        <v>木</v>
      </c>
      <c r="T89" s="145" t="str">
        <f t="shared" si="147"/>
        <v>金</v>
      </c>
      <c r="U89" s="145" t="str">
        <f t="shared" si="147"/>
        <v>土</v>
      </c>
      <c r="V89" s="145" t="str">
        <f t="shared" si="147"/>
        <v>日</v>
      </c>
      <c r="W89" s="145" t="str">
        <f t="shared" si="147"/>
        <v>月</v>
      </c>
      <c r="X89" s="145" t="str">
        <f t="shared" si="147"/>
        <v>火</v>
      </c>
      <c r="Y89" s="145" t="str">
        <f t="shared" si="147"/>
        <v>水</v>
      </c>
      <c r="Z89" s="145" t="str">
        <f t="shared" si="147"/>
        <v>木</v>
      </c>
      <c r="AA89" s="145" t="str">
        <f t="shared" si="147"/>
        <v>金</v>
      </c>
      <c r="AB89" s="145" t="str">
        <f t="shared" si="147"/>
        <v>土</v>
      </c>
      <c r="AC89" s="145" t="str">
        <f t="shared" si="147"/>
        <v>日</v>
      </c>
      <c r="AD89" s="146" t="str">
        <f t="shared" si="147"/>
        <v>月</v>
      </c>
      <c r="AE89" s="24"/>
      <c r="AF89" s="95" t="s">
        <v>56</v>
      </c>
      <c r="AG89" s="108">
        <f>+COUNTIF(C89:AD89,"土")+COUNTIF(C89:AD89,"日")</f>
        <v>8</v>
      </c>
      <c r="AJ89" s="82"/>
      <c r="AT89" s="118">
        <f t="shared" si="119"/>
        <v>45830</v>
      </c>
      <c r="AU89" s="7" t="str">
        <f t="shared" si="94"/>
        <v/>
      </c>
      <c r="AV89" s="7" t="str">
        <f t="shared" si="95"/>
        <v/>
      </c>
      <c r="AW89" s="7" t="str">
        <f t="shared" si="96"/>
        <v/>
      </c>
    </row>
    <row r="90" spans="2:49" ht="13.5" customHeight="1" x14ac:dyDescent="0.15">
      <c r="B90" s="176" t="s">
        <v>8</v>
      </c>
      <c r="C90" s="179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3"/>
      <c r="AE90" s="24"/>
      <c r="AF90" s="96" t="s">
        <v>53</v>
      </c>
      <c r="AG90" s="109">
        <f>+COUNTA(C93:AD93)</f>
        <v>0</v>
      </c>
      <c r="AJ90" s="82"/>
      <c r="AT90" s="118">
        <f t="shared" si="119"/>
        <v>45831</v>
      </c>
      <c r="AU90" s="7" t="str">
        <f t="shared" si="94"/>
        <v/>
      </c>
      <c r="AV90" s="7" t="str">
        <f t="shared" si="95"/>
        <v/>
      </c>
      <c r="AW90" s="7" t="str">
        <f t="shared" si="96"/>
        <v/>
      </c>
    </row>
    <row r="91" spans="2:49" ht="13.5" customHeight="1" x14ac:dyDescent="0.15">
      <c r="B91" s="177"/>
      <c r="C91" s="180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4"/>
      <c r="AE91" s="24"/>
      <c r="AF91" s="96" t="s">
        <v>61</v>
      </c>
      <c r="AG91" s="127">
        <f>COUNTA(C88:AD88)-AG90-COUNTBLANK(C88:AD88)</f>
        <v>0</v>
      </c>
      <c r="AJ91" s="82"/>
      <c r="AT91" s="118">
        <f t="shared" si="119"/>
        <v>45832</v>
      </c>
      <c r="AU91" s="7" t="str">
        <f t="shared" ref="AU91:AU118" si="148">IF(HLOOKUP($AT91,$C$49:$AD$56,6,FALSE)="","",HLOOKUP($AT91,$C$49:$AD$56,6,FALSE))</f>
        <v/>
      </c>
      <c r="AV91" s="7" t="str">
        <f t="shared" ref="AV91:AV118" si="149">IF(HLOOKUP($AT91,$C$49:$AD$56,7,FALSE)="","",HLOOKUP($AT91,$C$49:$AD$56,7,FALSE))</f>
        <v/>
      </c>
      <c r="AW91" s="7" t="str">
        <f t="shared" ref="AW91:AW118" si="150">IF(HLOOKUP($AT91,$C$49:$AD$56,8,FALSE)="","",HLOOKUP($AT91,$C$49:$AD$56,8,FALSE))</f>
        <v/>
      </c>
    </row>
    <row r="92" spans="2:49" ht="13.5" customHeight="1" x14ac:dyDescent="0.15">
      <c r="B92" s="178"/>
      <c r="C92" s="181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5"/>
      <c r="AE92" s="24"/>
      <c r="AF92" s="96" t="s">
        <v>6</v>
      </c>
      <c r="AG92" s="110">
        <f>+COUNTIF(C94:AD94,"*休")</f>
        <v>0</v>
      </c>
      <c r="AH92" s="40" t="str">
        <f>IF(C88="","",IF(8&gt;AG92,"←計画日数が足りません",""))</f>
        <v/>
      </c>
      <c r="AJ92" s="82"/>
      <c r="AT92" s="118">
        <f t="shared" si="119"/>
        <v>45833</v>
      </c>
      <c r="AU92" s="7" t="str">
        <f t="shared" si="148"/>
        <v/>
      </c>
      <c r="AV92" s="7" t="str">
        <f t="shared" si="149"/>
        <v/>
      </c>
      <c r="AW92" s="7" t="str">
        <f t="shared" si="150"/>
        <v/>
      </c>
    </row>
    <row r="93" spans="2:49" x14ac:dyDescent="0.15">
      <c r="B93" s="57" t="s">
        <v>16</v>
      </c>
      <c r="C93" s="8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69"/>
      <c r="AE93" s="24"/>
      <c r="AF93" s="96" t="s">
        <v>10</v>
      </c>
      <c r="AG93" s="110">
        <f>+COUNTIF(C95:AD95,"*休")</f>
        <v>0</v>
      </c>
      <c r="AH93" s="40" t="str">
        <f>IF(C88="","",IF(AG93&lt;AG92,"←実績が足りません",""))</f>
        <v/>
      </c>
      <c r="AJ93" s="82"/>
      <c r="AT93" s="118">
        <f t="shared" si="119"/>
        <v>45834</v>
      </c>
      <c r="AU93" s="7" t="str">
        <f t="shared" si="148"/>
        <v/>
      </c>
      <c r="AV93" s="7" t="str">
        <f t="shared" si="149"/>
        <v/>
      </c>
      <c r="AW93" s="7" t="str">
        <f t="shared" si="150"/>
        <v/>
      </c>
    </row>
    <row r="94" spans="2:49" x14ac:dyDescent="0.15">
      <c r="B94" s="52" t="s">
        <v>0</v>
      </c>
      <c r="C94" s="8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3"/>
      <c r="Q94" s="2"/>
      <c r="R94" s="80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69"/>
      <c r="AE94" s="24"/>
      <c r="AF94" s="123" t="s">
        <v>62</v>
      </c>
      <c r="AG94" s="41" t="e">
        <f>ROUNDDOWN(AG93/AG91,3)</f>
        <v>#DIV/0!</v>
      </c>
      <c r="AJ94" s="82"/>
      <c r="AT94" s="118">
        <f>AT93+1</f>
        <v>45835</v>
      </c>
      <c r="AU94" s="7" t="str">
        <f t="shared" si="148"/>
        <v/>
      </c>
      <c r="AV94" s="7" t="str">
        <f t="shared" si="149"/>
        <v/>
      </c>
      <c r="AW94" s="7" t="str">
        <f t="shared" si="150"/>
        <v/>
      </c>
    </row>
    <row r="95" spans="2:49" x14ac:dyDescent="0.15">
      <c r="B95" s="60" t="s">
        <v>7</v>
      </c>
      <c r="C95" s="147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148"/>
      <c r="Q95" s="71"/>
      <c r="R95" s="147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2"/>
      <c r="AE95" s="24"/>
      <c r="AF95" s="111" t="s">
        <v>57</v>
      </c>
      <c r="AG95" s="112" t="str">
        <f>_xlfn.IFS(C88="","",AG94&gt;=0.285,"OK",AG94&lt;0.285,"NG")</f>
        <v/>
      </c>
      <c r="AJ95" s="82"/>
      <c r="AT95" s="118">
        <f t="shared" si="119"/>
        <v>45836</v>
      </c>
      <c r="AU95" s="7" t="str">
        <f t="shared" si="148"/>
        <v/>
      </c>
      <c r="AV95" s="7" t="str">
        <f t="shared" si="149"/>
        <v/>
      </c>
      <c r="AW95" s="7" t="str">
        <f t="shared" si="150"/>
        <v/>
      </c>
    </row>
    <row r="96" spans="2:49" hidden="1" x14ac:dyDescent="0.15">
      <c r="B96" s="83"/>
      <c r="C96" s="142" t="str">
        <f>_xlfn.IFS(C93="","通常",C93="夏休","夏休",C93="冬休","冬休")</f>
        <v>通常</v>
      </c>
      <c r="D96" s="142" t="str">
        <f t="shared" ref="D96:AD96" si="151">_xlfn.IFS(D93="","通常",D93="夏休","夏休",D93="冬休","冬休")</f>
        <v>通常</v>
      </c>
      <c r="E96" s="142" t="str">
        <f t="shared" si="151"/>
        <v>通常</v>
      </c>
      <c r="F96" s="142" t="str">
        <f t="shared" si="151"/>
        <v>通常</v>
      </c>
      <c r="G96" s="142" t="str">
        <f t="shared" si="151"/>
        <v>通常</v>
      </c>
      <c r="H96" s="142" t="str">
        <f t="shared" si="151"/>
        <v>通常</v>
      </c>
      <c r="I96" s="142" t="str">
        <f t="shared" si="151"/>
        <v>通常</v>
      </c>
      <c r="J96" s="142" t="str">
        <f t="shared" si="151"/>
        <v>通常</v>
      </c>
      <c r="K96" s="142" t="str">
        <f t="shared" si="151"/>
        <v>通常</v>
      </c>
      <c r="L96" s="142" t="str">
        <f t="shared" si="151"/>
        <v>通常</v>
      </c>
      <c r="M96" s="142" t="str">
        <f t="shared" si="151"/>
        <v>通常</v>
      </c>
      <c r="N96" s="142" t="str">
        <f t="shared" si="151"/>
        <v>通常</v>
      </c>
      <c r="O96" s="142" t="str">
        <f t="shared" si="151"/>
        <v>通常</v>
      </c>
      <c r="P96" s="142" t="str">
        <f t="shared" si="151"/>
        <v>通常</v>
      </c>
      <c r="Q96" s="142" t="str">
        <f t="shared" si="151"/>
        <v>通常</v>
      </c>
      <c r="R96" s="142" t="str">
        <f t="shared" si="151"/>
        <v>通常</v>
      </c>
      <c r="S96" s="142" t="str">
        <f t="shared" si="151"/>
        <v>通常</v>
      </c>
      <c r="T96" s="142" t="str">
        <f t="shared" si="151"/>
        <v>通常</v>
      </c>
      <c r="U96" s="142" t="str">
        <f t="shared" si="151"/>
        <v>通常</v>
      </c>
      <c r="V96" s="142" t="str">
        <f t="shared" si="151"/>
        <v>通常</v>
      </c>
      <c r="W96" s="142" t="str">
        <f t="shared" si="151"/>
        <v>通常</v>
      </c>
      <c r="X96" s="142" t="str">
        <f t="shared" si="151"/>
        <v>通常</v>
      </c>
      <c r="Y96" s="142" t="str">
        <f t="shared" si="151"/>
        <v>通常</v>
      </c>
      <c r="Z96" s="142" t="str">
        <f t="shared" si="151"/>
        <v>通常</v>
      </c>
      <c r="AA96" s="142" t="str">
        <f t="shared" si="151"/>
        <v>通常</v>
      </c>
      <c r="AB96" s="142" t="str">
        <f t="shared" si="151"/>
        <v>通常</v>
      </c>
      <c r="AC96" s="142" t="str">
        <f t="shared" si="151"/>
        <v>通常</v>
      </c>
      <c r="AD96" s="142" t="str">
        <f t="shared" si="151"/>
        <v>通常</v>
      </c>
      <c r="AE96" s="24"/>
      <c r="AF96" s="131"/>
      <c r="AG96" s="132"/>
      <c r="AJ96" s="82"/>
      <c r="AT96" s="118">
        <f t="shared" si="119"/>
        <v>45837</v>
      </c>
      <c r="AU96" s="7" t="str">
        <f t="shared" si="148"/>
        <v/>
      </c>
      <c r="AV96" s="7" t="str">
        <f t="shared" si="149"/>
        <v/>
      </c>
      <c r="AW96" s="7" t="str">
        <f t="shared" si="150"/>
        <v/>
      </c>
    </row>
    <row r="97" spans="2:49" hidden="1" x14ac:dyDescent="0.15">
      <c r="B97" s="83"/>
      <c r="C97" s="142" t="str">
        <f>_xlfn.IFS(C93="","通常実績",C93="夏休","夏休",C93="冬休","冬休")</f>
        <v>通常実績</v>
      </c>
      <c r="D97" s="142" t="str">
        <f t="shared" ref="D97:AD97" si="152">_xlfn.IFS(D93="","通常実績",D93="夏休","夏休",D93="冬休","冬休")</f>
        <v>通常実績</v>
      </c>
      <c r="E97" s="142" t="str">
        <f t="shared" si="152"/>
        <v>通常実績</v>
      </c>
      <c r="F97" s="142" t="str">
        <f t="shared" si="152"/>
        <v>通常実績</v>
      </c>
      <c r="G97" s="142" t="str">
        <f t="shared" si="152"/>
        <v>通常実績</v>
      </c>
      <c r="H97" s="142" t="str">
        <f t="shared" si="152"/>
        <v>通常実績</v>
      </c>
      <c r="I97" s="142" t="str">
        <f t="shared" si="152"/>
        <v>通常実績</v>
      </c>
      <c r="J97" s="142" t="str">
        <f t="shared" si="152"/>
        <v>通常実績</v>
      </c>
      <c r="K97" s="142" t="str">
        <f t="shared" si="152"/>
        <v>通常実績</v>
      </c>
      <c r="L97" s="142" t="str">
        <f t="shared" si="152"/>
        <v>通常実績</v>
      </c>
      <c r="M97" s="142" t="str">
        <f t="shared" si="152"/>
        <v>通常実績</v>
      </c>
      <c r="N97" s="142" t="str">
        <f t="shared" si="152"/>
        <v>通常実績</v>
      </c>
      <c r="O97" s="142" t="str">
        <f t="shared" si="152"/>
        <v>通常実績</v>
      </c>
      <c r="P97" s="142" t="str">
        <f t="shared" si="152"/>
        <v>通常実績</v>
      </c>
      <c r="Q97" s="142" t="str">
        <f t="shared" si="152"/>
        <v>通常実績</v>
      </c>
      <c r="R97" s="142" t="str">
        <f t="shared" si="152"/>
        <v>通常実績</v>
      </c>
      <c r="S97" s="142" t="str">
        <f t="shared" si="152"/>
        <v>通常実績</v>
      </c>
      <c r="T97" s="142" t="str">
        <f t="shared" si="152"/>
        <v>通常実績</v>
      </c>
      <c r="U97" s="142" t="str">
        <f t="shared" si="152"/>
        <v>通常実績</v>
      </c>
      <c r="V97" s="142" t="str">
        <f t="shared" si="152"/>
        <v>通常実績</v>
      </c>
      <c r="W97" s="142" t="str">
        <f t="shared" si="152"/>
        <v>通常実績</v>
      </c>
      <c r="X97" s="142" t="str">
        <f t="shared" si="152"/>
        <v>通常実績</v>
      </c>
      <c r="Y97" s="142" t="str">
        <f t="shared" si="152"/>
        <v>通常実績</v>
      </c>
      <c r="Z97" s="142" t="str">
        <f t="shared" si="152"/>
        <v>通常実績</v>
      </c>
      <c r="AA97" s="142" t="str">
        <f t="shared" si="152"/>
        <v>通常実績</v>
      </c>
      <c r="AB97" s="142" t="str">
        <f t="shared" si="152"/>
        <v>通常実績</v>
      </c>
      <c r="AC97" s="142" t="str">
        <f t="shared" si="152"/>
        <v>通常実績</v>
      </c>
      <c r="AD97" s="142" t="str">
        <f t="shared" si="152"/>
        <v>通常実績</v>
      </c>
      <c r="AE97" s="24"/>
      <c r="AF97" s="131"/>
      <c r="AG97" s="132"/>
      <c r="AJ97" s="82"/>
      <c r="AT97" s="118">
        <f t="shared" si="119"/>
        <v>45838</v>
      </c>
      <c r="AU97" s="7" t="str">
        <f t="shared" si="148"/>
        <v/>
      </c>
      <c r="AV97" s="7" t="str">
        <f t="shared" si="149"/>
        <v/>
      </c>
      <c r="AW97" s="7" t="str">
        <f t="shared" si="150"/>
        <v/>
      </c>
    </row>
    <row r="98" spans="2:49" x14ac:dyDescent="0.15"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F98" s="116"/>
      <c r="AG98" s="117"/>
      <c r="AJ98" s="82"/>
      <c r="AT98" s="118">
        <f t="shared" si="119"/>
        <v>45839</v>
      </c>
      <c r="AU98" s="7" t="str">
        <f t="shared" si="148"/>
        <v/>
      </c>
      <c r="AV98" s="7" t="str">
        <f t="shared" si="149"/>
        <v/>
      </c>
      <c r="AW98" s="7" t="str">
        <f t="shared" si="150"/>
        <v/>
      </c>
    </row>
    <row r="99" spans="2:49" hidden="1" x14ac:dyDescent="0.15">
      <c r="B99" s="89" t="s">
        <v>11</v>
      </c>
      <c r="C99" s="102">
        <f>AD86+1</f>
        <v>45944</v>
      </c>
      <c r="D99" s="149">
        <f>+C99+1</f>
        <v>45945</v>
      </c>
      <c r="E99" s="149">
        <f t="shared" ref="E99" si="153">+D99+1</f>
        <v>45946</v>
      </c>
      <c r="F99" s="149">
        <f t="shared" ref="F99" si="154">+E99+1</f>
        <v>45947</v>
      </c>
      <c r="G99" s="149">
        <f t="shared" ref="G99" si="155">+F99+1</f>
        <v>45948</v>
      </c>
      <c r="H99" s="149">
        <f t="shared" ref="H99" si="156">+G99+1</f>
        <v>45949</v>
      </c>
      <c r="I99" s="149">
        <f t="shared" ref="I99" si="157">+H99+1</f>
        <v>45950</v>
      </c>
      <c r="J99" s="149">
        <f t="shared" ref="J99" si="158">+I99+1</f>
        <v>45951</v>
      </c>
      <c r="K99" s="149">
        <f t="shared" ref="K99" si="159">+J99+1</f>
        <v>45952</v>
      </c>
      <c r="L99" s="149">
        <f>+K99+1</f>
        <v>45953</v>
      </c>
      <c r="M99" s="149">
        <f t="shared" ref="M99" si="160">+L99+1</f>
        <v>45954</v>
      </c>
      <c r="N99" s="149">
        <f t="shared" ref="N99" si="161">+M99+1</f>
        <v>45955</v>
      </c>
      <c r="O99" s="149">
        <f t="shared" ref="O99" si="162">+N99+1</f>
        <v>45956</v>
      </c>
      <c r="P99" s="149">
        <f t="shared" ref="P99" si="163">+O99+1</f>
        <v>45957</v>
      </c>
      <c r="Q99" s="149">
        <f t="shared" ref="Q99" si="164">+P99+1</f>
        <v>45958</v>
      </c>
      <c r="R99" s="149">
        <f t="shared" ref="R99" si="165">+Q99+1</f>
        <v>45959</v>
      </c>
      <c r="S99" s="149">
        <f>+R99+1</f>
        <v>45960</v>
      </c>
      <c r="T99" s="149">
        <f t="shared" ref="T99" si="166">+S99+1</f>
        <v>45961</v>
      </c>
      <c r="U99" s="149">
        <f t="shared" ref="U99" si="167">+T99+1</f>
        <v>45962</v>
      </c>
      <c r="V99" s="149">
        <f t="shared" ref="V99" si="168">+U99+1</f>
        <v>45963</v>
      </c>
      <c r="W99" s="149">
        <f>+V99+1</f>
        <v>45964</v>
      </c>
      <c r="X99" s="149">
        <f t="shared" ref="X99" si="169">+W99+1</f>
        <v>45965</v>
      </c>
      <c r="Y99" s="149">
        <f t="shared" ref="Y99" si="170">+X99+1</f>
        <v>45966</v>
      </c>
      <c r="Z99" s="149">
        <f t="shared" ref="Z99" si="171">+Y99+1</f>
        <v>45967</v>
      </c>
      <c r="AA99" s="149">
        <f>+Z99+1</f>
        <v>45968</v>
      </c>
      <c r="AB99" s="149">
        <f t="shared" ref="AB99" si="172">+AA99+1</f>
        <v>45969</v>
      </c>
      <c r="AC99" s="149">
        <f>+AB99+1</f>
        <v>45970</v>
      </c>
      <c r="AD99" s="103">
        <f>+AC99+1</f>
        <v>45971</v>
      </c>
      <c r="AF99" s="115"/>
      <c r="AG99" s="113"/>
      <c r="AJ99" s="82"/>
      <c r="AT99" s="118">
        <f t="shared" si="119"/>
        <v>45840</v>
      </c>
      <c r="AU99" s="7" t="str">
        <f t="shared" si="148"/>
        <v/>
      </c>
      <c r="AV99" s="7" t="str">
        <f t="shared" si="149"/>
        <v/>
      </c>
      <c r="AW99" s="7" t="str">
        <f t="shared" si="150"/>
        <v/>
      </c>
    </row>
    <row r="100" spans="2:49" hidden="1" x14ac:dyDescent="0.15">
      <c r="B100" s="104" t="s">
        <v>52</v>
      </c>
      <c r="C100" s="87" t="e">
        <f t="shared" ref="C100:AD100" si="173">IF(C106="冬休","－",(_xlfn.IFS(WEEKDAY(C101)=7,"○",WEEKDAY(C101)=1,"○",COUNTIFS(祝日,C101)=1,"○")))</f>
        <v>#VALUE!</v>
      </c>
      <c r="D100" s="87" t="e">
        <f t="shared" si="173"/>
        <v>#VALUE!</v>
      </c>
      <c r="E100" s="87" t="e">
        <f t="shared" si="173"/>
        <v>#VALUE!</v>
      </c>
      <c r="F100" s="87" t="e">
        <f t="shared" si="173"/>
        <v>#VALUE!</v>
      </c>
      <c r="G100" s="87" t="e">
        <f t="shared" si="173"/>
        <v>#VALUE!</v>
      </c>
      <c r="H100" s="87" t="e">
        <f t="shared" si="173"/>
        <v>#VALUE!</v>
      </c>
      <c r="I100" s="87" t="e">
        <f t="shared" si="173"/>
        <v>#VALUE!</v>
      </c>
      <c r="J100" s="87" t="e">
        <f t="shared" si="173"/>
        <v>#VALUE!</v>
      </c>
      <c r="K100" s="87" t="e">
        <f t="shared" si="173"/>
        <v>#VALUE!</v>
      </c>
      <c r="L100" s="87" t="e">
        <f t="shared" si="173"/>
        <v>#VALUE!</v>
      </c>
      <c r="M100" s="87" t="e">
        <f t="shared" si="173"/>
        <v>#VALUE!</v>
      </c>
      <c r="N100" s="87" t="e">
        <f t="shared" si="173"/>
        <v>#VALUE!</v>
      </c>
      <c r="O100" s="87" t="e">
        <f t="shared" si="173"/>
        <v>#VALUE!</v>
      </c>
      <c r="P100" s="87" t="e">
        <f t="shared" si="173"/>
        <v>#VALUE!</v>
      </c>
      <c r="Q100" s="87" t="e">
        <f t="shared" si="173"/>
        <v>#VALUE!</v>
      </c>
      <c r="R100" s="87" t="e">
        <f t="shared" si="173"/>
        <v>#VALUE!</v>
      </c>
      <c r="S100" s="87" t="e">
        <f t="shared" si="173"/>
        <v>#VALUE!</v>
      </c>
      <c r="T100" s="87" t="e">
        <f t="shared" si="173"/>
        <v>#VALUE!</v>
      </c>
      <c r="U100" s="87" t="e">
        <f t="shared" si="173"/>
        <v>#VALUE!</v>
      </c>
      <c r="V100" s="87" t="e">
        <f t="shared" si="173"/>
        <v>#VALUE!</v>
      </c>
      <c r="W100" s="87" t="e">
        <f t="shared" si="173"/>
        <v>#VALUE!</v>
      </c>
      <c r="X100" s="87" t="e">
        <f t="shared" si="173"/>
        <v>#VALUE!</v>
      </c>
      <c r="Y100" s="87" t="e">
        <f t="shared" si="173"/>
        <v>#VALUE!</v>
      </c>
      <c r="Z100" s="87" t="e">
        <f t="shared" si="173"/>
        <v>#VALUE!</v>
      </c>
      <c r="AA100" s="87" t="e">
        <f t="shared" si="173"/>
        <v>#VALUE!</v>
      </c>
      <c r="AB100" s="87" t="e">
        <f t="shared" si="173"/>
        <v>#VALUE!</v>
      </c>
      <c r="AC100" s="87" t="e">
        <f t="shared" si="173"/>
        <v>#VALUE!</v>
      </c>
      <c r="AD100" s="87" t="e">
        <f t="shared" si="173"/>
        <v>#VALUE!</v>
      </c>
      <c r="AE100" s="88"/>
      <c r="AF100" s="115"/>
      <c r="AG100" s="113"/>
      <c r="AJ100" s="82"/>
      <c r="AT100" s="118">
        <f t="shared" si="119"/>
        <v>45841</v>
      </c>
      <c r="AU100" s="7" t="str">
        <f t="shared" si="148"/>
        <v/>
      </c>
      <c r="AV100" s="7" t="str">
        <f t="shared" si="149"/>
        <v/>
      </c>
      <c r="AW100" s="7" t="str">
        <f t="shared" si="150"/>
        <v/>
      </c>
    </row>
    <row r="101" spans="2:49" x14ac:dyDescent="0.15">
      <c r="B101" s="89" t="s">
        <v>11</v>
      </c>
      <c r="C101" s="100" t="str">
        <f t="shared" ref="C101:AD101" si="174">IF(C99&lt;=$G$5,C99,"")</f>
        <v/>
      </c>
      <c r="D101" s="100" t="str">
        <f t="shared" si="174"/>
        <v/>
      </c>
      <c r="E101" s="100" t="str">
        <f t="shared" si="174"/>
        <v/>
      </c>
      <c r="F101" s="100" t="str">
        <f t="shared" si="174"/>
        <v/>
      </c>
      <c r="G101" s="100" t="str">
        <f t="shared" si="174"/>
        <v/>
      </c>
      <c r="H101" s="100" t="str">
        <f t="shared" si="174"/>
        <v/>
      </c>
      <c r="I101" s="100" t="str">
        <f t="shared" si="174"/>
        <v/>
      </c>
      <c r="J101" s="100" t="str">
        <f t="shared" si="174"/>
        <v/>
      </c>
      <c r="K101" s="100" t="str">
        <f t="shared" si="174"/>
        <v/>
      </c>
      <c r="L101" s="100" t="str">
        <f t="shared" si="174"/>
        <v/>
      </c>
      <c r="M101" s="100" t="str">
        <f t="shared" si="174"/>
        <v/>
      </c>
      <c r="N101" s="100" t="str">
        <f t="shared" si="174"/>
        <v/>
      </c>
      <c r="O101" s="100" t="str">
        <f t="shared" si="174"/>
        <v/>
      </c>
      <c r="P101" s="100" t="str">
        <f t="shared" si="174"/>
        <v/>
      </c>
      <c r="Q101" s="100" t="str">
        <f t="shared" si="174"/>
        <v/>
      </c>
      <c r="R101" s="100" t="str">
        <f t="shared" si="174"/>
        <v/>
      </c>
      <c r="S101" s="100" t="str">
        <f t="shared" si="174"/>
        <v/>
      </c>
      <c r="T101" s="100" t="str">
        <f t="shared" si="174"/>
        <v/>
      </c>
      <c r="U101" s="100" t="str">
        <f t="shared" si="174"/>
        <v/>
      </c>
      <c r="V101" s="100" t="str">
        <f t="shared" si="174"/>
        <v/>
      </c>
      <c r="W101" s="100" t="str">
        <f t="shared" si="174"/>
        <v/>
      </c>
      <c r="X101" s="100" t="str">
        <f t="shared" si="174"/>
        <v/>
      </c>
      <c r="Y101" s="100" t="str">
        <f t="shared" si="174"/>
        <v/>
      </c>
      <c r="Z101" s="100" t="str">
        <f t="shared" si="174"/>
        <v/>
      </c>
      <c r="AA101" s="100" t="str">
        <f t="shared" si="174"/>
        <v/>
      </c>
      <c r="AB101" s="100" t="str">
        <f t="shared" si="174"/>
        <v/>
      </c>
      <c r="AC101" s="100" t="str">
        <f t="shared" si="174"/>
        <v/>
      </c>
      <c r="AD101" s="92" t="str">
        <f t="shared" si="174"/>
        <v/>
      </c>
      <c r="AE101" s="88"/>
      <c r="AF101" s="200" t="str">
        <f>IF(C101="","",AF88+1)</f>
        <v/>
      </c>
      <c r="AG101" s="201"/>
      <c r="AJ101" s="82"/>
      <c r="AT101" s="118">
        <f t="shared" si="119"/>
        <v>45842</v>
      </c>
      <c r="AU101" s="7" t="str">
        <f t="shared" si="148"/>
        <v/>
      </c>
      <c r="AV101" s="7" t="str">
        <f t="shared" si="149"/>
        <v/>
      </c>
      <c r="AW101" s="7" t="str">
        <f t="shared" si="150"/>
        <v/>
      </c>
    </row>
    <row r="102" spans="2:49" x14ac:dyDescent="0.15">
      <c r="B102" s="52" t="s">
        <v>5</v>
      </c>
      <c r="C102" s="144" t="str">
        <f>TEXT(WEEKDAY(+C99),"aaa")</f>
        <v>火</v>
      </c>
      <c r="D102" s="145" t="str">
        <f t="shared" ref="D102:AD102" si="175">TEXT(WEEKDAY(+D99),"aaa")</f>
        <v>水</v>
      </c>
      <c r="E102" s="145" t="str">
        <f t="shared" si="175"/>
        <v>木</v>
      </c>
      <c r="F102" s="145" t="str">
        <f t="shared" si="175"/>
        <v>金</v>
      </c>
      <c r="G102" s="145" t="str">
        <f t="shared" si="175"/>
        <v>土</v>
      </c>
      <c r="H102" s="145" t="str">
        <f t="shared" si="175"/>
        <v>日</v>
      </c>
      <c r="I102" s="145" t="str">
        <f t="shared" si="175"/>
        <v>月</v>
      </c>
      <c r="J102" s="145" t="str">
        <f t="shared" si="175"/>
        <v>火</v>
      </c>
      <c r="K102" s="145" t="str">
        <f t="shared" si="175"/>
        <v>水</v>
      </c>
      <c r="L102" s="145" t="str">
        <f t="shared" si="175"/>
        <v>木</v>
      </c>
      <c r="M102" s="145" t="str">
        <f t="shared" si="175"/>
        <v>金</v>
      </c>
      <c r="N102" s="145" t="str">
        <f t="shared" si="175"/>
        <v>土</v>
      </c>
      <c r="O102" s="145" t="str">
        <f t="shared" si="175"/>
        <v>日</v>
      </c>
      <c r="P102" s="145" t="str">
        <f t="shared" si="175"/>
        <v>月</v>
      </c>
      <c r="Q102" s="145" t="str">
        <f t="shared" si="175"/>
        <v>火</v>
      </c>
      <c r="R102" s="145" t="str">
        <f t="shared" si="175"/>
        <v>水</v>
      </c>
      <c r="S102" s="145" t="str">
        <f t="shared" si="175"/>
        <v>木</v>
      </c>
      <c r="T102" s="145" t="str">
        <f t="shared" si="175"/>
        <v>金</v>
      </c>
      <c r="U102" s="145" t="str">
        <f t="shared" si="175"/>
        <v>土</v>
      </c>
      <c r="V102" s="145" t="str">
        <f t="shared" si="175"/>
        <v>日</v>
      </c>
      <c r="W102" s="145" t="str">
        <f t="shared" si="175"/>
        <v>月</v>
      </c>
      <c r="X102" s="145" t="str">
        <f t="shared" si="175"/>
        <v>火</v>
      </c>
      <c r="Y102" s="145" t="str">
        <f t="shared" si="175"/>
        <v>水</v>
      </c>
      <c r="Z102" s="145" t="str">
        <f t="shared" si="175"/>
        <v>木</v>
      </c>
      <c r="AA102" s="145" t="str">
        <f t="shared" si="175"/>
        <v>金</v>
      </c>
      <c r="AB102" s="145" t="str">
        <f t="shared" si="175"/>
        <v>土</v>
      </c>
      <c r="AC102" s="145" t="str">
        <f t="shared" si="175"/>
        <v>日</v>
      </c>
      <c r="AD102" s="146" t="str">
        <f t="shared" si="175"/>
        <v>月</v>
      </c>
      <c r="AE102" s="24"/>
      <c r="AF102" s="95" t="s">
        <v>56</v>
      </c>
      <c r="AG102" s="108">
        <f>+COUNTIF(C102:AD102,"土")+COUNTIF(C102:AD102,"日")</f>
        <v>8</v>
      </c>
      <c r="AJ102" s="82"/>
      <c r="AT102" s="118">
        <f t="shared" si="119"/>
        <v>45843</v>
      </c>
      <c r="AU102" s="7" t="str">
        <f t="shared" si="148"/>
        <v/>
      </c>
      <c r="AV102" s="7" t="str">
        <f t="shared" si="149"/>
        <v/>
      </c>
      <c r="AW102" s="7" t="str">
        <f t="shared" si="150"/>
        <v/>
      </c>
    </row>
    <row r="103" spans="2:49" ht="13.5" customHeight="1" x14ac:dyDescent="0.15">
      <c r="B103" s="176" t="s">
        <v>8</v>
      </c>
      <c r="C103" s="179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3"/>
      <c r="AE103" s="24"/>
      <c r="AF103" s="96" t="s">
        <v>53</v>
      </c>
      <c r="AG103" s="109">
        <f>+COUNTA(C106:AD106)</f>
        <v>0</v>
      </c>
      <c r="AJ103" s="82"/>
      <c r="AT103" s="118">
        <f t="shared" si="119"/>
        <v>45844</v>
      </c>
      <c r="AU103" s="7" t="str">
        <f t="shared" si="148"/>
        <v/>
      </c>
      <c r="AV103" s="7" t="str">
        <f t="shared" si="149"/>
        <v/>
      </c>
      <c r="AW103" s="7" t="str">
        <f t="shared" si="150"/>
        <v/>
      </c>
    </row>
    <row r="104" spans="2:49" ht="13.5" customHeight="1" x14ac:dyDescent="0.15">
      <c r="B104" s="177"/>
      <c r="C104" s="180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4"/>
      <c r="AE104" s="24"/>
      <c r="AF104" s="96" t="s">
        <v>61</v>
      </c>
      <c r="AG104" s="127">
        <f>COUNTA(C101:AD101)-AG103-COUNTBLANK(C101:AD101)</f>
        <v>0</v>
      </c>
      <c r="AJ104" s="82"/>
      <c r="AT104" s="118">
        <f t="shared" si="119"/>
        <v>45845</v>
      </c>
      <c r="AU104" s="7" t="str">
        <f t="shared" si="148"/>
        <v/>
      </c>
      <c r="AV104" s="7" t="str">
        <f t="shared" si="149"/>
        <v/>
      </c>
      <c r="AW104" s="7" t="str">
        <f t="shared" si="150"/>
        <v/>
      </c>
    </row>
    <row r="105" spans="2:49" ht="13.5" customHeight="1" x14ac:dyDescent="0.15">
      <c r="B105" s="178"/>
      <c r="C105" s="181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5"/>
      <c r="AE105" s="24"/>
      <c r="AF105" s="96" t="s">
        <v>6</v>
      </c>
      <c r="AG105" s="110">
        <f>+COUNTIF(C107:AD107,"*休")</f>
        <v>0</v>
      </c>
      <c r="AH105" s="40" t="str">
        <f>IF(C101="","",IF(8&gt;AG105,"←計画日数が足りません",""))</f>
        <v/>
      </c>
      <c r="AJ105" s="82"/>
      <c r="AT105" s="118">
        <f>AT104+1</f>
        <v>45846</v>
      </c>
      <c r="AU105" s="7" t="str">
        <f t="shared" si="148"/>
        <v/>
      </c>
      <c r="AV105" s="7" t="str">
        <f t="shared" si="149"/>
        <v/>
      </c>
      <c r="AW105" s="7" t="str">
        <f t="shared" si="150"/>
        <v/>
      </c>
    </row>
    <row r="106" spans="2:49" x14ac:dyDescent="0.15">
      <c r="B106" s="57" t="s">
        <v>16</v>
      </c>
      <c r="C106" s="8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69"/>
      <c r="AE106" s="24"/>
      <c r="AF106" s="96" t="s">
        <v>10</v>
      </c>
      <c r="AG106" s="110">
        <f>+COUNTIF(C108:AD108,"*休")</f>
        <v>0</v>
      </c>
      <c r="AH106" s="40" t="str">
        <f>IF(C101="","",IF(AG106&lt;AG105,"←実績が足りません",""))</f>
        <v/>
      </c>
      <c r="AJ106" s="82"/>
      <c r="AT106" s="118">
        <f t="shared" si="119"/>
        <v>45847</v>
      </c>
      <c r="AU106" s="7" t="str">
        <f t="shared" si="148"/>
        <v/>
      </c>
      <c r="AV106" s="7" t="str">
        <f t="shared" si="149"/>
        <v/>
      </c>
      <c r="AW106" s="7" t="str">
        <f t="shared" si="150"/>
        <v/>
      </c>
    </row>
    <row r="107" spans="2:49" x14ac:dyDescent="0.15">
      <c r="B107" s="52" t="s">
        <v>0</v>
      </c>
      <c r="C107" s="8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3"/>
      <c r="Q107" s="2"/>
      <c r="R107" s="8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69"/>
      <c r="AE107" s="24"/>
      <c r="AF107" s="123" t="s">
        <v>62</v>
      </c>
      <c r="AG107" s="41" t="e">
        <f>ROUNDDOWN(AG106/AG104,3)</f>
        <v>#DIV/0!</v>
      </c>
      <c r="AJ107" s="82"/>
      <c r="AT107" s="118">
        <f t="shared" si="119"/>
        <v>45848</v>
      </c>
      <c r="AU107" s="7" t="str">
        <f t="shared" si="148"/>
        <v/>
      </c>
      <c r="AV107" s="7" t="str">
        <f t="shared" si="149"/>
        <v/>
      </c>
      <c r="AW107" s="7" t="str">
        <f t="shared" si="150"/>
        <v/>
      </c>
    </row>
    <row r="108" spans="2:49" x14ac:dyDescent="0.15">
      <c r="B108" s="60" t="s">
        <v>7</v>
      </c>
      <c r="C108" s="147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148"/>
      <c r="Q108" s="71"/>
      <c r="R108" s="147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2"/>
      <c r="AE108" s="24"/>
      <c r="AF108" s="111" t="s">
        <v>57</v>
      </c>
      <c r="AG108" s="112" t="str">
        <f>_xlfn.IFS(C101="","",AG107&gt;=0.285,"OK",AG107&lt;0.285,"NG")</f>
        <v/>
      </c>
      <c r="AJ108" s="82"/>
      <c r="AT108" s="118">
        <f t="shared" si="119"/>
        <v>45849</v>
      </c>
      <c r="AU108" s="7" t="str">
        <f t="shared" si="148"/>
        <v/>
      </c>
      <c r="AV108" s="7" t="str">
        <f t="shared" si="149"/>
        <v/>
      </c>
      <c r="AW108" s="7" t="str">
        <f t="shared" si="150"/>
        <v/>
      </c>
    </row>
    <row r="109" spans="2:49" hidden="1" x14ac:dyDescent="0.15">
      <c r="B109" s="83"/>
      <c r="C109" s="142" t="str">
        <f>_xlfn.IFS(C106="","通常",C106="夏休","夏休",C106="冬休","冬休")</f>
        <v>通常</v>
      </c>
      <c r="D109" s="142" t="str">
        <f t="shared" ref="D109:AD109" si="176">_xlfn.IFS(D106="","通常",D106="夏休","夏休",D106="冬休","冬休")</f>
        <v>通常</v>
      </c>
      <c r="E109" s="142" t="str">
        <f t="shared" si="176"/>
        <v>通常</v>
      </c>
      <c r="F109" s="142" t="str">
        <f t="shared" si="176"/>
        <v>通常</v>
      </c>
      <c r="G109" s="142" t="str">
        <f t="shared" si="176"/>
        <v>通常</v>
      </c>
      <c r="H109" s="142" t="str">
        <f t="shared" si="176"/>
        <v>通常</v>
      </c>
      <c r="I109" s="142" t="str">
        <f t="shared" si="176"/>
        <v>通常</v>
      </c>
      <c r="J109" s="142" t="str">
        <f t="shared" si="176"/>
        <v>通常</v>
      </c>
      <c r="K109" s="142" t="str">
        <f t="shared" si="176"/>
        <v>通常</v>
      </c>
      <c r="L109" s="142" t="str">
        <f t="shared" si="176"/>
        <v>通常</v>
      </c>
      <c r="M109" s="142" t="str">
        <f t="shared" si="176"/>
        <v>通常</v>
      </c>
      <c r="N109" s="142" t="str">
        <f t="shared" si="176"/>
        <v>通常</v>
      </c>
      <c r="O109" s="142" t="str">
        <f t="shared" si="176"/>
        <v>通常</v>
      </c>
      <c r="P109" s="142" t="str">
        <f t="shared" si="176"/>
        <v>通常</v>
      </c>
      <c r="Q109" s="142" t="str">
        <f t="shared" si="176"/>
        <v>通常</v>
      </c>
      <c r="R109" s="142" t="str">
        <f t="shared" si="176"/>
        <v>通常</v>
      </c>
      <c r="S109" s="142" t="str">
        <f t="shared" si="176"/>
        <v>通常</v>
      </c>
      <c r="T109" s="142" t="str">
        <f t="shared" si="176"/>
        <v>通常</v>
      </c>
      <c r="U109" s="142" t="str">
        <f t="shared" si="176"/>
        <v>通常</v>
      </c>
      <c r="V109" s="142" t="str">
        <f t="shared" si="176"/>
        <v>通常</v>
      </c>
      <c r="W109" s="142" t="str">
        <f t="shared" si="176"/>
        <v>通常</v>
      </c>
      <c r="X109" s="142" t="str">
        <f t="shared" si="176"/>
        <v>通常</v>
      </c>
      <c r="Y109" s="142" t="str">
        <f t="shared" si="176"/>
        <v>通常</v>
      </c>
      <c r="Z109" s="142" t="str">
        <f t="shared" si="176"/>
        <v>通常</v>
      </c>
      <c r="AA109" s="142" t="str">
        <f t="shared" si="176"/>
        <v>通常</v>
      </c>
      <c r="AB109" s="142" t="str">
        <f t="shared" si="176"/>
        <v>通常</v>
      </c>
      <c r="AC109" s="142" t="str">
        <f t="shared" si="176"/>
        <v>通常</v>
      </c>
      <c r="AD109" s="142" t="str">
        <f t="shared" si="176"/>
        <v>通常</v>
      </c>
      <c r="AE109" s="24"/>
      <c r="AF109" s="131"/>
      <c r="AG109" s="132"/>
      <c r="AJ109" s="82"/>
      <c r="AT109" s="118">
        <f t="shared" si="119"/>
        <v>45850</v>
      </c>
      <c r="AU109" s="7" t="str">
        <f t="shared" si="148"/>
        <v/>
      </c>
      <c r="AV109" s="7" t="str">
        <f t="shared" si="149"/>
        <v/>
      </c>
      <c r="AW109" s="7" t="str">
        <f t="shared" si="150"/>
        <v/>
      </c>
    </row>
    <row r="110" spans="2:49" hidden="1" x14ac:dyDescent="0.15">
      <c r="B110" s="83"/>
      <c r="C110" s="142" t="str">
        <f>_xlfn.IFS(C106="","通常実績",C106="夏休","夏休",C106="冬休","冬休")</f>
        <v>通常実績</v>
      </c>
      <c r="D110" s="142" t="str">
        <f t="shared" ref="D110:AD110" si="177">_xlfn.IFS(D106="","通常実績",D106="夏休","夏休",D106="冬休","冬休")</f>
        <v>通常実績</v>
      </c>
      <c r="E110" s="142" t="str">
        <f t="shared" si="177"/>
        <v>通常実績</v>
      </c>
      <c r="F110" s="142" t="str">
        <f t="shared" si="177"/>
        <v>通常実績</v>
      </c>
      <c r="G110" s="142" t="str">
        <f t="shared" si="177"/>
        <v>通常実績</v>
      </c>
      <c r="H110" s="142" t="str">
        <f t="shared" si="177"/>
        <v>通常実績</v>
      </c>
      <c r="I110" s="142" t="str">
        <f t="shared" si="177"/>
        <v>通常実績</v>
      </c>
      <c r="J110" s="142" t="str">
        <f t="shared" si="177"/>
        <v>通常実績</v>
      </c>
      <c r="K110" s="142" t="str">
        <f t="shared" si="177"/>
        <v>通常実績</v>
      </c>
      <c r="L110" s="142" t="str">
        <f t="shared" si="177"/>
        <v>通常実績</v>
      </c>
      <c r="M110" s="142" t="str">
        <f t="shared" si="177"/>
        <v>通常実績</v>
      </c>
      <c r="N110" s="142" t="str">
        <f t="shared" si="177"/>
        <v>通常実績</v>
      </c>
      <c r="O110" s="142" t="str">
        <f t="shared" si="177"/>
        <v>通常実績</v>
      </c>
      <c r="P110" s="142" t="str">
        <f t="shared" si="177"/>
        <v>通常実績</v>
      </c>
      <c r="Q110" s="142" t="str">
        <f t="shared" si="177"/>
        <v>通常実績</v>
      </c>
      <c r="R110" s="142" t="str">
        <f t="shared" si="177"/>
        <v>通常実績</v>
      </c>
      <c r="S110" s="142" t="str">
        <f t="shared" si="177"/>
        <v>通常実績</v>
      </c>
      <c r="T110" s="142" t="str">
        <f t="shared" si="177"/>
        <v>通常実績</v>
      </c>
      <c r="U110" s="142" t="str">
        <f t="shared" si="177"/>
        <v>通常実績</v>
      </c>
      <c r="V110" s="142" t="str">
        <f t="shared" si="177"/>
        <v>通常実績</v>
      </c>
      <c r="W110" s="142" t="str">
        <f t="shared" si="177"/>
        <v>通常実績</v>
      </c>
      <c r="X110" s="142" t="str">
        <f t="shared" si="177"/>
        <v>通常実績</v>
      </c>
      <c r="Y110" s="142" t="str">
        <f t="shared" si="177"/>
        <v>通常実績</v>
      </c>
      <c r="Z110" s="142" t="str">
        <f t="shared" si="177"/>
        <v>通常実績</v>
      </c>
      <c r="AA110" s="142" t="str">
        <f t="shared" si="177"/>
        <v>通常実績</v>
      </c>
      <c r="AB110" s="142" t="str">
        <f t="shared" si="177"/>
        <v>通常実績</v>
      </c>
      <c r="AC110" s="142" t="str">
        <f t="shared" si="177"/>
        <v>通常実績</v>
      </c>
      <c r="AD110" s="142" t="str">
        <f t="shared" si="177"/>
        <v>通常実績</v>
      </c>
      <c r="AE110" s="24"/>
      <c r="AF110" s="131"/>
      <c r="AG110" s="132"/>
      <c r="AJ110" s="82"/>
      <c r="AT110" s="118">
        <f t="shared" si="119"/>
        <v>45851</v>
      </c>
      <c r="AU110" s="7" t="str">
        <f t="shared" si="148"/>
        <v/>
      </c>
      <c r="AV110" s="7" t="str">
        <f t="shared" si="149"/>
        <v/>
      </c>
      <c r="AW110" s="7" t="str">
        <f t="shared" si="150"/>
        <v/>
      </c>
    </row>
    <row r="111" spans="2:49" x14ac:dyDescent="0.15"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F111" s="116"/>
      <c r="AG111" s="117"/>
      <c r="AJ111" s="82"/>
      <c r="AT111" s="118">
        <f t="shared" si="119"/>
        <v>45852</v>
      </c>
      <c r="AU111" s="7" t="str">
        <f t="shared" si="148"/>
        <v/>
      </c>
      <c r="AV111" s="7" t="str">
        <f t="shared" si="149"/>
        <v/>
      </c>
      <c r="AW111" s="7" t="str">
        <f t="shared" si="150"/>
        <v/>
      </c>
    </row>
    <row r="112" spans="2:49" ht="23.25" hidden="1" customHeight="1" x14ac:dyDescent="0.15">
      <c r="B112" s="89" t="s">
        <v>11</v>
      </c>
      <c r="C112" s="102">
        <f>AD99+1</f>
        <v>45972</v>
      </c>
      <c r="D112" s="149">
        <f>+C112+1</f>
        <v>45973</v>
      </c>
      <c r="E112" s="149">
        <f t="shared" ref="E112" si="178">+D112+1</f>
        <v>45974</v>
      </c>
      <c r="F112" s="149">
        <f t="shared" ref="F112" si="179">+E112+1</f>
        <v>45975</v>
      </c>
      <c r="G112" s="149">
        <f t="shared" ref="G112" si="180">+F112+1</f>
        <v>45976</v>
      </c>
      <c r="H112" s="149">
        <f t="shared" ref="H112" si="181">+G112+1</f>
        <v>45977</v>
      </c>
      <c r="I112" s="149">
        <f t="shared" ref="I112" si="182">+H112+1</f>
        <v>45978</v>
      </c>
      <c r="J112" s="149">
        <f t="shared" ref="J112" si="183">+I112+1</f>
        <v>45979</v>
      </c>
      <c r="K112" s="149">
        <f t="shared" ref="K112" si="184">+J112+1</f>
        <v>45980</v>
      </c>
      <c r="L112" s="149">
        <f>+K112+1</f>
        <v>45981</v>
      </c>
      <c r="M112" s="149">
        <f t="shared" ref="M112" si="185">+L112+1</f>
        <v>45982</v>
      </c>
      <c r="N112" s="149">
        <f t="shared" ref="N112" si="186">+M112+1</f>
        <v>45983</v>
      </c>
      <c r="O112" s="149">
        <f t="shared" ref="O112" si="187">+N112+1</f>
        <v>45984</v>
      </c>
      <c r="P112" s="149">
        <f t="shared" ref="P112" si="188">+O112+1</f>
        <v>45985</v>
      </c>
      <c r="Q112" s="149">
        <f t="shared" ref="Q112" si="189">+P112+1</f>
        <v>45986</v>
      </c>
      <c r="R112" s="149">
        <f t="shared" ref="R112" si="190">+Q112+1</f>
        <v>45987</v>
      </c>
      <c r="S112" s="149">
        <f>+R112+1</f>
        <v>45988</v>
      </c>
      <c r="T112" s="149">
        <f t="shared" ref="T112" si="191">+S112+1</f>
        <v>45989</v>
      </c>
      <c r="U112" s="149">
        <f t="shared" ref="U112" si="192">+T112+1</f>
        <v>45990</v>
      </c>
      <c r="V112" s="149">
        <f t="shared" ref="V112" si="193">+U112+1</f>
        <v>45991</v>
      </c>
      <c r="W112" s="149">
        <f>+V112+1</f>
        <v>45992</v>
      </c>
      <c r="X112" s="149">
        <f t="shared" ref="X112" si="194">+W112+1</f>
        <v>45993</v>
      </c>
      <c r="Y112" s="149">
        <f t="shared" ref="Y112" si="195">+X112+1</f>
        <v>45994</v>
      </c>
      <c r="Z112" s="149">
        <f t="shared" ref="Z112" si="196">+Y112+1</f>
        <v>45995</v>
      </c>
      <c r="AA112" s="149">
        <f>+Z112+1</f>
        <v>45996</v>
      </c>
      <c r="AB112" s="149">
        <f t="shared" ref="AB112" si="197">+AA112+1</f>
        <v>45997</v>
      </c>
      <c r="AC112" s="149">
        <f>+AB112+1</f>
        <v>45998</v>
      </c>
      <c r="AD112" s="103">
        <f>+AC112+1</f>
        <v>45999</v>
      </c>
      <c r="AF112" s="115"/>
      <c r="AG112" s="113"/>
      <c r="AJ112" s="82"/>
      <c r="AT112" s="118">
        <f t="shared" si="119"/>
        <v>45853</v>
      </c>
      <c r="AU112" s="7" t="str">
        <f t="shared" si="148"/>
        <v/>
      </c>
      <c r="AV112" s="7" t="str">
        <f t="shared" si="149"/>
        <v/>
      </c>
      <c r="AW112" s="7" t="str">
        <f t="shared" si="150"/>
        <v/>
      </c>
    </row>
    <row r="113" spans="2:49" hidden="1" x14ac:dyDescent="0.15">
      <c r="B113" s="104" t="s">
        <v>52</v>
      </c>
      <c r="C113" s="87" t="e">
        <f t="shared" ref="C113:AD113" si="198">IF(C119="冬休","－",(_xlfn.IFS(WEEKDAY(C114)=7,"○",WEEKDAY(C114)=1,"○",COUNTIFS(祝日,C114)=1,"○")))</f>
        <v>#VALUE!</v>
      </c>
      <c r="D113" s="87" t="e">
        <f t="shared" si="198"/>
        <v>#VALUE!</v>
      </c>
      <c r="E113" s="87" t="e">
        <f t="shared" si="198"/>
        <v>#VALUE!</v>
      </c>
      <c r="F113" s="87" t="e">
        <f t="shared" si="198"/>
        <v>#VALUE!</v>
      </c>
      <c r="G113" s="87" t="e">
        <f t="shared" si="198"/>
        <v>#VALUE!</v>
      </c>
      <c r="H113" s="87" t="e">
        <f t="shared" si="198"/>
        <v>#VALUE!</v>
      </c>
      <c r="I113" s="87" t="e">
        <f t="shared" si="198"/>
        <v>#VALUE!</v>
      </c>
      <c r="J113" s="87" t="e">
        <f t="shared" si="198"/>
        <v>#VALUE!</v>
      </c>
      <c r="K113" s="87" t="e">
        <f t="shared" si="198"/>
        <v>#VALUE!</v>
      </c>
      <c r="L113" s="87" t="e">
        <f t="shared" si="198"/>
        <v>#VALUE!</v>
      </c>
      <c r="M113" s="87" t="e">
        <f t="shared" si="198"/>
        <v>#VALUE!</v>
      </c>
      <c r="N113" s="87" t="e">
        <f t="shared" si="198"/>
        <v>#VALUE!</v>
      </c>
      <c r="O113" s="87" t="e">
        <f t="shared" si="198"/>
        <v>#VALUE!</v>
      </c>
      <c r="P113" s="87" t="e">
        <f t="shared" si="198"/>
        <v>#VALUE!</v>
      </c>
      <c r="Q113" s="87" t="e">
        <f t="shared" si="198"/>
        <v>#VALUE!</v>
      </c>
      <c r="R113" s="87" t="e">
        <f t="shared" si="198"/>
        <v>#VALUE!</v>
      </c>
      <c r="S113" s="87" t="e">
        <f t="shared" si="198"/>
        <v>#VALUE!</v>
      </c>
      <c r="T113" s="87" t="e">
        <f t="shared" si="198"/>
        <v>#VALUE!</v>
      </c>
      <c r="U113" s="87" t="e">
        <f t="shared" si="198"/>
        <v>#VALUE!</v>
      </c>
      <c r="V113" s="87" t="e">
        <f t="shared" si="198"/>
        <v>#VALUE!</v>
      </c>
      <c r="W113" s="87" t="e">
        <f t="shared" si="198"/>
        <v>#VALUE!</v>
      </c>
      <c r="X113" s="87" t="e">
        <f t="shared" si="198"/>
        <v>#VALUE!</v>
      </c>
      <c r="Y113" s="87" t="e">
        <f t="shared" si="198"/>
        <v>#VALUE!</v>
      </c>
      <c r="Z113" s="87" t="e">
        <f t="shared" si="198"/>
        <v>#VALUE!</v>
      </c>
      <c r="AA113" s="87" t="e">
        <f t="shared" si="198"/>
        <v>#VALUE!</v>
      </c>
      <c r="AB113" s="87" t="e">
        <f t="shared" si="198"/>
        <v>#VALUE!</v>
      </c>
      <c r="AC113" s="87" t="e">
        <f t="shared" si="198"/>
        <v>#VALUE!</v>
      </c>
      <c r="AD113" s="87" t="e">
        <f t="shared" si="198"/>
        <v>#VALUE!</v>
      </c>
      <c r="AE113" s="88"/>
      <c r="AF113" s="115"/>
      <c r="AG113" s="113"/>
      <c r="AJ113" s="82"/>
      <c r="AT113" s="118">
        <f t="shared" si="119"/>
        <v>45854</v>
      </c>
      <c r="AU113" s="7" t="str">
        <f t="shared" si="148"/>
        <v/>
      </c>
      <c r="AV113" s="7" t="str">
        <f t="shared" si="149"/>
        <v/>
      </c>
      <c r="AW113" s="7" t="str">
        <f t="shared" si="150"/>
        <v/>
      </c>
    </row>
    <row r="114" spans="2:49" x14ac:dyDescent="0.15">
      <c r="B114" s="89" t="s">
        <v>11</v>
      </c>
      <c r="C114" s="100" t="str">
        <f t="shared" ref="C114:AD114" si="199">IF(C112&lt;=$G$5,C112,"")</f>
        <v/>
      </c>
      <c r="D114" s="100" t="str">
        <f t="shared" si="199"/>
        <v/>
      </c>
      <c r="E114" s="100" t="str">
        <f t="shared" si="199"/>
        <v/>
      </c>
      <c r="F114" s="100" t="str">
        <f t="shared" si="199"/>
        <v/>
      </c>
      <c r="G114" s="100" t="str">
        <f t="shared" si="199"/>
        <v/>
      </c>
      <c r="H114" s="100" t="str">
        <f t="shared" si="199"/>
        <v/>
      </c>
      <c r="I114" s="100" t="str">
        <f t="shared" si="199"/>
        <v/>
      </c>
      <c r="J114" s="100" t="str">
        <f t="shared" si="199"/>
        <v/>
      </c>
      <c r="K114" s="100" t="str">
        <f t="shared" si="199"/>
        <v/>
      </c>
      <c r="L114" s="100" t="str">
        <f t="shared" si="199"/>
        <v/>
      </c>
      <c r="M114" s="100" t="str">
        <f t="shared" si="199"/>
        <v/>
      </c>
      <c r="N114" s="100" t="str">
        <f t="shared" si="199"/>
        <v/>
      </c>
      <c r="O114" s="100" t="str">
        <f t="shared" si="199"/>
        <v/>
      </c>
      <c r="P114" s="100" t="str">
        <f t="shared" si="199"/>
        <v/>
      </c>
      <c r="Q114" s="100" t="str">
        <f t="shared" si="199"/>
        <v/>
      </c>
      <c r="R114" s="100" t="str">
        <f t="shared" si="199"/>
        <v/>
      </c>
      <c r="S114" s="100" t="str">
        <f t="shared" si="199"/>
        <v/>
      </c>
      <c r="T114" s="100" t="str">
        <f t="shared" si="199"/>
        <v/>
      </c>
      <c r="U114" s="100" t="str">
        <f t="shared" si="199"/>
        <v/>
      </c>
      <c r="V114" s="100" t="str">
        <f t="shared" si="199"/>
        <v/>
      </c>
      <c r="W114" s="100" t="str">
        <f t="shared" si="199"/>
        <v/>
      </c>
      <c r="X114" s="100" t="str">
        <f t="shared" si="199"/>
        <v/>
      </c>
      <c r="Y114" s="100" t="str">
        <f t="shared" si="199"/>
        <v/>
      </c>
      <c r="Z114" s="100" t="str">
        <f t="shared" si="199"/>
        <v/>
      </c>
      <c r="AA114" s="100" t="str">
        <f t="shared" si="199"/>
        <v/>
      </c>
      <c r="AB114" s="100" t="str">
        <f t="shared" si="199"/>
        <v/>
      </c>
      <c r="AC114" s="100" t="str">
        <f t="shared" si="199"/>
        <v/>
      </c>
      <c r="AD114" s="92" t="str">
        <f t="shared" si="199"/>
        <v/>
      </c>
      <c r="AE114" s="88"/>
      <c r="AF114" s="200" t="str">
        <f>IF(C114="","",AF101+1)</f>
        <v/>
      </c>
      <c r="AG114" s="201"/>
      <c r="AJ114" s="82"/>
      <c r="AT114" s="118">
        <f t="shared" si="119"/>
        <v>45855</v>
      </c>
      <c r="AU114" s="7" t="str">
        <f t="shared" si="148"/>
        <v/>
      </c>
      <c r="AV114" s="7" t="str">
        <f t="shared" si="149"/>
        <v/>
      </c>
      <c r="AW114" s="7" t="str">
        <f t="shared" si="150"/>
        <v/>
      </c>
    </row>
    <row r="115" spans="2:49" x14ac:dyDescent="0.15">
      <c r="B115" s="52" t="s">
        <v>5</v>
      </c>
      <c r="C115" s="144" t="str">
        <f>TEXT(WEEKDAY(+C112),"aaa")</f>
        <v>火</v>
      </c>
      <c r="D115" s="145" t="str">
        <f t="shared" ref="D115:AD115" si="200">TEXT(WEEKDAY(+D112),"aaa")</f>
        <v>水</v>
      </c>
      <c r="E115" s="145" t="str">
        <f t="shared" si="200"/>
        <v>木</v>
      </c>
      <c r="F115" s="145" t="str">
        <f t="shared" si="200"/>
        <v>金</v>
      </c>
      <c r="G115" s="145" t="str">
        <f t="shared" si="200"/>
        <v>土</v>
      </c>
      <c r="H115" s="145" t="str">
        <f t="shared" si="200"/>
        <v>日</v>
      </c>
      <c r="I115" s="145" t="str">
        <f t="shared" si="200"/>
        <v>月</v>
      </c>
      <c r="J115" s="145" t="str">
        <f t="shared" si="200"/>
        <v>火</v>
      </c>
      <c r="K115" s="145" t="str">
        <f t="shared" si="200"/>
        <v>水</v>
      </c>
      <c r="L115" s="145" t="str">
        <f t="shared" si="200"/>
        <v>木</v>
      </c>
      <c r="M115" s="145" t="str">
        <f t="shared" si="200"/>
        <v>金</v>
      </c>
      <c r="N115" s="145" t="str">
        <f t="shared" si="200"/>
        <v>土</v>
      </c>
      <c r="O115" s="145" t="str">
        <f t="shared" si="200"/>
        <v>日</v>
      </c>
      <c r="P115" s="145" t="str">
        <f t="shared" si="200"/>
        <v>月</v>
      </c>
      <c r="Q115" s="145" t="str">
        <f t="shared" si="200"/>
        <v>火</v>
      </c>
      <c r="R115" s="145" t="str">
        <f t="shared" si="200"/>
        <v>水</v>
      </c>
      <c r="S115" s="145" t="str">
        <f t="shared" si="200"/>
        <v>木</v>
      </c>
      <c r="T115" s="145" t="str">
        <f t="shared" si="200"/>
        <v>金</v>
      </c>
      <c r="U115" s="145" t="str">
        <f t="shared" si="200"/>
        <v>土</v>
      </c>
      <c r="V115" s="145" t="str">
        <f t="shared" si="200"/>
        <v>日</v>
      </c>
      <c r="W115" s="145" t="str">
        <f t="shared" si="200"/>
        <v>月</v>
      </c>
      <c r="X115" s="145" t="str">
        <f t="shared" si="200"/>
        <v>火</v>
      </c>
      <c r="Y115" s="145" t="str">
        <f t="shared" si="200"/>
        <v>水</v>
      </c>
      <c r="Z115" s="145" t="str">
        <f t="shared" si="200"/>
        <v>木</v>
      </c>
      <c r="AA115" s="145" t="str">
        <f t="shared" si="200"/>
        <v>金</v>
      </c>
      <c r="AB115" s="145" t="str">
        <f t="shared" si="200"/>
        <v>土</v>
      </c>
      <c r="AC115" s="145" t="str">
        <f t="shared" si="200"/>
        <v>日</v>
      </c>
      <c r="AD115" s="146" t="str">
        <f t="shared" si="200"/>
        <v>月</v>
      </c>
      <c r="AE115" s="24"/>
      <c r="AF115" s="95" t="s">
        <v>56</v>
      </c>
      <c r="AG115" s="108">
        <f>+COUNTIF(C115:AD115,"土")+COUNTIF(C115:AD115,"日")</f>
        <v>8</v>
      </c>
      <c r="AJ115" s="82"/>
      <c r="AT115" s="118">
        <f t="shared" si="119"/>
        <v>45856</v>
      </c>
      <c r="AU115" s="7" t="str">
        <f t="shared" si="148"/>
        <v/>
      </c>
      <c r="AV115" s="7" t="str">
        <f t="shared" si="149"/>
        <v/>
      </c>
      <c r="AW115" s="7" t="str">
        <f t="shared" si="150"/>
        <v/>
      </c>
    </row>
    <row r="116" spans="2:49" ht="13.5" customHeight="1" x14ac:dyDescent="0.15">
      <c r="B116" s="176" t="s">
        <v>8</v>
      </c>
      <c r="C116" s="179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3"/>
      <c r="AE116" s="24"/>
      <c r="AF116" s="96" t="s">
        <v>53</v>
      </c>
      <c r="AG116" s="109">
        <f>+COUNTA(C119:AD119)</f>
        <v>0</v>
      </c>
      <c r="AJ116" s="82"/>
      <c r="AT116" s="118">
        <f>AT115+1</f>
        <v>45857</v>
      </c>
      <c r="AU116" s="7" t="str">
        <f t="shared" si="148"/>
        <v/>
      </c>
      <c r="AV116" s="7" t="str">
        <f t="shared" si="149"/>
        <v/>
      </c>
      <c r="AW116" s="7" t="str">
        <f t="shared" si="150"/>
        <v/>
      </c>
    </row>
    <row r="117" spans="2:49" ht="13.5" customHeight="1" x14ac:dyDescent="0.15">
      <c r="B117" s="177"/>
      <c r="C117" s="180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4"/>
      <c r="AE117" s="24"/>
      <c r="AF117" s="96" t="s">
        <v>61</v>
      </c>
      <c r="AG117" s="127">
        <f>COUNTA(C114:AD114)-AG116-COUNTBLANK(C114:AD114)</f>
        <v>0</v>
      </c>
      <c r="AJ117" s="82"/>
      <c r="AT117" s="118">
        <f t="shared" si="119"/>
        <v>45858</v>
      </c>
      <c r="AU117" s="7" t="str">
        <f t="shared" si="148"/>
        <v/>
      </c>
      <c r="AV117" s="7" t="str">
        <f t="shared" si="149"/>
        <v/>
      </c>
      <c r="AW117" s="7" t="str">
        <f t="shared" si="150"/>
        <v/>
      </c>
    </row>
    <row r="118" spans="2:49" ht="13.5" customHeight="1" x14ac:dyDescent="0.15">
      <c r="B118" s="178"/>
      <c r="C118" s="181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5"/>
      <c r="AE118" s="24"/>
      <c r="AF118" s="96" t="s">
        <v>6</v>
      </c>
      <c r="AG118" s="110">
        <f>+COUNTIF(C120:AD120,"*休")</f>
        <v>0</v>
      </c>
      <c r="AH118" s="40" t="str">
        <f>IF(C114="","",IF(8&gt;AG118,"←計画日数が足りません",""))</f>
        <v/>
      </c>
      <c r="AJ118" s="82"/>
      <c r="AT118" s="118">
        <f t="shared" si="119"/>
        <v>45859</v>
      </c>
      <c r="AU118" s="7" t="str">
        <f t="shared" si="148"/>
        <v/>
      </c>
      <c r="AV118" s="7" t="str">
        <f t="shared" si="149"/>
        <v/>
      </c>
      <c r="AW118" s="7" t="str">
        <f t="shared" si="150"/>
        <v/>
      </c>
    </row>
    <row r="119" spans="2:49" x14ac:dyDescent="0.15">
      <c r="B119" s="57" t="s">
        <v>16</v>
      </c>
      <c r="C119" s="8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69"/>
      <c r="AE119" s="24"/>
      <c r="AF119" s="96" t="s">
        <v>10</v>
      </c>
      <c r="AG119" s="110">
        <f>+COUNTIF(C121:AD121,"*休")</f>
        <v>0</v>
      </c>
      <c r="AH119" s="40" t="str">
        <f>IF(C114="","",IF(AG119&lt;AG118,"←実績が足りません",""))</f>
        <v/>
      </c>
      <c r="AJ119" s="82"/>
      <c r="AT119" s="118">
        <f t="shared" si="119"/>
        <v>45860</v>
      </c>
      <c r="AU119" s="7" t="str">
        <f t="shared" ref="AU119:AU146" si="201">IF(HLOOKUP($AT119,$C$62:$AD$69,6,FALSE)="","",HLOOKUP($AT119,$C$62:$AD$69,6,FALSE))</f>
        <v/>
      </c>
      <c r="AV119" s="7" t="str">
        <f t="shared" ref="AV119:AV146" si="202">IF(HLOOKUP($AT119,$C$62:$AD$69,7,FALSE)="","",HLOOKUP($AT119,$C$62:$AD$69,7,FALSE))</f>
        <v/>
      </c>
      <c r="AW119" s="7" t="str">
        <f t="shared" ref="AW119:AW146" si="203">IF(HLOOKUP($AT119,$C$62:$AD$69,8,FALSE)="","",HLOOKUP($AT119,$C$62:$AD$69,8,FALSE))</f>
        <v/>
      </c>
    </row>
    <row r="120" spans="2:49" x14ac:dyDescent="0.15">
      <c r="B120" s="52" t="s">
        <v>0</v>
      </c>
      <c r="C120" s="8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3"/>
      <c r="Q120" s="2"/>
      <c r="R120" s="80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69"/>
      <c r="AE120" s="24"/>
      <c r="AF120" s="123" t="s">
        <v>62</v>
      </c>
      <c r="AG120" s="41" t="e">
        <f>ROUNDDOWN(AG119/AG117,3)</f>
        <v>#DIV/0!</v>
      </c>
      <c r="AJ120" s="82"/>
      <c r="AT120" s="118">
        <f t="shared" si="119"/>
        <v>45861</v>
      </c>
      <c r="AU120" s="7" t="str">
        <f t="shared" si="201"/>
        <v/>
      </c>
      <c r="AV120" s="7" t="str">
        <f t="shared" si="202"/>
        <v/>
      </c>
      <c r="AW120" s="7" t="str">
        <f t="shared" si="203"/>
        <v/>
      </c>
    </row>
    <row r="121" spans="2:49" x14ac:dyDescent="0.15">
      <c r="B121" s="60" t="s">
        <v>7</v>
      </c>
      <c r="C121" s="147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148"/>
      <c r="Q121" s="71"/>
      <c r="R121" s="147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2"/>
      <c r="AE121" s="24"/>
      <c r="AF121" s="111" t="s">
        <v>57</v>
      </c>
      <c r="AG121" s="112" t="str">
        <f>_xlfn.IFS(C114="","",AG120&gt;=0.285,"OK",AG120&lt;0.285,"NG")</f>
        <v/>
      </c>
      <c r="AJ121" s="82"/>
      <c r="AT121" s="118">
        <f t="shared" si="119"/>
        <v>45862</v>
      </c>
      <c r="AU121" s="7" t="str">
        <f t="shared" si="201"/>
        <v/>
      </c>
      <c r="AV121" s="7" t="str">
        <f t="shared" si="202"/>
        <v/>
      </c>
      <c r="AW121" s="7" t="str">
        <f t="shared" si="203"/>
        <v/>
      </c>
    </row>
    <row r="122" spans="2:49" hidden="1" x14ac:dyDescent="0.15">
      <c r="B122" s="83"/>
      <c r="C122" s="142" t="str">
        <f>_xlfn.IFS(C119="","通常",C119="夏休","夏休",C119="冬休","冬休")</f>
        <v>通常</v>
      </c>
      <c r="D122" s="142" t="str">
        <f t="shared" ref="D122:AD122" si="204">_xlfn.IFS(D119="","通常",D119="夏休","夏休",D119="冬休","冬休")</f>
        <v>通常</v>
      </c>
      <c r="E122" s="142" t="str">
        <f t="shared" si="204"/>
        <v>通常</v>
      </c>
      <c r="F122" s="142" t="str">
        <f t="shared" si="204"/>
        <v>通常</v>
      </c>
      <c r="G122" s="142" t="str">
        <f t="shared" si="204"/>
        <v>通常</v>
      </c>
      <c r="H122" s="142" t="str">
        <f t="shared" si="204"/>
        <v>通常</v>
      </c>
      <c r="I122" s="142" t="str">
        <f t="shared" si="204"/>
        <v>通常</v>
      </c>
      <c r="J122" s="142" t="str">
        <f t="shared" si="204"/>
        <v>通常</v>
      </c>
      <c r="K122" s="142" t="str">
        <f t="shared" si="204"/>
        <v>通常</v>
      </c>
      <c r="L122" s="142" t="str">
        <f t="shared" si="204"/>
        <v>通常</v>
      </c>
      <c r="M122" s="142" t="str">
        <f t="shared" si="204"/>
        <v>通常</v>
      </c>
      <c r="N122" s="142" t="str">
        <f t="shared" si="204"/>
        <v>通常</v>
      </c>
      <c r="O122" s="142" t="str">
        <f t="shared" si="204"/>
        <v>通常</v>
      </c>
      <c r="P122" s="142" t="str">
        <f t="shared" si="204"/>
        <v>通常</v>
      </c>
      <c r="Q122" s="142" t="str">
        <f t="shared" si="204"/>
        <v>通常</v>
      </c>
      <c r="R122" s="142" t="str">
        <f t="shared" si="204"/>
        <v>通常</v>
      </c>
      <c r="S122" s="142" t="str">
        <f t="shared" si="204"/>
        <v>通常</v>
      </c>
      <c r="T122" s="142" t="str">
        <f t="shared" si="204"/>
        <v>通常</v>
      </c>
      <c r="U122" s="142" t="str">
        <f t="shared" si="204"/>
        <v>通常</v>
      </c>
      <c r="V122" s="142" t="str">
        <f t="shared" si="204"/>
        <v>通常</v>
      </c>
      <c r="W122" s="142" t="str">
        <f t="shared" si="204"/>
        <v>通常</v>
      </c>
      <c r="X122" s="142" t="str">
        <f t="shared" si="204"/>
        <v>通常</v>
      </c>
      <c r="Y122" s="142" t="str">
        <f t="shared" si="204"/>
        <v>通常</v>
      </c>
      <c r="Z122" s="142" t="str">
        <f t="shared" si="204"/>
        <v>通常</v>
      </c>
      <c r="AA122" s="142" t="str">
        <f t="shared" si="204"/>
        <v>通常</v>
      </c>
      <c r="AB122" s="142" t="str">
        <f t="shared" si="204"/>
        <v>通常</v>
      </c>
      <c r="AC122" s="142" t="str">
        <f t="shared" si="204"/>
        <v>通常</v>
      </c>
      <c r="AD122" s="142" t="str">
        <f t="shared" si="204"/>
        <v>通常</v>
      </c>
      <c r="AE122" s="24"/>
      <c r="AF122" s="131"/>
      <c r="AG122" s="132"/>
      <c r="AJ122" s="82"/>
      <c r="AT122" s="118">
        <f t="shared" si="119"/>
        <v>45863</v>
      </c>
      <c r="AU122" s="7" t="str">
        <f t="shared" si="201"/>
        <v/>
      </c>
      <c r="AV122" s="7" t="str">
        <f t="shared" si="202"/>
        <v/>
      </c>
      <c r="AW122" s="7" t="str">
        <f t="shared" si="203"/>
        <v/>
      </c>
    </row>
    <row r="123" spans="2:49" hidden="1" x14ac:dyDescent="0.15">
      <c r="B123" s="83"/>
      <c r="C123" s="142" t="str">
        <f>_xlfn.IFS(C119="","通常実績",C119="夏休","夏休",C119="冬休","冬休")</f>
        <v>通常実績</v>
      </c>
      <c r="D123" s="142" t="str">
        <f t="shared" ref="D123:AD123" si="205">_xlfn.IFS(D119="","通常実績",D119="夏休","夏休",D119="冬休","冬休")</f>
        <v>通常実績</v>
      </c>
      <c r="E123" s="142" t="str">
        <f t="shared" si="205"/>
        <v>通常実績</v>
      </c>
      <c r="F123" s="142" t="str">
        <f t="shared" si="205"/>
        <v>通常実績</v>
      </c>
      <c r="G123" s="142" t="str">
        <f t="shared" si="205"/>
        <v>通常実績</v>
      </c>
      <c r="H123" s="142" t="str">
        <f t="shared" si="205"/>
        <v>通常実績</v>
      </c>
      <c r="I123" s="142" t="str">
        <f t="shared" si="205"/>
        <v>通常実績</v>
      </c>
      <c r="J123" s="142" t="str">
        <f t="shared" si="205"/>
        <v>通常実績</v>
      </c>
      <c r="K123" s="142" t="str">
        <f t="shared" si="205"/>
        <v>通常実績</v>
      </c>
      <c r="L123" s="142" t="str">
        <f t="shared" si="205"/>
        <v>通常実績</v>
      </c>
      <c r="M123" s="142" t="str">
        <f t="shared" si="205"/>
        <v>通常実績</v>
      </c>
      <c r="N123" s="142" t="str">
        <f t="shared" si="205"/>
        <v>通常実績</v>
      </c>
      <c r="O123" s="142" t="str">
        <f t="shared" si="205"/>
        <v>通常実績</v>
      </c>
      <c r="P123" s="142" t="str">
        <f t="shared" si="205"/>
        <v>通常実績</v>
      </c>
      <c r="Q123" s="142" t="str">
        <f t="shared" si="205"/>
        <v>通常実績</v>
      </c>
      <c r="R123" s="142" t="str">
        <f t="shared" si="205"/>
        <v>通常実績</v>
      </c>
      <c r="S123" s="142" t="str">
        <f t="shared" si="205"/>
        <v>通常実績</v>
      </c>
      <c r="T123" s="142" t="str">
        <f t="shared" si="205"/>
        <v>通常実績</v>
      </c>
      <c r="U123" s="142" t="str">
        <f t="shared" si="205"/>
        <v>通常実績</v>
      </c>
      <c r="V123" s="142" t="str">
        <f t="shared" si="205"/>
        <v>通常実績</v>
      </c>
      <c r="W123" s="142" t="str">
        <f t="shared" si="205"/>
        <v>通常実績</v>
      </c>
      <c r="X123" s="142" t="str">
        <f t="shared" si="205"/>
        <v>通常実績</v>
      </c>
      <c r="Y123" s="142" t="str">
        <f t="shared" si="205"/>
        <v>通常実績</v>
      </c>
      <c r="Z123" s="142" t="str">
        <f t="shared" si="205"/>
        <v>通常実績</v>
      </c>
      <c r="AA123" s="142" t="str">
        <f t="shared" si="205"/>
        <v>通常実績</v>
      </c>
      <c r="AB123" s="142" t="str">
        <f t="shared" si="205"/>
        <v>通常実績</v>
      </c>
      <c r="AC123" s="142" t="str">
        <f t="shared" si="205"/>
        <v>通常実績</v>
      </c>
      <c r="AD123" s="142" t="str">
        <f t="shared" si="205"/>
        <v>通常実績</v>
      </c>
      <c r="AE123" s="24"/>
      <c r="AF123" s="131"/>
      <c r="AG123" s="132"/>
      <c r="AJ123" s="82"/>
      <c r="AT123" s="118">
        <f t="shared" si="119"/>
        <v>45864</v>
      </c>
      <c r="AU123" s="7" t="str">
        <f t="shared" si="201"/>
        <v/>
      </c>
      <c r="AV123" s="7" t="str">
        <f t="shared" si="202"/>
        <v/>
      </c>
      <c r="AW123" s="7" t="str">
        <f t="shared" si="203"/>
        <v/>
      </c>
    </row>
    <row r="124" spans="2:49" x14ac:dyDescent="0.15"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F124" s="116"/>
      <c r="AG124" s="117"/>
      <c r="AJ124" s="82"/>
      <c r="AT124" s="118">
        <f t="shared" si="119"/>
        <v>45865</v>
      </c>
      <c r="AU124" s="7" t="str">
        <f t="shared" si="201"/>
        <v/>
      </c>
      <c r="AV124" s="7" t="str">
        <f t="shared" si="202"/>
        <v/>
      </c>
      <c r="AW124" s="7" t="str">
        <f t="shared" si="203"/>
        <v/>
      </c>
    </row>
    <row r="125" spans="2:49" hidden="1" x14ac:dyDescent="0.15">
      <c r="B125" s="89" t="s">
        <v>11</v>
      </c>
      <c r="C125" s="102">
        <f>AD112+1</f>
        <v>46000</v>
      </c>
      <c r="D125" s="149">
        <f>+C125+1</f>
        <v>46001</v>
      </c>
      <c r="E125" s="149">
        <f t="shared" ref="E125" si="206">+D125+1</f>
        <v>46002</v>
      </c>
      <c r="F125" s="149">
        <f t="shared" ref="F125" si="207">+E125+1</f>
        <v>46003</v>
      </c>
      <c r="G125" s="149">
        <f t="shared" ref="G125" si="208">+F125+1</f>
        <v>46004</v>
      </c>
      <c r="H125" s="149">
        <f t="shared" ref="H125" si="209">+G125+1</f>
        <v>46005</v>
      </c>
      <c r="I125" s="149">
        <f t="shared" ref="I125" si="210">+H125+1</f>
        <v>46006</v>
      </c>
      <c r="J125" s="149">
        <f t="shared" ref="J125" si="211">+I125+1</f>
        <v>46007</v>
      </c>
      <c r="K125" s="149">
        <f t="shared" ref="K125" si="212">+J125+1</f>
        <v>46008</v>
      </c>
      <c r="L125" s="149">
        <f>+K125+1</f>
        <v>46009</v>
      </c>
      <c r="M125" s="149">
        <f t="shared" ref="M125" si="213">+L125+1</f>
        <v>46010</v>
      </c>
      <c r="N125" s="149">
        <f t="shared" ref="N125" si="214">+M125+1</f>
        <v>46011</v>
      </c>
      <c r="O125" s="149">
        <f t="shared" ref="O125" si="215">+N125+1</f>
        <v>46012</v>
      </c>
      <c r="P125" s="149">
        <f t="shared" ref="P125" si="216">+O125+1</f>
        <v>46013</v>
      </c>
      <c r="Q125" s="149">
        <f t="shared" ref="Q125" si="217">+P125+1</f>
        <v>46014</v>
      </c>
      <c r="R125" s="149">
        <f t="shared" ref="R125" si="218">+Q125+1</f>
        <v>46015</v>
      </c>
      <c r="S125" s="149">
        <f>+R125+1</f>
        <v>46016</v>
      </c>
      <c r="T125" s="149">
        <f t="shared" ref="T125" si="219">+S125+1</f>
        <v>46017</v>
      </c>
      <c r="U125" s="149">
        <f t="shared" ref="U125" si="220">+T125+1</f>
        <v>46018</v>
      </c>
      <c r="V125" s="149">
        <f t="shared" ref="V125" si="221">+U125+1</f>
        <v>46019</v>
      </c>
      <c r="W125" s="149">
        <f>+V125+1</f>
        <v>46020</v>
      </c>
      <c r="X125" s="149">
        <f t="shared" ref="X125" si="222">+W125+1</f>
        <v>46021</v>
      </c>
      <c r="Y125" s="149">
        <f t="shared" ref="Y125" si="223">+X125+1</f>
        <v>46022</v>
      </c>
      <c r="Z125" s="149">
        <f t="shared" ref="Z125" si="224">+Y125+1</f>
        <v>46023</v>
      </c>
      <c r="AA125" s="149">
        <f>+Z125+1</f>
        <v>46024</v>
      </c>
      <c r="AB125" s="149">
        <f t="shared" ref="AB125" si="225">+AA125+1</f>
        <v>46025</v>
      </c>
      <c r="AC125" s="149">
        <f>+AB125+1</f>
        <v>46026</v>
      </c>
      <c r="AD125" s="103">
        <f>+AC125+1</f>
        <v>46027</v>
      </c>
      <c r="AF125" s="115"/>
      <c r="AG125" s="113"/>
      <c r="AJ125" s="82"/>
      <c r="AT125" s="118">
        <f t="shared" si="119"/>
        <v>45866</v>
      </c>
      <c r="AU125" s="7" t="str">
        <f t="shared" si="201"/>
        <v/>
      </c>
      <c r="AV125" s="7" t="str">
        <f t="shared" si="202"/>
        <v/>
      </c>
      <c r="AW125" s="7" t="str">
        <f t="shared" si="203"/>
        <v/>
      </c>
    </row>
    <row r="126" spans="2:49" hidden="1" x14ac:dyDescent="0.15">
      <c r="B126" s="104" t="s">
        <v>52</v>
      </c>
      <c r="C126" s="87" t="e">
        <f t="shared" ref="C126:AD126" si="226">IF(C132="冬休","－",(_xlfn.IFS(WEEKDAY(C127)=7,"○",WEEKDAY(C127)=1,"○",COUNTIFS(祝日,C127)=1,"○")))</f>
        <v>#VALUE!</v>
      </c>
      <c r="D126" s="87" t="e">
        <f t="shared" si="226"/>
        <v>#VALUE!</v>
      </c>
      <c r="E126" s="87" t="e">
        <f t="shared" si="226"/>
        <v>#VALUE!</v>
      </c>
      <c r="F126" s="87" t="e">
        <f t="shared" si="226"/>
        <v>#VALUE!</v>
      </c>
      <c r="G126" s="87" t="e">
        <f t="shared" si="226"/>
        <v>#VALUE!</v>
      </c>
      <c r="H126" s="87" t="e">
        <f t="shared" si="226"/>
        <v>#VALUE!</v>
      </c>
      <c r="I126" s="87" t="e">
        <f t="shared" si="226"/>
        <v>#VALUE!</v>
      </c>
      <c r="J126" s="87" t="e">
        <f t="shared" si="226"/>
        <v>#VALUE!</v>
      </c>
      <c r="K126" s="87" t="e">
        <f t="shared" si="226"/>
        <v>#VALUE!</v>
      </c>
      <c r="L126" s="87" t="e">
        <f t="shared" si="226"/>
        <v>#VALUE!</v>
      </c>
      <c r="M126" s="87" t="e">
        <f t="shared" si="226"/>
        <v>#VALUE!</v>
      </c>
      <c r="N126" s="87" t="e">
        <f t="shared" si="226"/>
        <v>#VALUE!</v>
      </c>
      <c r="O126" s="87" t="e">
        <f t="shared" si="226"/>
        <v>#VALUE!</v>
      </c>
      <c r="P126" s="87" t="e">
        <f t="shared" si="226"/>
        <v>#VALUE!</v>
      </c>
      <c r="Q126" s="87" t="e">
        <f t="shared" si="226"/>
        <v>#VALUE!</v>
      </c>
      <c r="R126" s="87" t="e">
        <f t="shared" si="226"/>
        <v>#VALUE!</v>
      </c>
      <c r="S126" s="87" t="e">
        <f t="shared" si="226"/>
        <v>#VALUE!</v>
      </c>
      <c r="T126" s="87" t="e">
        <f t="shared" si="226"/>
        <v>#VALUE!</v>
      </c>
      <c r="U126" s="87" t="e">
        <f t="shared" si="226"/>
        <v>#VALUE!</v>
      </c>
      <c r="V126" s="87" t="e">
        <f t="shared" si="226"/>
        <v>#VALUE!</v>
      </c>
      <c r="W126" s="87" t="e">
        <f t="shared" si="226"/>
        <v>#VALUE!</v>
      </c>
      <c r="X126" s="87" t="e">
        <f t="shared" si="226"/>
        <v>#VALUE!</v>
      </c>
      <c r="Y126" s="87" t="e">
        <f t="shared" si="226"/>
        <v>#VALUE!</v>
      </c>
      <c r="Z126" s="87" t="e">
        <f t="shared" si="226"/>
        <v>#VALUE!</v>
      </c>
      <c r="AA126" s="87" t="e">
        <f t="shared" si="226"/>
        <v>#VALUE!</v>
      </c>
      <c r="AB126" s="87" t="e">
        <f t="shared" si="226"/>
        <v>#VALUE!</v>
      </c>
      <c r="AC126" s="87" t="e">
        <f t="shared" si="226"/>
        <v>#VALUE!</v>
      </c>
      <c r="AD126" s="87" t="e">
        <f t="shared" si="226"/>
        <v>#VALUE!</v>
      </c>
      <c r="AE126" s="88"/>
      <c r="AF126" s="115"/>
      <c r="AG126" s="113"/>
      <c r="AJ126" s="82"/>
      <c r="AT126" s="118">
        <f t="shared" si="119"/>
        <v>45867</v>
      </c>
      <c r="AU126" s="7" t="str">
        <f t="shared" si="201"/>
        <v/>
      </c>
      <c r="AV126" s="7" t="str">
        <f t="shared" si="202"/>
        <v/>
      </c>
      <c r="AW126" s="7" t="str">
        <f t="shared" si="203"/>
        <v/>
      </c>
    </row>
    <row r="127" spans="2:49" x14ac:dyDescent="0.15">
      <c r="B127" s="89" t="s">
        <v>11</v>
      </c>
      <c r="C127" s="100" t="str">
        <f t="shared" ref="C127:AD127" si="227">IF(C125&lt;=$G$5,C125,"")</f>
        <v/>
      </c>
      <c r="D127" s="100" t="str">
        <f t="shared" si="227"/>
        <v/>
      </c>
      <c r="E127" s="100" t="str">
        <f t="shared" si="227"/>
        <v/>
      </c>
      <c r="F127" s="100" t="str">
        <f t="shared" si="227"/>
        <v/>
      </c>
      <c r="G127" s="100" t="str">
        <f t="shared" si="227"/>
        <v/>
      </c>
      <c r="H127" s="100" t="str">
        <f t="shared" si="227"/>
        <v/>
      </c>
      <c r="I127" s="100" t="str">
        <f t="shared" si="227"/>
        <v/>
      </c>
      <c r="J127" s="100" t="str">
        <f t="shared" si="227"/>
        <v/>
      </c>
      <c r="K127" s="100" t="str">
        <f t="shared" si="227"/>
        <v/>
      </c>
      <c r="L127" s="100" t="str">
        <f t="shared" si="227"/>
        <v/>
      </c>
      <c r="M127" s="100" t="str">
        <f t="shared" si="227"/>
        <v/>
      </c>
      <c r="N127" s="100" t="str">
        <f t="shared" si="227"/>
        <v/>
      </c>
      <c r="O127" s="100" t="str">
        <f t="shared" si="227"/>
        <v/>
      </c>
      <c r="P127" s="100" t="str">
        <f t="shared" si="227"/>
        <v/>
      </c>
      <c r="Q127" s="100" t="str">
        <f t="shared" si="227"/>
        <v/>
      </c>
      <c r="R127" s="100" t="str">
        <f t="shared" si="227"/>
        <v/>
      </c>
      <c r="S127" s="100" t="str">
        <f t="shared" si="227"/>
        <v/>
      </c>
      <c r="T127" s="100" t="str">
        <f t="shared" si="227"/>
        <v/>
      </c>
      <c r="U127" s="100" t="str">
        <f t="shared" si="227"/>
        <v/>
      </c>
      <c r="V127" s="100" t="str">
        <f t="shared" si="227"/>
        <v/>
      </c>
      <c r="W127" s="100" t="str">
        <f t="shared" si="227"/>
        <v/>
      </c>
      <c r="X127" s="100" t="str">
        <f t="shared" si="227"/>
        <v/>
      </c>
      <c r="Y127" s="100" t="str">
        <f t="shared" si="227"/>
        <v/>
      </c>
      <c r="Z127" s="100" t="str">
        <f t="shared" si="227"/>
        <v/>
      </c>
      <c r="AA127" s="100" t="str">
        <f t="shared" si="227"/>
        <v/>
      </c>
      <c r="AB127" s="100" t="str">
        <f t="shared" si="227"/>
        <v/>
      </c>
      <c r="AC127" s="100" t="str">
        <f t="shared" si="227"/>
        <v/>
      </c>
      <c r="AD127" s="92" t="str">
        <f t="shared" si="227"/>
        <v/>
      </c>
      <c r="AE127" s="88"/>
      <c r="AF127" s="200" t="str">
        <f>IF(C127="","",AF114+1)</f>
        <v/>
      </c>
      <c r="AG127" s="201"/>
      <c r="AJ127" s="82"/>
      <c r="AT127" s="118">
        <f>AT126+1</f>
        <v>45868</v>
      </c>
      <c r="AU127" s="7" t="str">
        <f t="shared" si="201"/>
        <v/>
      </c>
      <c r="AV127" s="7" t="str">
        <f t="shared" si="202"/>
        <v/>
      </c>
      <c r="AW127" s="7" t="str">
        <f t="shared" si="203"/>
        <v/>
      </c>
    </row>
    <row r="128" spans="2:49" x14ac:dyDescent="0.15">
      <c r="B128" s="52" t="s">
        <v>5</v>
      </c>
      <c r="C128" s="144" t="str">
        <f>TEXT(WEEKDAY(+C125),"aaa")</f>
        <v>火</v>
      </c>
      <c r="D128" s="145" t="str">
        <f t="shared" ref="D128:AD128" si="228">TEXT(WEEKDAY(+D125),"aaa")</f>
        <v>水</v>
      </c>
      <c r="E128" s="145" t="str">
        <f t="shared" si="228"/>
        <v>木</v>
      </c>
      <c r="F128" s="145" t="str">
        <f t="shared" si="228"/>
        <v>金</v>
      </c>
      <c r="G128" s="145" t="str">
        <f t="shared" si="228"/>
        <v>土</v>
      </c>
      <c r="H128" s="145" t="str">
        <f t="shared" si="228"/>
        <v>日</v>
      </c>
      <c r="I128" s="145" t="str">
        <f t="shared" si="228"/>
        <v>月</v>
      </c>
      <c r="J128" s="145" t="str">
        <f t="shared" si="228"/>
        <v>火</v>
      </c>
      <c r="K128" s="145" t="str">
        <f t="shared" si="228"/>
        <v>水</v>
      </c>
      <c r="L128" s="145" t="str">
        <f t="shared" si="228"/>
        <v>木</v>
      </c>
      <c r="M128" s="145" t="str">
        <f t="shared" si="228"/>
        <v>金</v>
      </c>
      <c r="N128" s="145" t="str">
        <f t="shared" si="228"/>
        <v>土</v>
      </c>
      <c r="O128" s="145" t="str">
        <f t="shared" si="228"/>
        <v>日</v>
      </c>
      <c r="P128" s="145" t="str">
        <f t="shared" si="228"/>
        <v>月</v>
      </c>
      <c r="Q128" s="145" t="str">
        <f t="shared" si="228"/>
        <v>火</v>
      </c>
      <c r="R128" s="145" t="str">
        <f t="shared" si="228"/>
        <v>水</v>
      </c>
      <c r="S128" s="145" t="str">
        <f t="shared" si="228"/>
        <v>木</v>
      </c>
      <c r="T128" s="145" t="str">
        <f t="shared" si="228"/>
        <v>金</v>
      </c>
      <c r="U128" s="145" t="str">
        <f t="shared" si="228"/>
        <v>土</v>
      </c>
      <c r="V128" s="145" t="str">
        <f t="shared" si="228"/>
        <v>日</v>
      </c>
      <c r="W128" s="145" t="str">
        <f t="shared" si="228"/>
        <v>月</v>
      </c>
      <c r="X128" s="145" t="str">
        <f t="shared" si="228"/>
        <v>火</v>
      </c>
      <c r="Y128" s="145" t="str">
        <f t="shared" si="228"/>
        <v>水</v>
      </c>
      <c r="Z128" s="145" t="str">
        <f t="shared" si="228"/>
        <v>木</v>
      </c>
      <c r="AA128" s="145" t="str">
        <f t="shared" si="228"/>
        <v>金</v>
      </c>
      <c r="AB128" s="145" t="str">
        <f t="shared" si="228"/>
        <v>土</v>
      </c>
      <c r="AC128" s="145" t="str">
        <f t="shared" si="228"/>
        <v>日</v>
      </c>
      <c r="AD128" s="146" t="str">
        <f t="shared" si="228"/>
        <v>月</v>
      </c>
      <c r="AE128" s="24"/>
      <c r="AF128" s="95" t="s">
        <v>56</v>
      </c>
      <c r="AG128" s="108">
        <f>+COUNTIF(C128:AD128,"土")+COUNTIF(C128:AD128,"日")</f>
        <v>8</v>
      </c>
      <c r="AJ128" s="82"/>
      <c r="AT128" s="118">
        <f t="shared" si="119"/>
        <v>45869</v>
      </c>
      <c r="AU128" s="7" t="str">
        <f t="shared" si="201"/>
        <v/>
      </c>
      <c r="AV128" s="7" t="str">
        <f t="shared" si="202"/>
        <v/>
      </c>
      <c r="AW128" s="7" t="str">
        <f t="shared" si="203"/>
        <v/>
      </c>
    </row>
    <row r="129" spans="2:49" ht="13.5" customHeight="1" x14ac:dyDescent="0.15">
      <c r="B129" s="176" t="s">
        <v>8</v>
      </c>
      <c r="C129" s="179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3"/>
      <c r="AE129" s="24"/>
      <c r="AF129" s="96" t="s">
        <v>53</v>
      </c>
      <c r="AG129" s="109">
        <f>+COUNTA(C132:AD132)</f>
        <v>0</v>
      </c>
      <c r="AJ129" s="82"/>
      <c r="AT129" s="118">
        <f t="shared" si="119"/>
        <v>45870</v>
      </c>
      <c r="AU129" s="7" t="str">
        <f t="shared" si="201"/>
        <v/>
      </c>
      <c r="AV129" s="7" t="str">
        <f t="shared" si="202"/>
        <v/>
      </c>
      <c r="AW129" s="7" t="str">
        <f t="shared" si="203"/>
        <v/>
      </c>
    </row>
    <row r="130" spans="2:49" ht="13.5" customHeight="1" x14ac:dyDescent="0.15">
      <c r="B130" s="177"/>
      <c r="C130" s="180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4"/>
      <c r="AE130" s="24"/>
      <c r="AF130" s="96" t="s">
        <v>61</v>
      </c>
      <c r="AG130" s="127">
        <f>COUNTA(C127:AD127)-AG129-COUNTBLANK(C127:AD127)</f>
        <v>0</v>
      </c>
      <c r="AJ130" s="82"/>
      <c r="AT130" s="118">
        <f t="shared" si="119"/>
        <v>45871</v>
      </c>
      <c r="AU130" s="7" t="e">
        <f t="shared" si="201"/>
        <v>#N/A</v>
      </c>
      <c r="AV130" s="7" t="e">
        <f t="shared" si="202"/>
        <v>#N/A</v>
      </c>
      <c r="AW130" s="7" t="e">
        <f t="shared" si="203"/>
        <v>#N/A</v>
      </c>
    </row>
    <row r="131" spans="2:49" ht="13.5" customHeight="1" x14ac:dyDescent="0.15">
      <c r="B131" s="178"/>
      <c r="C131" s="181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5"/>
      <c r="AE131" s="24"/>
      <c r="AF131" s="96" t="s">
        <v>6</v>
      </c>
      <c r="AG131" s="110">
        <f>+COUNTIF(C133:AD133,"*休")</f>
        <v>0</v>
      </c>
      <c r="AH131" s="40" t="str">
        <f>IF(C127="","",IF(8&gt;AG131,"←計画日数が足りません",""))</f>
        <v/>
      </c>
      <c r="AJ131" s="82"/>
      <c r="AT131" s="118">
        <f t="shared" si="119"/>
        <v>45872</v>
      </c>
      <c r="AU131" s="7" t="e">
        <f t="shared" si="201"/>
        <v>#N/A</v>
      </c>
      <c r="AV131" s="7" t="e">
        <f t="shared" si="202"/>
        <v>#N/A</v>
      </c>
      <c r="AW131" s="7" t="e">
        <f t="shared" si="203"/>
        <v>#N/A</v>
      </c>
    </row>
    <row r="132" spans="2:49" x14ac:dyDescent="0.15">
      <c r="B132" s="57" t="s">
        <v>16</v>
      </c>
      <c r="C132" s="8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69"/>
      <c r="AE132" s="24"/>
      <c r="AF132" s="96" t="s">
        <v>10</v>
      </c>
      <c r="AG132" s="110">
        <f>+COUNTIF(C134:AD134,"*休")</f>
        <v>0</v>
      </c>
      <c r="AH132" s="40" t="str">
        <f>IF(C127="","",IF(AG132&lt;AG131,"←実績が足りません",""))</f>
        <v/>
      </c>
      <c r="AJ132" s="82"/>
      <c r="AT132" s="118">
        <f t="shared" si="119"/>
        <v>45873</v>
      </c>
      <c r="AU132" s="7" t="e">
        <f t="shared" si="201"/>
        <v>#N/A</v>
      </c>
      <c r="AV132" s="7" t="e">
        <f t="shared" si="202"/>
        <v>#N/A</v>
      </c>
      <c r="AW132" s="7" t="e">
        <f t="shared" si="203"/>
        <v>#N/A</v>
      </c>
    </row>
    <row r="133" spans="2:49" x14ac:dyDescent="0.15">
      <c r="B133" s="52" t="s">
        <v>0</v>
      </c>
      <c r="C133" s="8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/>
      <c r="Q133" s="2"/>
      <c r="R133" s="80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69"/>
      <c r="AE133" s="24"/>
      <c r="AF133" s="123" t="s">
        <v>62</v>
      </c>
      <c r="AG133" s="41" t="e">
        <f>ROUNDDOWN(AG132/AG130,3)</f>
        <v>#DIV/0!</v>
      </c>
      <c r="AJ133" s="82"/>
      <c r="AT133" s="118">
        <f t="shared" si="119"/>
        <v>45874</v>
      </c>
      <c r="AU133" s="7" t="e">
        <f t="shared" si="201"/>
        <v>#N/A</v>
      </c>
      <c r="AV133" s="7" t="e">
        <f t="shared" si="202"/>
        <v>#N/A</v>
      </c>
      <c r="AW133" s="7" t="e">
        <f t="shared" si="203"/>
        <v>#N/A</v>
      </c>
    </row>
    <row r="134" spans="2:49" x14ac:dyDescent="0.15">
      <c r="B134" s="60" t="s">
        <v>7</v>
      </c>
      <c r="C134" s="147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148"/>
      <c r="Q134" s="71"/>
      <c r="R134" s="147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2"/>
      <c r="AE134" s="24"/>
      <c r="AF134" s="111" t="s">
        <v>57</v>
      </c>
      <c r="AG134" s="112" t="str">
        <f>_xlfn.IFS(C127="","",AG133&gt;=0.285,"OK",AG133&lt;0.285,"NG")</f>
        <v/>
      </c>
      <c r="AJ134" s="82"/>
      <c r="AT134" s="118">
        <f t="shared" si="119"/>
        <v>45875</v>
      </c>
      <c r="AU134" s="7" t="e">
        <f t="shared" si="201"/>
        <v>#N/A</v>
      </c>
      <c r="AV134" s="7" t="e">
        <f t="shared" si="202"/>
        <v>#N/A</v>
      </c>
      <c r="AW134" s="7" t="e">
        <f t="shared" si="203"/>
        <v>#N/A</v>
      </c>
    </row>
    <row r="135" spans="2:49" hidden="1" x14ac:dyDescent="0.15">
      <c r="B135" s="83"/>
      <c r="C135" s="142" t="str">
        <f>_xlfn.IFS(C132="","通常",C132="夏休","夏休",C132="冬休","冬休")</f>
        <v>通常</v>
      </c>
      <c r="D135" s="142" t="str">
        <f t="shared" ref="D135:AD135" si="229">_xlfn.IFS(D132="","通常",D132="夏休","夏休",D132="冬休","冬休")</f>
        <v>通常</v>
      </c>
      <c r="E135" s="142" t="str">
        <f t="shared" si="229"/>
        <v>通常</v>
      </c>
      <c r="F135" s="142" t="str">
        <f t="shared" si="229"/>
        <v>通常</v>
      </c>
      <c r="G135" s="142" t="str">
        <f t="shared" si="229"/>
        <v>通常</v>
      </c>
      <c r="H135" s="142" t="str">
        <f t="shared" si="229"/>
        <v>通常</v>
      </c>
      <c r="I135" s="142" t="str">
        <f t="shared" si="229"/>
        <v>通常</v>
      </c>
      <c r="J135" s="142" t="str">
        <f t="shared" si="229"/>
        <v>通常</v>
      </c>
      <c r="K135" s="142" t="str">
        <f t="shared" si="229"/>
        <v>通常</v>
      </c>
      <c r="L135" s="142" t="str">
        <f t="shared" si="229"/>
        <v>通常</v>
      </c>
      <c r="M135" s="142" t="str">
        <f t="shared" si="229"/>
        <v>通常</v>
      </c>
      <c r="N135" s="142" t="str">
        <f t="shared" si="229"/>
        <v>通常</v>
      </c>
      <c r="O135" s="142" t="str">
        <f t="shared" si="229"/>
        <v>通常</v>
      </c>
      <c r="P135" s="142" t="str">
        <f t="shared" si="229"/>
        <v>通常</v>
      </c>
      <c r="Q135" s="142" t="str">
        <f t="shared" si="229"/>
        <v>通常</v>
      </c>
      <c r="R135" s="142" t="str">
        <f t="shared" si="229"/>
        <v>通常</v>
      </c>
      <c r="S135" s="142" t="str">
        <f t="shared" si="229"/>
        <v>通常</v>
      </c>
      <c r="T135" s="142" t="str">
        <f t="shared" si="229"/>
        <v>通常</v>
      </c>
      <c r="U135" s="142" t="str">
        <f t="shared" si="229"/>
        <v>通常</v>
      </c>
      <c r="V135" s="142" t="str">
        <f t="shared" si="229"/>
        <v>通常</v>
      </c>
      <c r="W135" s="142" t="str">
        <f t="shared" si="229"/>
        <v>通常</v>
      </c>
      <c r="X135" s="142" t="str">
        <f t="shared" si="229"/>
        <v>通常</v>
      </c>
      <c r="Y135" s="142" t="str">
        <f t="shared" si="229"/>
        <v>通常</v>
      </c>
      <c r="Z135" s="142" t="str">
        <f t="shared" si="229"/>
        <v>通常</v>
      </c>
      <c r="AA135" s="142" t="str">
        <f t="shared" si="229"/>
        <v>通常</v>
      </c>
      <c r="AB135" s="142" t="str">
        <f t="shared" si="229"/>
        <v>通常</v>
      </c>
      <c r="AC135" s="142" t="str">
        <f t="shared" si="229"/>
        <v>通常</v>
      </c>
      <c r="AD135" s="142" t="str">
        <f t="shared" si="229"/>
        <v>通常</v>
      </c>
      <c r="AE135" s="24"/>
      <c r="AF135" s="131"/>
      <c r="AG135" s="132"/>
      <c r="AJ135" s="82"/>
      <c r="AT135" s="118">
        <f t="shared" si="119"/>
        <v>45876</v>
      </c>
      <c r="AU135" s="7" t="e">
        <f t="shared" si="201"/>
        <v>#N/A</v>
      </c>
      <c r="AV135" s="7" t="e">
        <f t="shared" si="202"/>
        <v>#N/A</v>
      </c>
      <c r="AW135" s="7" t="e">
        <f t="shared" si="203"/>
        <v>#N/A</v>
      </c>
    </row>
    <row r="136" spans="2:49" hidden="1" x14ac:dyDescent="0.15">
      <c r="B136" s="83"/>
      <c r="C136" s="142" t="str">
        <f>_xlfn.IFS(C132="","通常実績",C132="夏休","夏休",C132="冬休","冬休")</f>
        <v>通常実績</v>
      </c>
      <c r="D136" s="142" t="str">
        <f t="shared" ref="D136:AD136" si="230">_xlfn.IFS(D132="","通常実績",D132="夏休","夏休",D132="冬休","冬休")</f>
        <v>通常実績</v>
      </c>
      <c r="E136" s="142" t="str">
        <f t="shared" si="230"/>
        <v>通常実績</v>
      </c>
      <c r="F136" s="142" t="str">
        <f t="shared" si="230"/>
        <v>通常実績</v>
      </c>
      <c r="G136" s="142" t="str">
        <f t="shared" si="230"/>
        <v>通常実績</v>
      </c>
      <c r="H136" s="142" t="str">
        <f t="shared" si="230"/>
        <v>通常実績</v>
      </c>
      <c r="I136" s="142" t="str">
        <f t="shared" si="230"/>
        <v>通常実績</v>
      </c>
      <c r="J136" s="142" t="str">
        <f t="shared" si="230"/>
        <v>通常実績</v>
      </c>
      <c r="K136" s="142" t="str">
        <f t="shared" si="230"/>
        <v>通常実績</v>
      </c>
      <c r="L136" s="142" t="str">
        <f t="shared" si="230"/>
        <v>通常実績</v>
      </c>
      <c r="M136" s="142" t="str">
        <f t="shared" si="230"/>
        <v>通常実績</v>
      </c>
      <c r="N136" s="142" t="str">
        <f t="shared" si="230"/>
        <v>通常実績</v>
      </c>
      <c r="O136" s="142" t="str">
        <f t="shared" si="230"/>
        <v>通常実績</v>
      </c>
      <c r="P136" s="142" t="str">
        <f t="shared" si="230"/>
        <v>通常実績</v>
      </c>
      <c r="Q136" s="142" t="str">
        <f t="shared" si="230"/>
        <v>通常実績</v>
      </c>
      <c r="R136" s="142" t="str">
        <f t="shared" si="230"/>
        <v>通常実績</v>
      </c>
      <c r="S136" s="142" t="str">
        <f t="shared" si="230"/>
        <v>通常実績</v>
      </c>
      <c r="T136" s="142" t="str">
        <f t="shared" si="230"/>
        <v>通常実績</v>
      </c>
      <c r="U136" s="142" t="str">
        <f t="shared" si="230"/>
        <v>通常実績</v>
      </c>
      <c r="V136" s="142" t="str">
        <f t="shared" si="230"/>
        <v>通常実績</v>
      </c>
      <c r="W136" s="142" t="str">
        <f t="shared" si="230"/>
        <v>通常実績</v>
      </c>
      <c r="X136" s="142" t="str">
        <f t="shared" si="230"/>
        <v>通常実績</v>
      </c>
      <c r="Y136" s="142" t="str">
        <f t="shared" si="230"/>
        <v>通常実績</v>
      </c>
      <c r="Z136" s="142" t="str">
        <f t="shared" si="230"/>
        <v>通常実績</v>
      </c>
      <c r="AA136" s="142" t="str">
        <f t="shared" si="230"/>
        <v>通常実績</v>
      </c>
      <c r="AB136" s="142" t="str">
        <f t="shared" si="230"/>
        <v>通常実績</v>
      </c>
      <c r="AC136" s="142" t="str">
        <f t="shared" si="230"/>
        <v>通常実績</v>
      </c>
      <c r="AD136" s="142" t="str">
        <f t="shared" si="230"/>
        <v>通常実績</v>
      </c>
      <c r="AE136" s="24"/>
      <c r="AF136" s="131"/>
      <c r="AG136" s="132"/>
      <c r="AJ136" s="82"/>
      <c r="AT136" s="118">
        <f t="shared" si="119"/>
        <v>45877</v>
      </c>
      <c r="AU136" s="7" t="e">
        <f t="shared" si="201"/>
        <v>#N/A</v>
      </c>
      <c r="AV136" s="7" t="e">
        <f t="shared" si="202"/>
        <v>#N/A</v>
      </c>
      <c r="AW136" s="7" t="e">
        <f t="shared" si="203"/>
        <v>#N/A</v>
      </c>
    </row>
    <row r="137" spans="2:49" x14ac:dyDescent="0.15"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F137" s="116"/>
      <c r="AG137" s="117"/>
      <c r="AJ137" s="82"/>
      <c r="AT137" s="118">
        <f t="shared" ref="AT137:AT200" si="231">AT136+1</f>
        <v>45878</v>
      </c>
      <c r="AU137" s="7" t="e">
        <f t="shared" si="201"/>
        <v>#N/A</v>
      </c>
      <c r="AV137" s="7" t="e">
        <f t="shared" si="202"/>
        <v>#N/A</v>
      </c>
      <c r="AW137" s="7" t="e">
        <f t="shared" si="203"/>
        <v>#N/A</v>
      </c>
    </row>
    <row r="138" spans="2:49" hidden="1" x14ac:dyDescent="0.15">
      <c r="B138" s="89" t="s">
        <v>11</v>
      </c>
      <c r="C138" s="102">
        <f>AD125+1</f>
        <v>46028</v>
      </c>
      <c r="D138" s="149">
        <f>+C138+1</f>
        <v>46029</v>
      </c>
      <c r="E138" s="149">
        <f t="shared" ref="E138" si="232">+D138+1</f>
        <v>46030</v>
      </c>
      <c r="F138" s="149">
        <f t="shared" ref="F138" si="233">+E138+1</f>
        <v>46031</v>
      </c>
      <c r="G138" s="149">
        <f t="shared" ref="G138" si="234">+F138+1</f>
        <v>46032</v>
      </c>
      <c r="H138" s="149">
        <f t="shared" ref="H138" si="235">+G138+1</f>
        <v>46033</v>
      </c>
      <c r="I138" s="149">
        <f t="shared" ref="I138" si="236">+H138+1</f>
        <v>46034</v>
      </c>
      <c r="J138" s="149">
        <f t="shared" ref="J138" si="237">+I138+1</f>
        <v>46035</v>
      </c>
      <c r="K138" s="149">
        <f t="shared" ref="K138" si="238">+J138+1</f>
        <v>46036</v>
      </c>
      <c r="L138" s="149">
        <f>+K138+1</f>
        <v>46037</v>
      </c>
      <c r="M138" s="149">
        <f t="shared" ref="M138" si="239">+L138+1</f>
        <v>46038</v>
      </c>
      <c r="N138" s="149">
        <f t="shared" ref="N138" si="240">+M138+1</f>
        <v>46039</v>
      </c>
      <c r="O138" s="149">
        <f t="shared" ref="O138" si="241">+N138+1</f>
        <v>46040</v>
      </c>
      <c r="P138" s="149">
        <f t="shared" ref="P138" si="242">+O138+1</f>
        <v>46041</v>
      </c>
      <c r="Q138" s="149">
        <f t="shared" ref="Q138" si="243">+P138+1</f>
        <v>46042</v>
      </c>
      <c r="R138" s="149">
        <f t="shared" ref="R138" si="244">+Q138+1</f>
        <v>46043</v>
      </c>
      <c r="S138" s="149">
        <f>+R138+1</f>
        <v>46044</v>
      </c>
      <c r="T138" s="149">
        <f t="shared" ref="T138" si="245">+S138+1</f>
        <v>46045</v>
      </c>
      <c r="U138" s="149">
        <f t="shared" ref="U138" si="246">+T138+1</f>
        <v>46046</v>
      </c>
      <c r="V138" s="149">
        <f t="shared" ref="V138" si="247">+U138+1</f>
        <v>46047</v>
      </c>
      <c r="W138" s="149">
        <f>+V138+1</f>
        <v>46048</v>
      </c>
      <c r="X138" s="149">
        <f t="shared" ref="X138" si="248">+W138+1</f>
        <v>46049</v>
      </c>
      <c r="Y138" s="149">
        <f t="shared" ref="Y138" si="249">+X138+1</f>
        <v>46050</v>
      </c>
      <c r="Z138" s="149">
        <f t="shared" ref="Z138" si="250">+Y138+1</f>
        <v>46051</v>
      </c>
      <c r="AA138" s="149">
        <f>+Z138+1</f>
        <v>46052</v>
      </c>
      <c r="AB138" s="149">
        <f t="shared" ref="AB138" si="251">+AA138+1</f>
        <v>46053</v>
      </c>
      <c r="AC138" s="149">
        <f>+AB138+1</f>
        <v>46054</v>
      </c>
      <c r="AD138" s="103">
        <f>+AC138+1</f>
        <v>46055</v>
      </c>
      <c r="AF138" s="115"/>
      <c r="AG138" s="113"/>
      <c r="AJ138" s="82"/>
      <c r="AT138" s="118">
        <f>AT137+1</f>
        <v>45879</v>
      </c>
      <c r="AU138" s="7" t="e">
        <f t="shared" si="201"/>
        <v>#N/A</v>
      </c>
      <c r="AV138" s="7" t="e">
        <f t="shared" si="202"/>
        <v>#N/A</v>
      </c>
      <c r="AW138" s="7" t="e">
        <f t="shared" si="203"/>
        <v>#N/A</v>
      </c>
    </row>
    <row r="139" spans="2:49" hidden="1" x14ac:dyDescent="0.15">
      <c r="B139" s="104" t="s">
        <v>52</v>
      </c>
      <c r="C139" s="87" t="e">
        <f t="shared" ref="C139:AD139" si="252">IF(C145="冬休","－",(_xlfn.IFS(WEEKDAY(C140)=7,"○",WEEKDAY(C140)=1,"○",COUNTIFS(祝日,C140)=1,"○")))</f>
        <v>#VALUE!</v>
      </c>
      <c r="D139" s="87" t="e">
        <f t="shared" si="252"/>
        <v>#VALUE!</v>
      </c>
      <c r="E139" s="87" t="e">
        <f t="shared" si="252"/>
        <v>#VALUE!</v>
      </c>
      <c r="F139" s="87" t="e">
        <f t="shared" si="252"/>
        <v>#VALUE!</v>
      </c>
      <c r="G139" s="87" t="e">
        <f t="shared" si="252"/>
        <v>#VALUE!</v>
      </c>
      <c r="H139" s="87" t="e">
        <f t="shared" si="252"/>
        <v>#VALUE!</v>
      </c>
      <c r="I139" s="87" t="e">
        <f t="shared" si="252"/>
        <v>#VALUE!</v>
      </c>
      <c r="J139" s="87" t="e">
        <f t="shared" si="252"/>
        <v>#VALUE!</v>
      </c>
      <c r="K139" s="87" t="e">
        <f t="shared" si="252"/>
        <v>#VALUE!</v>
      </c>
      <c r="L139" s="87" t="e">
        <f t="shared" si="252"/>
        <v>#VALUE!</v>
      </c>
      <c r="M139" s="87" t="e">
        <f t="shared" si="252"/>
        <v>#VALUE!</v>
      </c>
      <c r="N139" s="87" t="e">
        <f t="shared" si="252"/>
        <v>#VALUE!</v>
      </c>
      <c r="O139" s="87" t="e">
        <f t="shared" si="252"/>
        <v>#VALUE!</v>
      </c>
      <c r="P139" s="87" t="e">
        <f t="shared" si="252"/>
        <v>#VALUE!</v>
      </c>
      <c r="Q139" s="87" t="e">
        <f t="shared" si="252"/>
        <v>#VALUE!</v>
      </c>
      <c r="R139" s="87" t="e">
        <f t="shared" si="252"/>
        <v>#VALUE!</v>
      </c>
      <c r="S139" s="87" t="e">
        <f t="shared" si="252"/>
        <v>#VALUE!</v>
      </c>
      <c r="T139" s="87" t="e">
        <f t="shared" si="252"/>
        <v>#VALUE!</v>
      </c>
      <c r="U139" s="87" t="e">
        <f t="shared" si="252"/>
        <v>#VALUE!</v>
      </c>
      <c r="V139" s="87" t="e">
        <f t="shared" si="252"/>
        <v>#VALUE!</v>
      </c>
      <c r="W139" s="87" t="e">
        <f t="shared" si="252"/>
        <v>#VALUE!</v>
      </c>
      <c r="X139" s="87" t="e">
        <f t="shared" si="252"/>
        <v>#VALUE!</v>
      </c>
      <c r="Y139" s="87" t="e">
        <f t="shared" si="252"/>
        <v>#VALUE!</v>
      </c>
      <c r="Z139" s="87" t="e">
        <f t="shared" si="252"/>
        <v>#VALUE!</v>
      </c>
      <c r="AA139" s="87" t="e">
        <f t="shared" si="252"/>
        <v>#VALUE!</v>
      </c>
      <c r="AB139" s="87" t="e">
        <f t="shared" si="252"/>
        <v>#VALUE!</v>
      </c>
      <c r="AC139" s="87" t="e">
        <f t="shared" si="252"/>
        <v>#VALUE!</v>
      </c>
      <c r="AD139" s="87" t="e">
        <f t="shared" si="252"/>
        <v>#VALUE!</v>
      </c>
      <c r="AE139" s="88"/>
      <c r="AF139" s="115"/>
      <c r="AG139" s="113"/>
      <c r="AJ139" s="82"/>
      <c r="AT139" s="118">
        <f t="shared" si="231"/>
        <v>45880</v>
      </c>
      <c r="AU139" s="7" t="e">
        <f t="shared" si="201"/>
        <v>#N/A</v>
      </c>
      <c r="AV139" s="7" t="e">
        <f t="shared" si="202"/>
        <v>#N/A</v>
      </c>
      <c r="AW139" s="7" t="e">
        <f t="shared" si="203"/>
        <v>#N/A</v>
      </c>
    </row>
    <row r="140" spans="2:49" x14ac:dyDescent="0.15">
      <c r="B140" s="89" t="s">
        <v>11</v>
      </c>
      <c r="C140" s="100" t="str">
        <f t="shared" ref="C140:AD140" si="253">IF(C138&lt;=$G$5,C138,"")</f>
        <v/>
      </c>
      <c r="D140" s="100" t="str">
        <f t="shared" si="253"/>
        <v/>
      </c>
      <c r="E140" s="100" t="str">
        <f t="shared" si="253"/>
        <v/>
      </c>
      <c r="F140" s="100" t="str">
        <f t="shared" si="253"/>
        <v/>
      </c>
      <c r="G140" s="100" t="str">
        <f t="shared" si="253"/>
        <v/>
      </c>
      <c r="H140" s="100" t="str">
        <f t="shared" si="253"/>
        <v/>
      </c>
      <c r="I140" s="100" t="str">
        <f t="shared" si="253"/>
        <v/>
      </c>
      <c r="J140" s="100" t="str">
        <f t="shared" si="253"/>
        <v/>
      </c>
      <c r="K140" s="100" t="str">
        <f t="shared" si="253"/>
        <v/>
      </c>
      <c r="L140" s="100" t="str">
        <f t="shared" si="253"/>
        <v/>
      </c>
      <c r="M140" s="100" t="str">
        <f t="shared" si="253"/>
        <v/>
      </c>
      <c r="N140" s="100" t="str">
        <f t="shared" si="253"/>
        <v/>
      </c>
      <c r="O140" s="100" t="str">
        <f t="shared" si="253"/>
        <v/>
      </c>
      <c r="P140" s="100" t="str">
        <f t="shared" si="253"/>
        <v/>
      </c>
      <c r="Q140" s="100" t="str">
        <f t="shared" si="253"/>
        <v/>
      </c>
      <c r="R140" s="100" t="str">
        <f t="shared" si="253"/>
        <v/>
      </c>
      <c r="S140" s="100" t="str">
        <f t="shared" si="253"/>
        <v/>
      </c>
      <c r="T140" s="100" t="str">
        <f t="shared" si="253"/>
        <v/>
      </c>
      <c r="U140" s="100" t="str">
        <f t="shared" si="253"/>
        <v/>
      </c>
      <c r="V140" s="100" t="str">
        <f t="shared" si="253"/>
        <v/>
      </c>
      <c r="W140" s="100" t="str">
        <f t="shared" si="253"/>
        <v/>
      </c>
      <c r="X140" s="100" t="str">
        <f t="shared" si="253"/>
        <v/>
      </c>
      <c r="Y140" s="100" t="str">
        <f t="shared" si="253"/>
        <v/>
      </c>
      <c r="Z140" s="100" t="str">
        <f t="shared" si="253"/>
        <v/>
      </c>
      <c r="AA140" s="100" t="str">
        <f t="shared" si="253"/>
        <v/>
      </c>
      <c r="AB140" s="100" t="str">
        <f t="shared" si="253"/>
        <v/>
      </c>
      <c r="AC140" s="100" t="str">
        <f t="shared" si="253"/>
        <v/>
      </c>
      <c r="AD140" s="92" t="str">
        <f t="shared" si="253"/>
        <v/>
      </c>
      <c r="AE140" s="88"/>
      <c r="AF140" s="200" t="str">
        <f>IF(C140="","",AF127+1)</f>
        <v/>
      </c>
      <c r="AG140" s="201"/>
      <c r="AJ140" s="82"/>
      <c r="AT140" s="118">
        <f t="shared" si="231"/>
        <v>45881</v>
      </c>
      <c r="AU140" s="7" t="e">
        <f t="shared" si="201"/>
        <v>#N/A</v>
      </c>
      <c r="AV140" s="7" t="e">
        <f t="shared" si="202"/>
        <v>#N/A</v>
      </c>
      <c r="AW140" s="7" t="e">
        <f t="shared" si="203"/>
        <v>#N/A</v>
      </c>
    </row>
    <row r="141" spans="2:49" x14ac:dyDescent="0.15">
      <c r="B141" s="52" t="s">
        <v>5</v>
      </c>
      <c r="C141" s="144" t="str">
        <f>TEXT(WEEKDAY(+C138),"aaa")</f>
        <v>火</v>
      </c>
      <c r="D141" s="145" t="str">
        <f t="shared" ref="D141:AD141" si="254">TEXT(WEEKDAY(+D138),"aaa")</f>
        <v>水</v>
      </c>
      <c r="E141" s="145" t="str">
        <f t="shared" si="254"/>
        <v>木</v>
      </c>
      <c r="F141" s="145" t="str">
        <f t="shared" si="254"/>
        <v>金</v>
      </c>
      <c r="G141" s="145" t="str">
        <f t="shared" si="254"/>
        <v>土</v>
      </c>
      <c r="H141" s="145" t="str">
        <f t="shared" si="254"/>
        <v>日</v>
      </c>
      <c r="I141" s="145" t="str">
        <f t="shared" si="254"/>
        <v>月</v>
      </c>
      <c r="J141" s="145" t="str">
        <f t="shared" si="254"/>
        <v>火</v>
      </c>
      <c r="K141" s="145" t="str">
        <f t="shared" si="254"/>
        <v>水</v>
      </c>
      <c r="L141" s="145" t="str">
        <f t="shared" si="254"/>
        <v>木</v>
      </c>
      <c r="M141" s="145" t="str">
        <f t="shared" si="254"/>
        <v>金</v>
      </c>
      <c r="N141" s="145" t="str">
        <f t="shared" si="254"/>
        <v>土</v>
      </c>
      <c r="O141" s="145" t="str">
        <f t="shared" si="254"/>
        <v>日</v>
      </c>
      <c r="P141" s="145" t="str">
        <f t="shared" si="254"/>
        <v>月</v>
      </c>
      <c r="Q141" s="145" t="str">
        <f t="shared" si="254"/>
        <v>火</v>
      </c>
      <c r="R141" s="145" t="str">
        <f t="shared" si="254"/>
        <v>水</v>
      </c>
      <c r="S141" s="145" t="str">
        <f t="shared" si="254"/>
        <v>木</v>
      </c>
      <c r="T141" s="145" t="str">
        <f t="shared" si="254"/>
        <v>金</v>
      </c>
      <c r="U141" s="145" t="str">
        <f t="shared" si="254"/>
        <v>土</v>
      </c>
      <c r="V141" s="145" t="str">
        <f t="shared" si="254"/>
        <v>日</v>
      </c>
      <c r="W141" s="145" t="str">
        <f t="shared" si="254"/>
        <v>月</v>
      </c>
      <c r="X141" s="145" t="str">
        <f t="shared" si="254"/>
        <v>火</v>
      </c>
      <c r="Y141" s="145" t="str">
        <f t="shared" si="254"/>
        <v>水</v>
      </c>
      <c r="Z141" s="145" t="str">
        <f t="shared" si="254"/>
        <v>木</v>
      </c>
      <c r="AA141" s="145" t="str">
        <f t="shared" si="254"/>
        <v>金</v>
      </c>
      <c r="AB141" s="145" t="str">
        <f t="shared" si="254"/>
        <v>土</v>
      </c>
      <c r="AC141" s="145" t="str">
        <f t="shared" si="254"/>
        <v>日</v>
      </c>
      <c r="AD141" s="146" t="str">
        <f t="shared" si="254"/>
        <v>月</v>
      </c>
      <c r="AE141" s="24"/>
      <c r="AF141" s="95" t="s">
        <v>56</v>
      </c>
      <c r="AG141" s="108">
        <f>+COUNTIF(C141:AD141,"土")+COUNTIF(C141:AD141,"日")</f>
        <v>8</v>
      </c>
      <c r="AJ141" s="82"/>
      <c r="AT141" s="118">
        <f t="shared" si="231"/>
        <v>45882</v>
      </c>
      <c r="AU141" s="7" t="e">
        <f t="shared" si="201"/>
        <v>#N/A</v>
      </c>
      <c r="AV141" s="7" t="e">
        <f t="shared" si="202"/>
        <v>#N/A</v>
      </c>
      <c r="AW141" s="7" t="e">
        <f t="shared" si="203"/>
        <v>#N/A</v>
      </c>
    </row>
    <row r="142" spans="2:49" ht="13.5" customHeight="1" x14ac:dyDescent="0.15">
      <c r="B142" s="176" t="s">
        <v>8</v>
      </c>
      <c r="C142" s="179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  <c r="AD142" s="173"/>
      <c r="AE142" s="24"/>
      <c r="AF142" s="96" t="s">
        <v>53</v>
      </c>
      <c r="AG142" s="109">
        <f>+COUNTA(C145:AD145)</f>
        <v>0</v>
      </c>
      <c r="AJ142" s="82"/>
      <c r="AT142" s="118">
        <f t="shared" si="231"/>
        <v>45883</v>
      </c>
      <c r="AU142" s="7" t="e">
        <f t="shared" si="201"/>
        <v>#N/A</v>
      </c>
      <c r="AV142" s="7" t="e">
        <f t="shared" si="202"/>
        <v>#N/A</v>
      </c>
      <c r="AW142" s="7" t="e">
        <f t="shared" si="203"/>
        <v>#N/A</v>
      </c>
    </row>
    <row r="143" spans="2:49" ht="13.5" customHeight="1" x14ac:dyDescent="0.15">
      <c r="B143" s="177"/>
      <c r="C143" s="180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74"/>
      <c r="AE143" s="24"/>
      <c r="AF143" s="96" t="s">
        <v>61</v>
      </c>
      <c r="AG143" s="127">
        <f>COUNTA(C140:AD140)-AG142-COUNTBLANK(C140:AD140)</f>
        <v>0</v>
      </c>
      <c r="AJ143" s="82"/>
      <c r="AT143" s="118">
        <f t="shared" si="231"/>
        <v>45884</v>
      </c>
      <c r="AU143" s="7" t="e">
        <f t="shared" si="201"/>
        <v>#N/A</v>
      </c>
      <c r="AV143" s="7" t="e">
        <f t="shared" si="202"/>
        <v>#N/A</v>
      </c>
      <c r="AW143" s="7" t="e">
        <f t="shared" si="203"/>
        <v>#N/A</v>
      </c>
    </row>
    <row r="144" spans="2:49" ht="13.5" customHeight="1" x14ac:dyDescent="0.15">
      <c r="B144" s="178"/>
      <c r="C144" s="181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5"/>
      <c r="AE144" s="24"/>
      <c r="AF144" s="96" t="s">
        <v>6</v>
      </c>
      <c r="AG144" s="110">
        <f>+COUNTIF(C146:AD146,"*休")</f>
        <v>0</v>
      </c>
      <c r="AH144" s="40" t="str">
        <f>IF(C140="","",IF(8&gt;AG144,"←計画日数が足りません",""))</f>
        <v/>
      </c>
      <c r="AJ144" s="82"/>
      <c r="AT144" s="118">
        <f t="shared" si="231"/>
        <v>45885</v>
      </c>
      <c r="AU144" s="7" t="e">
        <f t="shared" si="201"/>
        <v>#N/A</v>
      </c>
      <c r="AV144" s="7" t="e">
        <f t="shared" si="202"/>
        <v>#N/A</v>
      </c>
      <c r="AW144" s="7" t="e">
        <f t="shared" si="203"/>
        <v>#N/A</v>
      </c>
    </row>
    <row r="145" spans="2:49" x14ac:dyDescent="0.15">
      <c r="B145" s="57" t="s">
        <v>16</v>
      </c>
      <c r="C145" s="8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69"/>
      <c r="AE145" s="24"/>
      <c r="AF145" s="96" t="s">
        <v>10</v>
      </c>
      <c r="AG145" s="110">
        <f>+COUNTIF(C147:AD147,"*休")</f>
        <v>0</v>
      </c>
      <c r="AH145" s="40" t="str">
        <f>IF(C140="","",IF(AG145&lt;AG144,"←実績が足りません",""))</f>
        <v/>
      </c>
      <c r="AJ145" s="82"/>
      <c r="AT145" s="118">
        <f t="shared" si="231"/>
        <v>45886</v>
      </c>
      <c r="AU145" s="7" t="e">
        <f t="shared" si="201"/>
        <v>#N/A</v>
      </c>
      <c r="AV145" s="7" t="e">
        <f t="shared" si="202"/>
        <v>#N/A</v>
      </c>
      <c r="AW145" s="7" t="e">
        <f t="shared" si="203"/>
        <v>#N/A</v>
      </c>
    </row>
    <row r="146" spans="2:49" x14ac:dyDescent="0.15">
      <c r="B146" s="52" t="s">
        <v>0</v>
      </c>
      <c r="C146" s="8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3"/>
      <c r="Q146" s="2"/>
      <c r="R146" s="80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69"/>
      <c r="AE146" s="24"/>
      <c r="AF146" s="123" t="s">
        <v>62</v>
      </c>
      <c r="AG146" s="41" t="e">
        <f>ROUNDDOWN(AG145/AG143,3)</f>
        <v>#DIV/0!</v>
      </c>
      <c r="AJ146" s="82"/>
      <c r="AT146" s="118">
        <f t="shared" si="231"/>
        <v>45887</v>
      </c>
      <c r="AU146" s="7" t="e">
        <f t="shared" si="201"/>
        <v>#N/A</v>
      </c>
      <c r="AV146" s="7" t="e">
        <f t="shared" si="202"/>
        <v>#N/A</v>
      </c>
      <c r="AW146" s="7" t="e">
        <f t="shared" si="203"/>
        <v>#N/A</v>
      </c>
    </row>
    <row r="147" spans="2:49" x14ac:dyDescent="0.15">
      <c r="B147" s="60" t="s">
        <v>7</v>
      </c>
      <c r="C147" s="147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148"/>
      <c r="Q147" s="71"/>
      <c r="R147" s="147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2"/>
      <c r="AE147" s="24"/>
      <c r="AF147" s="111" t="s">
        <v>57</v>
      </c>
      <c r="AG147" s="112" t="str">
        <f>_xlfn.IFS(C140="","",AG146&gt;=0.285,"OK",AG146&lt;0.285,"NG")</f>
        <v/>
      </c>
      <c r="AJ147" s="82"/>
      <c r="AT147" s="118">
        <f t="shared" si="231"/>
        <v>45888</v>
      </c>
      <c r="AU147" s="7" t="e">
        <f t="shared" ref="AU147:AU174" si="255">IF(HLOOKUP($AT147,$C$75:$AD$82,6,FALSE)="","",HLOOKUP($AT147,$C$75:$AD$82,6,FALSE))</f>
        <v>#N/A</v>
      </c>
      <c r="AV147" s="7" t="e">
        <f t="shared" ref="AV147:AV174" si="256">IF(HLOOKUP($AT147,$C$75:$AD$82,7,FALSE)="","",HLOOKUP($AT147,$C$75:$AD$82,7,FALSE))</f>
        <v>#N/A</v>
      </c>
      <c r="AW147" s="7" t="e">
        <f t="shared" ref="AW147:AW174" si="257">IF(HLOOKUP($AT147,$C$75:$AD$82,8,FALSE)="","",HLOOKUP($AT147,$C$75:$AD$82,8,FALSE))</f>
        <v>#N/A</v>
      </c>
    </row>
    <row r="148" spans="2:49" hidden="1" x14ac:dyDescent="0.15">
      <c r="B148" s="83"/>
      <c r="C148" s="142" t="str">
        <f>_xlfn.IFS(C145="","通常",C145="夏休","夏休",C145="冬休","冬休")</f>
        <v>通常</v>
      </c>
      <c r="D148" s="142" t="str">
        <f t="shared" ref="D148:AD148" si="258">_xlfn.IFS(D145="","通常",D145="夏休","夏休",D145="冬休","冬休")</f>
        <v>通常</v>
      </c>
      <c r="E148" s="142" t="str">
        <f t="shared" si="258"/>
        <v>通常</v>
      </c>
      <c r="F148" s="142" t="str">
        <f t="shared" si="258"/>
        <v>通常</v>
      </c>
      <c r="G148" s="142" t="str">
        <f t="shared" si="258"/>
        <v>通常</v>
      </c>
      <c r="H148" s="142" t="str">
        <f t="shared" si="258"/>
        <v>通常</v>
      </c>
      <c r="I148" s="142" t="str">
        <f t="shared" si="258"/>
        <v>通常</v>
      </c>
      <c r="J148" s="142" t="str">
        <f t="shared" si="258"/>
        <v>通常</v>
      </c>
      <c r="K148" s="142" t="str">
        <f t="shared" si="258"/>
        <v>通常</v>
      </c>
      <c r="L148" s="142" t="str">
        <f t="shared" si="258"/>
        <v>通常</v>
      </c>
      <c r="M148" s="142" t="str">
        <f t="shared" si="258"/>
        <v>通常</v>
      </c>
      <c r="N148" s="142" t="str">
        <f t="shared" si="258"/>
        <v>通常</v>
      </c>
      <c r="O148" s="142" t="str">
        <f t="shared" si="258"/>
        <v>通常</v>
      </c>
      <c r="P148" s="142" t="str">
        <f t="shared" si="258"/>
        <v>通常</v>
      </c>
      <c r="Q148" s="142" t="str">
        <f t="shared" si="258"/>
        <v>通常</v>
      </c>
      <c r="R148" s="142" t="str">
        <f t="shared" si="258"/>
        <v>通常</v>
      </c>
      <c r="S148" s="142" t="str">
        <f t="shared" si="258"/>
        <v>通常</v>
      </c>
      <c r="T148" s="142" t="str">
        <f t="shared" si="258"/>
        <v>通常</v>
      </c>
      <c r="U148" s="142" t="str">
        <f t="shared" si="258"/>
        <v>通常</v>
      </c>
      <c r="V148" s="142" t="str">
        <f t="shared" si="258"/>
        <v>通常</v>
      </c>
      <c r="W148" s="142" t="str">
        <f t="shared" si="258"/>
        <v>通常</v>
      </c>
      <c r="X148" s="142" t="str">
        <f t="shared" si="258"/>
        <v>通常</v>
      </c>
      <c r="Y148" s="142" t="str">
        <f t="shared" si="258"/>
        <v>通常</v>
      </c>
      <c r="Z148" s="142" t="str">
        <f t="shared" si="258"/>
        <v>通常</v>
      </c>
      <c r="AA148" s="142" t="str">
        <f t="shared" si="258"/>
        <v>通常</v>
      </c>
      <c r="AB148" s="142" t="str">
        <f t="shared" si="258"/>
        <v>通常</v>
      </c>
      <c r="AC148" s="142" t="str">
        <f t="shared" si="258"/>
        <v>通常</v>
      </c>
      <c r="AD148" s="142" t="str">
        <f t="shared" si="258"/>
        <v>通常</v>
      </c>
      <c r="AE148" s="24"/>
      <c r="AF148" s="131"/>
      <c r="AG148" s="132"/>
      <c r="AJ148" s="82"/>
      <c r="AT148" s="118">
        <f t="shared" si="231"/>
        <v>45889</v>
      </c>
      <c r="AU148" s="7" t="e">
        <f t="shared" si="255"/>
        <v>#N/A</v>
      </c>
      <c r="AV148" s="7" t="e">
        <f t="shared" si="256"/>
        <v>#N/A</v>
      </c>
      <c r="AW148" s="7" t="e">
        <f t="shared" si="257"/>
        <v>#N/A</v>
      </c>
    </row>
    <row r="149" spans="2:49" hidden="1" x14ac:dyDescent="0.15">
      <c r="B149" s="83"/>
      <c r="C149" s="142" t="str">
        <f>_xlfn.IFS(C145="","通常実績",C145="夏休","夏休",C145="冬休","冬休")</f>
        <v>通常実績</v>
      </c>
      <c r="D149" s="142" t="str">
        <f t="shared" ref="D149:AD149" si="259">_xlfn.IFS(D145="","通常実績",D145="夏休","夏休",D145="冬休","冬休")</f>
        <v>通常実績</v>
      </c>
      <c r="E149" s="142" t="str">
        <f t="shared" si="259"/>
        <v>通常実績</v>
      </c>
      <c r="F149" s="142" t="str">
        <f t="shared" si="259"/>
        <v>通常実績</v>
      </c>
      <c r="G149" s="142" t="str">
        <f t="shared" si="259"/>
        <v>通常実績</v>
      </c>
      <c r="H149" s="142" t="str">
        <f t="shared" si="259"/>
        <v>通常実績</v>
      </c>
      <c r="I149" s="142" t="str">
        <f t="shared" si="259"/>
        <v>通常実績</v>
      </c>
      <c r="J149" s="142" t="str">
        <f t="shared" si="259"/>
        <v>通常実績</v>
      </c>
      <c r="K149" s="142" t="str">
        <f t="shared" si="259"/>
        <v>通常実績</v>
      </c>
      <c r="L149" s="142" t="str">
        <f t="shared" si="259"/>
        <v>通常実績</v>
      </c>
      <c r="M149" s="142" t="str">
        <f t="shared" si="259"/>
        <v>通常実績</v>
      </c>
      <c r="N149" s="142" t="str">
        <f t="shared" si="259"/>
        <v>通常実績</v>
      </c>
      <c r="O149" s="142" t="str">
        <f t="shared" si="259"/>
        <v>通常実績</v>
      </c>
      <c r="P149" s="142" t="str">
        <f t="shared" si="259"/>
        <v>通常実績</v>
      </c>
      <c r="Q149" s="142" t="str">
        <f t="shared" si="259"/>
        <v>通常実績</v>
      </c>
      <c r="R149" s="142" t="str">
        <f t="shared" si="259"/>
        <v>通常実績</v>
      </c>
      <c r="S149" s="142" t="str">
        <f t="shared" si="259"/>
        <v>通常実績</v>
      </c>
      <c r="T149" s="142" t="str">
        <f t="shared" si="259"/>
        <v>通常実績</v>
      </c>
      <c r="U149" s="142" t="str">
        <f t="shared" si="259"/>
        <v>通常実績</v>
      </c>
      <c r="V149" s="142" t="str">
        <f t="shared" si="259"/>
        <v>通常実績</v>
      </c>
      <c r="W149" s="142" t="str">
        <f t="shared" si="259"/>
        <v>通常実績</v>
      </c>
      <c r="X149" s="142" t="str">
        <f t="shared" si="259"/>
        <v>通常実績</v>
      </c>
      <c r="Y149" s="142" t="str">
        <f t="shared" si="259"/>
        <v>通常実績</v>
      </c>
      <c r="Z149" s="142" t="str">
        <f t="shared" si="259"/>
        <v>通常実績</v>
      </c>
      <c r="AA149" s="142" t="str">
        <f t="shared" si="259"/>
        <v>通常実績</v>
      </c>
      <c r="AB149" s="142" t="str">
        <f t="shared" si="259"/>
        <v>通常実績</v>
      </c>
      <c r="AC149" s="142" t="str">
        <f t="shared" si="259"/>
        <v>通常実績</v>
      </c>
      <c r="AD149" s="142" t="str">
        <f t="shared" si="259"/>
        <v>通常実績</v>
      </c>
      <c r="AE149" s="24"/>
      <c r="AF149" s="131"/>
      <c r="AG149" s="132"/>
      <c r="AJ149" s="82"/>
      <c r="AT149" s="118">
        <f>AT148+1</f>
        <v>45890</v>
      </c>
      <c r="AU149" s="7" t="e">
        <f t="shared" si="255"/>
        <v>#N/A</v>
      </c>
      <c r="AV149" s="7" t="e">
        <f t="shared" si="256"/>
        <v>#N/A</v>
      </c>
      <c r="AW149" s="7" t="e">
        <f t="shared" si="257"/>
        <v>#N/A</v>
      </c>
    </row>
    <row r="150" spans="2:49" x14ac:dyDescent="0.15"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F150" s="116"/>
      <c r="AG150" s="117"/>
      <c r="AJ150" s="82"/>
      <c r="AT150" s="118">
        <f t="shared" si="231"/>
        <v>45891</v>
      </c>
      <c r="AU150" s="7" t="e">
        <f t="shared" si="255"/>
        <v>#N/A</v>
      </c>
      <c r="AV150" s="7" t="e">
        <f t="shared" si="256"/>
        <v>#N/A</v>
      </c>
      <c r="AW150" s="7" t="e">
        <f t="shared" si="257"/>
        <v>#N/A</v>
      </c>
    </row>
    <row r="151" spans="2:49" hidden="1" x14ac:dyDescent="0.15">
      <c r="B151" s="89" t="s">
        <v>11</v>
      </c>
      <c r="C151" s="102">
        <f>AD138+1</f>
        <v>46056</v>
      </c>
      <c r="D151" s="149">
        <f>+C151+1</f>
        <v>46057</v>
      </c>
      <c r="E151" s="149">
        <f t="shared" ref="E151" si="260">+D151+1</f>
        <v>46058</v>
      </c>
      <c r="F151" s="149">
        <f t="shared" ref="F151" si="261">+E151+1</f>
        <v>46059</v>
      </c>
      <c r="G151" s="149">
        <f t="shared" ref="G151" si="262">+F151+1</f>
        <v>46060</v>
      </c>
      <c r="H151" s="149">
        <f t="shared" ref="H151" si="263">+G151+1</f>
        <v>46061</v>
      </c>
      <c r="I151" s="149">
        <f t="shared" ref="I151" si="264">+H151+1</f>
        <v>46062</v>
      </c>
      <c r="J151" s="149">
        <f t="shared" ref="J151" si="265">+I151+1</f>
        <v>46063</v>
      </c>
      <c r="K151" s="149">
        <f t="shared" ref="K151" si="266">+J151+1</f>
        <v>46064</v>
      </c>
      <c r="L151" s="149">
        <f>+K151+1</f>
        <v>46065</v>
      </c>
      <c r="M151" s="149">
        <f t="shared" ref="M151" si="267">+L151+1</f>
        <v>46066</v>
      </c>
      <c r="N151" s="149">
        <f t="shared" ref="N151" si="268">+M151+1</f>
        <v>46067</v>
      </c>
      <c r="O151" s="149">
        <f t="shared" ref="O151" si="269">+N151+1</f>
        <v>46068</v>
      </c>
      <c r="P151" s="149">
        <f t="shared" ref="P151" si="270">+O151+1</f>
        <v>46069</v>
      </c>
      <c r="Q151" s="149">
        <f t="shared" ref="Q151" si="271">+P151+1</f>
        <v>46070</v>
      </c>
      <c r="R151" s="149">
        <f t="shared" ref="R151" si="272">+Q151+1</f>
        <v>46071</v>
      </c>
      <c r="S151" s="149">
        <f>+R151+1</f>
        <v>46072</v>
      </c>
      <c r="T151" s="149">
        <f t="shared" ref="T151" si="273">+S151+1</f>
        <v>46073</v>
      </c>
      <c r="U151" s="149">
        <f t="shared" ref="U151" si="274">+T151+1</f>
        <v>46074</v>
      </c>
      <c r="V151" s="149">
        <f t="shared" ref="V151" si="275">+U151+1</f>
        <v>46075</v>
      </c>
      <c r="W151" s="149">
        <f>+V151+1</f>
        <v>46076</v>
      </c>
      <c r="X151" s="149">
        <f t="shared" ref="X151" si="276">+W151+1</f>
        <v>46077</v>
      </c>
      <c r="Y151" s="149">
        <f t="shared" ref="Y151" si="277">+X151+1</f>
        <v>46078</v>
      </c>
      <c r="Z151" s="149">
        <f t="shared" ref="Z151" si="278">+Y151+1</f>
        <v>46079</v>
      </c>
      <c r="AA151" s="149">
        <f>+Z151+1</f>
        <v>46080</v>
      </c>
      <c r="AB151" s="149">
        <f t="shared" ref="AB151" si="279">+AA151+1</f>
        <v>46081</v>
      </c>
      <c r="AC151" s="149">
        <f>+AB151+1</f>
        <v>46082</v>
      </c>
      <c r="AD151" s="103">
        <f>+AC151+1</f>
        <v>46083</v>
      </c>
      <c r="AF151" s="115"/>
      <c r="AG151" s="113"/>
      <c r="AJ151" s="82"/>
      <c r="AT151" s="118">
        <f t="shared" si="231"/>
        <v>45892</v>
      </c>
      <c r="AU151" s="7" t="e">
        <f t="shared" si="255"/>
        <v>#N/A</v>
      </c>
      <c r="AV151" s="7" t="e">
        <f t="shared" si="256"/>
        <v>#N/A</v>
      </c>
      <c r="AW151" s="7" t="e">
        <f t="shared" si="257"/>
        <v>#N/A</v>
      </c>
    </row>
    <row r="152" spans="2:49" hidden="1" x14ac:dyDescent="0.15">
      <c r="B152" s="104" t="s">
        <v>52</v>
      </c>
      <c r="C152" s="87" t="e">
        <f t="shared" ref="C152:AD152" si="280">IF(C158="冬休","－",(_xlfn.IFS(WEEKDAY(C153)=7,"○",WEEKDAY(C153)=1,"○",COUNTIFS(祝日,C153)=1,"○")))</f>
        <v>#VALUE!</v>
      </c>
      <c r="D152" s="87" t="e">
        <f t="shared" si="280"/>
        <v>#VALUE!</v>
      </c>
      <c r="E152" s="87" t="e">
        <f t="shared" si="280"/>
        <v>#VALUE!</v>
      </c>
      <c r="F152" s="87" t="e">
        <f t="shared" si="280"/>
        <v>#VALUE!</v>
      </c>
      <c r="G152" s="87" t="e">
        <f t="shared" si="280"/>
        <v>#VALUE!</v>
      </c>
      <c r="H152" s="87" t="e">
        <f t="shared" si="280"/>
        <v>#VALUE!</v>
      </c>
      <c r="I152" s="87" t="e">
        <f t="shared" si="280"/>
        <v>#VALUE!</v>
      </c>
      <c r="J152" s="87" t="e">
        <f t="shared" si="280"/>
        <v>#VALUE!</v>
      </c>
      <c r="K152" s="87" t="e">
        <f t="shared" si="280"/>
        <v>#VALUE!</v>
      </c>
      <c r="L152" s="87" t="e">
        <f t="shared" si="280"/>
        <v>#VALUE!</v>
      </c>
      <c r="M152" s="87" t="e">
        <f t="shared" si="280"/>
        <v>#VALUE!</v>
      </c>
      <c r="N152" s="87" t="e">
        <f t="shared" si="280"/>
        <v>#VALUE!</v>
      </c>
      <c r="O152" s="87" t="e">
        <f t="shared" si="280"/>
        <v>#VALUE!</v>
      </c>
      <c r="P152" s="87" t="e">
        <f t="shared" si="280"/>
        <v>#VALUE!</v>
      </c>
      <c r="Q152" s="87" t="e">
        <f t="shared" si="280"/>
        <v>#VALUE!</v>
      </c>
      <c r="R152" s="87" t="e">
        <f t="shared" si="280"/>
        <v>#VALUE!</v>
      </c>
      <c r="S152" s="87" t="e">
        <f t="shared" si="280"/>
        <v>#VALUE!</v>
      </c>
      <c r="T152" s="87" t="e">
        <f t="shared" si="280"/>
        <v>#VALUE!</v>
      </c>
      <c r="U152" s="87" t="e">
        <f t="shared" si="280"/>
        <v>#VALUE!</v>
      </c>
      <c r="V152" s="87" t="e">
        <f t="shared" si="280"/>
        <v>#VALUE!</v>
      </c>
      <c r="W152" s="87" t="e">
        <f t="shared" si="280"/>
        <v>#VALUE!</v>
      </c>
      <c r="X152" s="87" t="e">
        <f t="shared" si="280"/>
        <v>#VALUE!</v>
      </c>
      <c r="Y152" s="87" t="e">
        <f t="shared" si="280"/>
        <v>#VALUE!</v>
      </c>
      <c r="Z152" s="87" t="e">
        <f t="shared" si="280"/>
        <v>#VALUE!</v>
      </c>
      <c r="AA152" s="87" t="e">
        <f t="shared" si="280"/>
        <v>#VALUE!</v>
      </c>
      <c r="AB152" s="87" t="e">
        <f t="shared" si="280"/>
        <v>#VALUE!</v>
      </c>
      <c r="AC152" s="87" t="e">
        <f t="shared" si="280"/>
        <v>#VALUE!</v>
      </c>
      <c r="AD152" s="87" t="e">
        <f t="shared" si="280"/>
        <v>#VALUE!</v>
      </c>
      <c r="AE152" s="88"/>
      <c r="AF152" s="115"/>
      <c r="AG152" s="113"/>
      <c r="AJ152" s="82"/>
      <c r="AT152" s="118">
        <f t="shared" si="231"/>
        <v>45893</v>
      </c>
      <c r="AU152" s="7" t="e">
        <f t="shared" si="255"/>
        <v>#N/A</v>
      </c>
      <c r="AV152" s="7" t="e">
        <f t="shared" si="256"/>
        <v>#N/A</v>
      </c>
      <c r="AW152" s="7" t="e">
        <f t="shared" si="257"/>
        <v>#N/A</v>
      </c>
    </row>
    <row r="153" spans="2:49" x14ac:dyDescent="0.15">
      <c r="B153" s="89" t="s">
        <v>11</v>
      </c>
      <c r="C153" s="100" t="str">
        <f t="shared" ref="C153:AD153" si="281">IF(C151&lt;=$G$5,C151,"")</f>
        <v/>
      </c>
      <c r="D153" s="100" t="str">
        <f t="shared" si="281"/>
        <v/>
      </c>
      <c r="E153" s="100" t="str">
        <f t="shared" si="281"/>
        <v/>
      </c>
      <c r="F153" s="100" t="str">
        <f t="shared" si="281"/>
        <v/>
      </c>
      <c r="G153" s="100" t="str">
        <f t="shared" si="281"/>
        <v/>
      </c>
      <c r="H153" s="100" t="str">
        <f t="shared" si="281"/>
        <v/>
      </c>
      <c r="I153" s="100" t="str">
        <f t="shared" si="281"/>
        <v/>
      </c>
      <c r="J153" s="100" t="str">
        <f t="shared" si="281"/>
        <v/>
      </c>
      <c r="K153" s="100" t="str">
        <f t="shared" si="281"/>
        <v/>
      </c>
      <c r="L153" s="100" t="str">
        <f t="shared" si="281"/>
        <v/>
      </c>
      <c r="M153" s="100" t="str">
        <f t="shared" si="281"/>
        <v/>
      </c>
      <c r="N153" s="100" t="str">
        <f t="shared" si="281"/>
        <v/>
      </c>
      <c r="O153" s="100" t="str">
        <f t="shared" si="281"/>
        <v/>
      </c>
      <c r="P153" s="100" t="str">
        <f t="shared" si="281"/>
        <v/>
      </c>
      <c r="Q153" s="100" t="str">
        <f t="shared" si="281"/>
        <v/>
      </c>
      <c r="R153" s="100" t="str">
        <f t="shared" si="281"/>
        <v/>
      </c>
      <c r="S153" s="100" t="str">
        <f t="shared" si="281"/>
        <v/>
      </c>
      <c r="T153" s="100" t="str">
        <f t="shared" si="281"/>
        <v/>
      </c>
      <c r="U153" s="100" t="str">
        <f t="shared" si="281"/>
        <v/>
      </c>
      <c r="V153" s="100" t="str">
        <f t="shared" si="281"/>
        <v/>
      </c>
      <c r="W153" s="100" t="str">
        <f t="shared" si="281"/>
        <v/>
      </c>
      <c r="X153" s="100" t="str">
        <f t="shared" si="281"/>
        <v/>
      </c>
      <c r="Y153" s="100" t="str">
        <f t="shared" si="281"/>
        <v/>
      </c>
      <c r="Z153" s="100" t="str">
        <f t="shared" si="281"/>
        <v/>
      </c>
      <c r="AA153" s="100" t="str">
        <f t="shared" si="281"/>
        <v/>
      </c>
      <c r="AB153" s="100" t="str">
        <f t="shared" si="281"/>
        <v/>
      </c>
      <c r="AC153" s="100" t="str">
        <f t="shared" si="281"/>
        <v/>
      </c>
      <c r="AD153" s="92" t="str">
        <f t="shared" si="281"/>
        <v/>
      </c>
      <c r="AE153" s="88"/>
      <c r="AF153" s="200" t="str">
        <f>IF(C153="","",AF140+1)</f>
        <v/>
      </c>
      <c r="AG153" s="201"/>
      <c r="AJ153" s="82"/>
      <c r="AT153" s="118">
        <f t="shared" si="231"/>
        <v>45894</v>
      </c>
      <c r="AU153" s="7" t="e">
        <f t="shared" si="255"/>
        <v>#N/A</v>
      </c>
      <c r="AV153" s="7" t="e">
        <f t="shared" si="256"/>
        <v>#N/A</v>
      </c>
      <c r="AW153" s="7" t="e">
        <f t="shared" si="257"/>
        <v>#N/A</v>
      </c>
    </row>
    <row r="154" spans="2:49" x14ac:dyDescent="0.15">
      <c r="B154" s="52" t="s">
        <v>5</v>
      </c>
      <c r="C154" s="144" t="str">
        <f>TEXT(WEEKDAY(+C151),"aaa")</f>
        <v>火</v>
      </c>
      <c r="D154" s="145" t="str">
        <f t="shared" ref="D154:AD154" si="282">TEXT(WEEKDAY(+D151),"aaa")</f>
        <v>水</v>
      </c>
      <c r="E154" s="145" t="str">
        <f t="shared" si="282"/>
        <v>木</v>
      </c>
      <c r="F154" s="145" t="str">
        <f t="shared" si="282"/>
        <v>金</v>
      </c>
      <c r="G154" s="145" t="str">
        <f t="shared" si="282"/>
        <v>土</v>
      </c>
      <c r="H154" s="145" t="str">
        <f t="shared" si="282"/>
        <v>日</v>
      </c>
      <c r="I154" s="145" t="str">
        <f t="shared" si="282"/>
        <v>月</v>
      </c>
      <c r="J154" s="145" t="str">
        <f t="shared" si="282"/>
        <v>火</v>
      </c>
      <c r="K154" s="145" t="str">
        <f t="shared" si="282"/>
        <v>水</v>
      </c>
      <c r="L154" s="145" t="str">
        <f t="shared" si="282"/>
        <v>木</v>
      </c>
      <c r="M154" s="145" t="str">
        <f t="shared" si="282"/>
        <v>金</v>
      </c>
      <c r="N154" s="145" t="str">
        <f t="shared" si="282"/>
        <v>土</v>
      </c>
      <c r="O154" s="145" t="str">
        <f t="shared" si="282"/>
        <v>日</v>
      </c>
      <c r="P154" s="145" t="str">
        <f t="shared" si="282"/>
        <v>月</v>
      </c>
      <c r="Q154" s="145" t="str">
        <f t="shared" si="282"/>
        <v>火</v>
      </c>
      <c r="R154" s="145" t="str">
        <f t="shared" si="282"/>
        <v>水</v>
      </c>
      <c r="S154" s="145" t="str">
        <f t="shared" si="282"/>
        <v>木</v>
      </c>
      <c r="T154" s="145" t="str">
        <f t="shared" si="282"/>
        <v>金</v>
      </c>
      <c r="U154" s="145" t="str">
        <f t="shared" si="282"/>
        <v>土</v>
      </c>
      <c r="V154" s="145" t="str">
        <f t="shared" si="282"/>
        <v>日</v>
      </c>
      <c r="W154" s="145" t="str">
        <f t="shared" si="282"/>
        <v>月</v>
      </c>
      <c r="X154" s="145" t="str">
        <f t="shared" si="282"/>
        <v>火</v>
      </c>
      <c r="Y154" s="145" t="str">
        <f t="shared" si="282"/>
        <v>水</v>
      </c>
      <c r="Z154" s="145" t="str">
        <f t="shared" si="282"/>
        <v>木</v>
      </c>
      <c r="AA154" s="145" t="str">
        <f t="shared" si="282"/>
        <v>金</v>
      </c>
      <c r="AB154" s="145" t="str">
        <f t="shared" si="282"/>
        <v>土</v>
      </c>
      <c r="AC154" s="145" t="str">
        <f>TEXT(WEEKDAY(+AC151),"aaa")</f>
        <v>日</v>
      </c>
      <c r="AD154" s="146" t="str">
        <f t="shared" si="282"/>
        <v>月</v>
      </c>
      <c r="AE154" s="24"/>
      <c r="AF154" s="95" t="s">
        <v>56</v>
      </c>
      <c r="AG154" s="108">
        <f>+COUNTIF(C154:AD154,"土")+COUNTIF(C154:AD154,"日")</f>
        <v>8</v>
      </c>
      <c r="AJ154" s="82"/>
      <c r="AT154" s="118">
        <f t="shared" si="231"/>
        <v>45895</v>
      </c>
      <c r="AU154" s="7" t="e">
        <f t="shared" si="255"/>
        <v>#N/A</v>
      </c>
      <c r="AV154" s="7" t="e">
        <f t="shared" si="256"/>
        <v>#N/A</v>
      </c>
      <c r="AW154" s="7" t="e">
        <f t="shared" si="257"/>
        <v>#N/A</v>
      </c>
    </row>
    <row r="155" spans="2:49" ht="13.5" customHeight="1" x14ac:dyDescent="0.15">
      <c r="B155" s="176" t="s">
        <v>8</v>
      </c>
      <c r="C155" s="179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3"/>
      <c r="AE155" s="24"/>
      <c r="AF155" s="96" t="s">
        <v>53</v>
      </c>
      <c r="AG155" s="109">
        <f>+COUNTA(C158:AD158)</f>
        <v>0</v>
      </c>
      <c r="AJ155" s="82"/>
      <c r="AT155" s="118">
        <f t="shared" si="231"/>
        <v>45896</v>
      </c>
      <c r="AU155" s="7" t="e">
        <f t="shared" si="255"/>
        <v>#N/A</v>
      </c>
      <c r="AV155" s="7" t="e">
        <f t="shared" si="256"/>
        <v>#N/A</v>
      </c>
      <c r="AW155" s="7" t="e">
        <f t="shared" si="257"/>
        <v>#N/A</v>
      </c>
    </row>
    <row r="156" spans="2:49" ht="13.5" customHeight="1" x14ac:dyDescent="0.15">
      <c r="B156" s="177"/>
      <c r="C156" s="180"/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  <c r="U156" s="171"/>
      <c r="V156" s="171"/>
      <c r="W156" s="171"/>
      <c r="X156" s="171"/>
      <c r="Y156" s="171"/>
      <c r="Z156" s="171"/>
      <c r="AA156" s="171"/>
      <c r="AB156" s="171"/>
      <c r="AC156" s="171"/>
      <c r="AD156" s="174"/>
      <c r="AE156" s="24"/>
      <c r="AF156" s="96" t="s">
        <v>61</v>
      </c>
      <c r="AG156" s="127">
        <f>COUNTA(C153:AD153)-AG155-COUNTBLANK(C153:AD153)</f>
        <v>0</v>
      </c>
      <c r="AJ156" s="82"/>
      <c r="AT156" s="118">
        <f t="shared" si="231"/>
        <v>45897</v>
      </c>
      <c r="AU156" s="7" t="e">
        <f t="shared" si="255"/>
        <v>#N/A</v>
      </c>
      <c r="AV156" s="7" t="e">
        <f t="shared" si="256"/>
        <v>#N/A</v>
      </c>
      <c r="AW156" s="7" t="e">
        <f t="shared" si="257"/>
        <v>#N/A</v>
      </c>
    </row>
    <row r="157" spans="2:49" ht="13.5" customHeight="1" x14ac:dyDescent="0.15">
      <c r="B157" s="178"/>
      <c r="C157" s="181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5"/>
      <c r="AE157" s="24"/>
      <c r="AF157" s="96" t="s">
        <v>6</v>
      </c>
      <c r="AG157" s="110">
        <f>+COUNTIF(C159:AD159,"*休")</f>
        <v>0</v>
      </c>
      <c r="AH157" s="40" t="str">
        <f>IF(C153="","",IF(8&gt;AG157,"←計画日数が足りません",""))</f>
        <v/>
      </c>
      <c r="AJ157" s="82"/>
      <c r="AT157" s="118">
        <f t="shared" si="231"/>
        <v>45898</v>
      </c>
      <c r="AU157" s="7" t="e">
        <f t="shared" si="255"/>
        <v>#N/A</v>
      </c>
      <c r="AV157" s="7" t="e">
        <f t="shared" si="256"/>
        <v>#N/A</v>
      </c>
      <c r="AW157" s="7" t="e">
        <f t="shared" si="257"/>
        <v>#N/A</v>
      </c>
    </row>
    <row r="158" spans="2:49" x14ac:dyDescent="0.15">
      <c r="B158" s="57" t="s">
        <v>16</v>
      </c>
      <c r="C158" s="8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69"/>
      <c r="AE158" s="24"/>
      <c r="AF158" s="96" t="s">
        <v>10</v>
      </c>
      <c r="AG158" s="110">
        <f>+COUNTIF(C160:AD160,"*休")</f>
        <v>0</v>
      </c>
      <c r="AH158" s="40" t="str">
        <f>IF(C153="","",IF(AG158&lt;AG157,"←実績が足りません",""))</f>
        <v/>
      </c>
      <c r="AJ158" s="82"/>
      <c r="AT158" s="118">
        <f t="shared" si="231"/>
        <v>45899</v>
      </c>
      <c r="AU158" s="7" t="e">
        <f t="shared" si="255"/>
        <v>#N/A</v>
      </c>
      <c r="AV158" s="7" t="e">
        <f t="shared" si="256"/>
        <v>#N/A</v>
      </c>
      <c r="AW158" s="7" t="e">
        <f t="shared" si="257"/>
        <v>#N/A</v>
      </c>
    </row>
    <row r="159" spans="2:49" x14ac:dyDescent="0.15">
      <c r="B159" s="52" t="s">
        <v>0</v>
      </c>
      <c r="C159" s="8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3"/>
      <c r="Q159" s="2"/>
      <c r="R159" s="80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69"/>
      <c r="AE159" s="24"/>
      <c r="AF159" s="123" t="s">
        <v>62</v>
      </c>
      <c r="AG159" s="41" t="e">
        <f>ROUNDDOWN(AG158/AG156,3)</f>
        <v>#DIV/0!</v>
      </c>
      <c r="AJ159" s="82"/>
      <c r="AT159" s="118">
        <f t="shared" si="231"/>
        <v>45900</v>
      </c>
      <c r="AU159" s="7" t="e">
        <f t="shared" si="255"/>
        <v>#N/A</v>
      </c>
      <c r="AV159" s="7" t="e">
        <f t="shared" si="256"/>
        <v>#N/A</v>
      </c>
      <c r="AW159" s="7" t="e">
        <f t="shared" si="257"/>
        <v>#N/A</v>
      </c>
    </row>
    <row r="160" spans="2:49" x14ac:dyDescent="0.15">
      <c r="B160" s="60" t="s">
        <v>7</v>
      </c>
      <c r="C160" s="147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148"/>
      <c r="Q160" s="71"/>
      <c r="R160" s="147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2"/>
      <c r="AE160" s="24"/>
      <c r="AF160" s="111" t="s">
        <v>57</v>
      </c>
      <c r="AG160" s="112" t="str">
        <f>_xlfn.IFS(C153="","",AG159&gt;=0.285,"OK",AG159&lt;0.285,"NG")</f>
        <v/>
      </c>
      <c r="AJ160" s="82"/>
      <c r="AT160" s="118">
        <f>AT159+1</f>
        <v>45901</v>
      </c>
      <c r="AU160" s="7" t="e">
        <f t="shared" si="255"/>
        <v>#N/A</v>
      </c>
      <c r="AV160" s="7" t="e">
        <f t="shared" si="256"/>
        <v>#N/A</v>
      </c>
      <c r="AW160" s="7" t="e">
        <f t="shared" si="257"/>
        <v>#N/A</v>
      </c>
    </row>
    <row r="161" spans="2:49" hidden="1" x14ac:dyDescent="0.15">
      <c r="B161" s="83"/>
      <c r="C161" s="142" t="str">
        <f>_xlfn.IFS(C158="","通常",C158="夏休","夏休",C158="冬休","冬休")</f>
        <v>通常</v>
      </c>
      <c r="D161" s="142" t="str">
        <f t="shared" ref="D161:AD161" si="283">_xlfn.IFS(D158="","通常",D158="夏休","夏休",D158="冬休","冬休")</f>
        <v>通常</v>
      </c>
      <c r="E161" s="142" t="str">
        <f t="shared" si="283"/>
        <v>通常</v>
      </c>
      <c r="F161" s="142" t="str">
        <f t="shared" si="283"/>
        <v>通常</v>
      </c>
      <c r="G161" s="142" t="str">
        <f t="shared" si="283"/>
        <v>通常</v>
      </c>
      <c r="H161" s="142" t="str">
        <f t="shared" si="283"/>
        <v>通常</v>
      </c>
      <c r="I161" s="142" t="str">
        <f t="shared" si="283"/>
        <v>通常</v>
      </c>
      <c r="J161" s="142" t="str">
        <f t="shared" si="283"/>
        <v>通常</v>
      </c>
      <c r="K161" s="142" t="str">
        <f t="shared" si="283"/>
        <v>通常</v>
      </c>
      <c r="L161" s="142" t="str">
        <f t="shared" si="283"/>
        <v>通常</v>
      </c>
      <c r="M161" s="142" t="str">
        <f t="shared" si="283"/>
        <v>通常</v>
      </c>
      <c r="N161" s="142" t="str">
        <f t="shared" si="283"/>
        <v>通常</v>
      </c>
      <c r="O161" s="142" t="str">
        <f t="shared" si="283"/>
        <v>通常</v>
      </c>
      <c r="P161" s="142" t="str">
        <f t="shared" si="283"/>
        <v>通常</v>
      </c>
      <c r="Q161" s="142" t="str">
        <f t="shared" si="283"/>
        <v>通常</v>
      </c>
      <c r="R161" s="142" t="str">
        <f t="shared" si="283"/>
        <v>通常</v>
      </c>
      <c r="S161" s="142" t="str">
        <f t="shared" si="283"/>
        <v>通常</v>
      </c>
      <c r="T161" s="142" t="str">
        <f t="shared" si="283"/>
        <v>通常</v>
      </c>
      <c r="U161" s="142" t="str">
        <f t="shared" si="283"/>
        <v>通常</v>
      </c>
      <c r="V161" s="142" t="str">
        <f t="shared" si="283"/>
        <v>通常</v>
      </c>
      <c r="W161" s="142" t="str">
        <f t="shared" si="283"/>
        <v>通常</v>
      </c>
      <c r="X161" s="142" t="str">
        <f t="shared" si="283"/>
        <v>通常</v>
      </c>
      <c r="Y161" s="142" t="str">
        <f t="shared" si="283"/>
        <v>通常</v>
      </c>
      <c r="Z161" s="142" t="str">
        <f t="shared" si="283"/>
        <v>通常</v>
      </c>
      <c r="AA161" s="142" t="str">
        <f t="shared" si="283"/>
        <v>通常</v>
      </c>
      <c r="AB161" s="142" t="str">
        <f t="shared" si="283"/>
        <v>通常</v>
      </c>
      <c r="AC161" s="142" t="str">
        <f t="shared" si="283"/>
        <v>通常</v>
      </c>
      <c r="AD161" s="142" t="str">
        <f t="shared" si="283"/>
        <v>通常</v>
      </c>
      <c r="AE161" s="24"/>
      <c r="AF161" s="131"/>
      <c r="AG161" s="132"/>
      <c r="AJ161" s="82"/>
      <c r="AT161" s="118">
        <f t="shared" si="231"/>
        <v>45902</v>
      </c>
      <c r="AU161" s="7" t="e">
        <f t="shared" si="255"/>
        <v>#N/A</v>
      </c>
      <c r="AV161" s="7" t="e">
        <f t="shared" si="256"/>
        <v>#N/A</v>
      </c>
      <c r="AW161" s="7" t="e">
        <f t="shared" si="257"/>
        <v>#N/A</v>
      </c>
    </row>
    <row r="162" spans="2:49" hidden="1" x14ac:dyDescent="0.15">
      <c r="B162" s="83"/>
      <c r="C162" s="142" t="str">
        <f>_xlfn.IFS(C158="","通常実績",C158="夏休","夏休",C158="冬休","冬休")</f>
        <v>通常実績</v>
      </c>
      <c r="D162" s="142" t="str">
        <f t="shared" ref="D162:AD162" si="284">_xlfn.IFS(D158="","通常実績",D158="夏休","夏休",D158="冬休","冬休")</f>
        <v>通常実績</v>
      </c>
      <c r="E162" s="142" t="str">
        <f t="shared" si="284"/>
        <v>通常実績</v>
      </c>
      <c r="F162" s="142" t="str">
        <f t="shared" si="284"/>
        <v>通常実績</v>
      </c>
      <c r="G162" s="142" t="str">
        <f t="shared" si="284"/>
        <v>通常実績</v>
      </c>
      <c r="H162" s="142" t="str">
        <f t="shared" si="284"/>
        <v>通常実績</v>
      </c>
      <c r="I162" s="142" t="str">
        <f t="shared" si="284"/>
        <v>通常実績</v>
      </c>
      <c r="J162" s="142" t="str">
        <f t="shared" si="284"/>
        <v>通常実績</v>
      </c>
      <c r="K162" s="142" t="str">
        <f t="shared" si="284"/>
        <v>通常実績</v>
      </c>
      <c r="L162" s="142" t="str">
        <f t="shared" si="284"/>
        <v>通常実績</v>
      </c>
      <c r="M162" s="142" t="str">
        <f t="shared" si="284"/>
        <v>通常実績</v>
      </c>
      <c r="N162" s="142" t="str">
        <f t="shared" si="284"/>
        <v>通常実績</v>
      </c>
      <c r="O162" s="142" t="str">
        <f t="shared" si="284"/>
        <v>通常実績</v>
      </c>
      <c r="P162" s="142" t="str">
        <f t="shared" si="284"/>
        <v>通常実績</v>
      </c>
      <c r="Q162" s="142" t="str">
        <f t="shared" si="284"/>
        <v>通常実績</v>
      </c>
      <c r="R162" s="142" t="str">
        <f t="shared" si="284"/>
        <v>通常実績</v>
      </c>
      <c r="S162" s="142" t="str">
        <f t="shared" si="284"/>
        <v>通常実績</v>
      </c>
      <c r="T162" s="142" t="str">
        <f t="shared" si="284"/>
        <v>通常実績</v>
      </c>
      <c r="U162" s="142" t="str">
        <f t="shared" si="284"/>
        <v>通常実績</v>
      </c>
      <c r="V162" s="142" t="str">
        <f t="shared" si="284"/>
        <v>通常実績</v>
      </c>
      <c r="W162" s="142" t="str">
        <f t="shared" si="284"/>
        <v>通常実績</v>
      </c>
      <c r="X162" s="142" t="str">
        <f t="shared" si="284"/>
        <v>通常実績</v>
      </c>
      <c r="Y162" s="142" t="str">
        <f t="shared" si="284"/>
        <v>通常実績</v>
      </c>
      <c r="Z162" s="142" t="str">
        <f t="shared" si="284"/>
        <v>通常実績</v>
      </c>
      <c r="AA162" s="142" t="str">
        <f t="shared" si="284"/>
        <v>通常実績</v>
      </c>
      <c r="AB162" s="142" t="str">
        <f t="shared" si="284"/>
        <v>通常実績</v>
      </c>
      <c r="AC162" s="142" t="str">
        <f t="shared" si="284"/>
        <v>通常実績</v>
      </c>
      <c r="AD162" s="142" t="str">
        <f t="shared" si="284"/>
        <v>通常実績</v>
      </c>
      <c r="AE162" s="24"/>
      <c r="AF162" s="131"/>
      <c r="AG162" s="132"/>
      <c r="AJ162" s="82"/>
      <c r="AT162" s="118">
        <f t="shared" si="231"/>
        <v>45903</v>
      </c>
      <c r="AU162" s="7" t="e">
        <f t="shared" si="255"/>
        <v>#N/A</v>
      </c>
      <c r="AV162" s="7" t="e">
        <f t="shared" si="256"/>
        <v>#N/A</v>
      </c>
      <c r="AW162" s="7" t="e">
        <f t="shared" si="257"/>
        <v>#N/A</v>
      </c>
    </row>
    <row r="163" spans="2:49" x14ac:dyDescent="0.15"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F163" s="116"/>
      <c r="AG163" s="117"/>
      <c r="AJ163" s="82"/>
      <c r="AT163" s="118">
        <f t="shared" si="231"/>
        <v>45904</v>
      </c>
      <c r="AU163" s="7" t="e">
        <f t="shared" si="255"/>
        <v>#N/A</v>
      </c>
      <c r="AV163" s="7" t="e">
        <f t="shared" si="256"/>
        <v>#N/A</v>
      </c>
      <c r="AW163" s="7" t="e">
        <f t="shared" si="257"/>
        <v>#N/A</v>
      </c>
    </row>
    <row r="164" spans="2:49" hidden="1" x14ac:dyDescent="0.15">
      <c r="B164" s="89" t="s">
        <v>11</v>
      </c>
      <c r="C164" s="102">
        <f>AD151+1</f>
        <v>46084</v>
      </c>
      <c r="D164" s="149">
        <f>+C164+1</f>
        <v>46085</v>
      </c>
      <c r="E164" s="149">
        <f t="shared" ref="E164" si="285">+D164+1</f>
        <v>46086</v>
      </c>
      <c r="F164" s="149">
        <f t="shared" ref="F164" si="286">+E164+1</f>
        <v>46087</v>
      </c>
      <c r="G164" s="149">
        <f t="shared" ref="G164" si="287">+F164+1</f>
        <v>46088</v>
      </c>
      <c r="H164" s="149">
        <f t="shared" ref="H164" si="288">+G164+1</f>
        <v>46089</v>
      </c>
      <c r="I164" s="149">
        <f t="shared" ref="I164" si="289">+H164+1</f>
        <v>46090</v>
      </c>
      <c r="J164" s="149">
        <f t="shared" ref="J164" si="290">+I164+1</f>
        <v>46091</v>
      </c>
      <c r="K164" s="149">
        <f t="shared" ref="K164" si="291">+J164+1</f>
        <v>46092</v>
      </c>
      <c r="L164" s="149">
        <f>+K164+1</f>
        <v>46093</v>
      </c>
      <c r="M164" s="149">
        <f t="shared" ref="M164" si="292">+L164+1</f>
        <v>46094</v>
      </c>
      <c r="N164" s="149">
        <f t="shared" ref="N164" si="293">+M164+1</f>
        <v>46095</v>
      </c>
      <c r="O164" s="149">
        <f t="shared" ref="O164" si="294">+N164+1</f>
        <v>46096</v>
      </c>
      <c r="P164" s="149">
        <f t="shared" ref="P164" si="295">+O164+1</f>
        <v>46097</v>
      </c>
      <c r="Q164" s="149">
        <f t="shared" ref="Q164" si="296">+P164+1</f>
        <v>46098</v>
      </c>
      <c r="R164" s="149">
        <f t="shared" ref="R164" si="297">+Q164+1</f>
        <v>46099</v>
      </c>
      <c r="S164" s="149">
        <f>+R164+1</f>
        <v>46100</v>
      </c>
      <c r="T164" s="149">
        <f t="shared" ref="T164" si="298">+S164+1</f>
        <v>46101</v>
      </c>
      <c r="U164" s="149">
        <f t="shared" ref="U164" si="299">+T164+1</f>
        <v>46102</v>
      </c>
      <c r="V164" s="149">
        <f t="shared" ref="V164" si="300">+U164+1</f>
        <v>46103</v>
      </c>
      <c r="W164" s="149">
        <f>+V164+1</f>
        <v>46104</v>
      </c>
      <c r="X164" s="149">
        <f t="shared" ref="X164" si="301">+W164+1</f>
        <v>46105</v>
      </c>
      <c r="Y164" s="149">
        <f t="shared" ref="Y164" si="302">+X164+1</f>
        <v>46106</v>
      </c>
      <c r="Z164" s="149">
        <f t="shared" ref="Z164" si="303">+Y164+1</f>
        <v>46107</v>
      </c>
      <c r="AA164" s="149">
        <f>+Z164+1</f>
        <v>46108</v>
      </c>
      <c r="AB164" s="149">
        <f t="shared" ref="AB164" si="304">+AA164+1</f>
        <v>46109</v>
      </c>
      <c r="AC164" s="149">
        <f>+AB164+1</f>
        <v>46110</v>
      </c>
      <c r="AD164" s="103">
        <f>+AC164+1</f>
        <v>46111</v>
      </c>
      <c r="AF164" s="115"/>
      <c r="AG164" s="113"/>
      <c r="AJ164" s="82"/>
      <c r="AT164" s="118">
        <f t="shared" si="231"/>
        <v>45905</v>
      </c>
      <c r="AU164" s="7" t="e">
        <f t="shared" si="255"/>
        <v>#N/A</v>
      </c>
      <c r="AV164" s="7" t="e">
        <f t="shared" si="256"/>
        <v>#N/A</v>
      </c>
      <c r="AW164" s="7" t="e">
        <f t="shared" si="257"/>
        <v>#N/A</v>
      </c>
    </row>
    <row r="165" spans="2:49" hidden="1" x14ac:dyDescent="0.15">
      <c r="B165" s="104" t="s">
        <v>52</v>
      </c>
      <c r="C165" s="87" t="e">
        <f t="shared" ref="C165:AD165" si="305">IF(C171="冬休","－",(_xlfn.IFS(WEEKDAY(C166)=7,"○",WEEKDAY(C166)=1,"○",COUNTIFS(祝日,C166)=1,"○")))</f>
        <v>#VALUE!</v>
      </c>
      <c r="D165" s="87" t="e">
        <f t="shared" si="305"/>
        <v>#VALUE!</v>
      </c>
      <c r="E165" s="87" t="e">
        <f t="shared" si="305"/>
        <v>#VALUE!</v>
      </c>
      <c r="F165" s="87" t="e">
        <f t="shared" si="305"/>
        <v>#VALUE!</v>
      </c>
      <c r="G165" s="87" t="e">
        <f t="shared" si="305"/>
        <v>#VALUE!</v>
      </c>
      <c r="H165" s="87" t="e">
        <f t="shared" si="305"/>
        <v>#VALUE!</v>
      </c>
      <c r="I165" s="87" t="e">
        <f t="shared" si="305"/>
        <v>#VALUE!</v>
      </c>
      <c r="J165" s="87" t="e">
        <f t="shared" si="305"/>
        <v>#VALUE!</v>
      </c>
      <c r="K165" s="87" t="e">
        <f t="shared" si="305"/>
        <v>#VALUE!</v>
      </c>
      <c r="L165" s="87" t="e">
        <f t="shared" si="305"/>
        <v>#VALUE!</v>
      </c>
      <c r="M165" s="87" t="e">
        <f t="shared" si="305"/>
        <v>#VALUE!</v>
      </c>
      <c r="N165" s="87" t="e">
        <f t="shared" si="305"/>
        <v>#VALUE!</v>
      </c>
      <c r="O165" s="87" t="e">
        <f t="shared" si="305"/>
        <v>#VALUE!</v>
      </c>
      <c r="P165" s="87" t="e">
        <f t="shared" si="305"/>
        <v>#VALUE!</v>
      </c>
      <c r="Q165" s="87" t="e">
        <f t="shared" si="305"/>
        <v>#VALUE!</v>
      </c>
      <c r="R165" s="87" t="e">
        <f t="shared" si="305"/>
        <v>#VALUE!</v>
      </c>
      <c r="S165" s="87" t="e">
        <f t="shared" si="305"/>
        <v>#VALUE!</v>
      </c>
      <c r="T165" s="87" t="e">
        <f t="shared" si="305"/>
        <v>#VALUE!</v>
      </c>
      <c r="U165" s="87" t="e">
        <f t="shared" si="305"/>
        <v>#VALUE!</v>
      </c>
      <c r="V165" s="87" t="e">
        <f t="shared" si="305"/>
        <v>#VALUE!</v>
      </c>
      <c r="W165" s="87" t="e">
        <f t="shared" si="305"/>
        <v>#VALUE!</v>
      </c>
      <c r="X165" s="87" t="e">
        <f t="shared" si="305"/>
        <v>#VALUE!</v>
      </c>
      <c r="Y165" s="87" t="e">
        <f t="shared" si="305"/>
        <v>#VALUE!</v>
      </c>
      <c r="Z165" s="87" t="e">
        <f t="shared" si="305"/>
        <v>#VALUE!</v>
      </c>
      <c r="AA165" s="87" t="e">
        <f t="shared" si="305"/>
        <v>#VALUE!</v>
      </c>
      <c r="AB165" s="87" t="e">
        <f t="shared" si="305"/>
        <v>#VALUE!</v>
      </c>
      <c r="AC165" s="87" t="e">
        <f t="shared" si="305"/>
        <v>#VALUE!</v>
      </c>
      <c r="AD165" s="87" t="e">
        <f t="shared" si="305"/>
        <v>#VALUE!</v>
      </c>
      <c r="AE165" s="88"/>
      <c r="AF165" s="115"/>
      <c r="AG165" s="113"/>
      <c r="AJ165" s="82"/>
      <c r="AT165" s="118">
        <f t="shared" si="231"/>
        <v>45906</v>
      </c>
      <c r="AU165" s="7" t="e">
        <f t="shared" si="255"/>
        <v>#N/A</v>
      </c>
      <c r="AV165" s="7" t="e">
        <f t="shared" si="256"/>
        <v>#N/A</v>
      </c>
      <c r="AW165" s="7" t="e">
        <f t="shared" si="257"/>
        <v>#N/A</v>
      </c>
    </row>
    <row r="166" spans="2:49" x14ac:dyDescent="0.15">
      <c r="B166" s="89" t="s">
        <v>11</v>
      </c>
      <c r="C166" s="100" t="str">
        <f t="shared" ref="C166:AD166" si="306">IF(C164&lt;=$G$5,C164,"")</f>
        <v/>
      </c>
      <c r="D166" s="100" t="str">
        <f t="shared" si="306"/>
        <v/>
      </c>
      <c r="E166" s="100" t="str">
        <f t="shared" si="306"/>
        <v/>
      </c>
      <c r="F166" s="100" t="str">
        <f t="shared" si="306"/>
        <v/>
      </c>
      <c r="G166" s="100" t="str">
        <f t="shared" si="306"/>
        <v/>
      </c>
      <c r="H166" s="100" t="str">
        <f t="shared" si="306"/>
        <v/>
      </c>
      <c r="I166" s="100" t="str">
        <f t="shared" si="306"/>
        <v/>
      </c>
      <c r="J166" s="100" t="str">
        <f t="shared" si="306"/>
        <v/>
      </c>
      <c r="K166" s="100" t="str">
        <f t="shared" si="306"/>
        <v/>
      </c>
      <c r="L166" s="100" t="str">
        <f t="shared" si="306"/>
        <v/>
      </c>
      <c r="M166" s="100" t="str">
        <f t="shared" si="306"/>
        <v/>
      </c>
      <c r="N166" s="100" t="str">
        <f t="shared" si="306"/>
        <v/>
      </c>
      <c r="O166" s="100" t="str">
        <f t="shared" si="306"/>
        <v/>
      </c>
      <c r="P166" s="100" t="str">
        <f t="shared" si="306"/>
        <v/>
      </c>
      <c r="Q166" s="100" t="str">
        <f t="shared" si="306"/>
        <v/>
      </c>
      <c r="R166" s="100" t="str">
        <f t="shared" si="306"/>
        <v/>
      </c>
      <c r="S166" s="100" t="str">
        <f t="shared" si="306"/>
        <v/>
      </c>
      <c r="T166" s="100" t="str">
        <f t="shared" si="306"/>
        <v/>
      </c>
      <c r="U166" s="100" t="str">
        <f t="shared" si="306"/>
        <v/>
      </c>
      <c r="V166" s="100" t="str">
        <f t="shared" si="306"/>
        <v/>
      </c>
      <c r="W166" s="100" t="str">
        <f t="shared" si="306"/>
        <v/>
      </c>
      <c r="X166" s="100" t="str">
        <f t="shared" si="306"/>
        <v/>
      </c>
      <c r="Y166" s="100" t="str">
        <f t="shared" si="306"/>
        <v/>
      </c>
      <c r="Z166" s="100" t="str">
        <f t="shared" si="306"/>
        <v/>
      </c>
      <c r="AA166" s="100" t="str">
        <f t="shared" si="306"/>
        <v/>
      </c>
      <c r="AB166" s="100" t="str">
        <f t="shared" si="306"/>
        <v/>
      </c>
      <c r="AC166" s="100" t="str">
        <f t="shared" si="306"/>
        <v/>
      </c>
      <c r="AD166" s="92" t="str">
        <f t="shared" si="306"/>
        <v/>
      </c>
      <c r="AE166" s="88"/>
      <c r="AF166" s="200" t="str">
        <f>IF(C166="","",AF153+1)</f>
        <v/>
      </c>
      <c r="AG166" s="201"/>
      <c r="AJ166" s="82"/>
      <c r="AT166" s="118">
        <f t="shared" si="231"/>
        <v>45907</v>
      </c>
      <c r="AU166" s="7" t="e">
        <f t="shared" si="255"/>
        <v>#N/A</v>
      </c>
      <c r="AV166" s="7" t="e">
        <f t="shared" si="256"/>
        <v>#N/A</v>
      </c>
      <c r="AW166" s="7" t="e">
        <f t="shared" si="257"/>
        <v>#N/A</v>
      </c>
    </row>
    <row r="167" spans="2:49" x14ac:dyDescent="0.15">
      <c r="B167" s="52" t="s">
        <v>5</v>
      </c>
      <c r="C167" s="144" t="str">
        <f>TEXT(WEEKDAY(+C164),"aaa")</f>
        <v>火</v>
      </c>
      <c r="D167" s="145" t="str">
        <f t="shared" ref="D167:AD167" si="307">TEXT(WEEKDAY(+D164),"aaa")</f>
        <v>水</v>
      </c>
      <c r="E167" s="145" t="str">
        <f t="shared" si="307"/>
        <v>木</v>
      </c>
      <c r="F167" s="145" t="str">
        <f t="shared" si="307"/>
        <v>金</v>
      </c>
      <c r="G167" s="145" t="str">
        <f t="shared" si="307"/>
        <v>土</v>
      </c>
      <c r="H167" s="145" t="str">
        <f t="shared" si="307"/>
        <v>日</v>
      </c>
      <c r="I167" s="145" t="str">
        <f t="shared" si="307"/>
        <v>月</v>
      </c>
      <c r="J167" s="145" t="str">
        <f t="shared" si="307"/>
        <v>火</v>
      </c>
      <c r="K167" s="145" t="str">
        <f t="shared" si="307"/>
        <v>水</v>
      </c>
      <c r="L167" s="145" t="str">
        <f t="shared" si="307"/>
        <v>木</v>
      </c>
      <c r="M167" s="145" t="str">
        <f t="shared" si="307"/>
        <v>金</v>
      </c>
      <c r="N167" s="145" t="str">
        <f t="shared" si="307"/>
        <v>土</v>
      </c>
      <c r="O167" s="145" t="str">
        <f t="shared" si="307"/>
        <v>日</v>
      </c>
      <c r="P167" s="145" t="str">
        <f t="shared" si="307"/>
        <v>月</v>
      </c>
      <c r="Q167" s="145" t="str">
        <f t="shared" si="307"/>
        <v>火</v>
      </c>
      <c r="R167" s="145" t="str">
        <f t="shared" si="307"/>
        <v>水</v>
      </c>
      <c r="S167" s="145" t="str">
        <f t="shared" si="307"/>
        <v>木</v>
      </c>
      <c r="T167" s="145" t="str">
        <f t="shared" si="307"/>
        <v>金</v>
      </c>
      <c r="U167" s="145" t="str">
        <f t="shared" si="307"/>
        <v>土</v>
      </c>
      <c r="V167" s="145" t="str">
        <f t="shared" si="307"/>
        <v>日</v>
      </c>
      <c r="W167" s="145" t="str">
        <f t="shared" si="307"/>
        <v>月</v>
      </c>
      <c r="X167" s="145" t="str">
        <f t="shared" si="307"/>
        <v>火</v>
      </c>
      <c r="Y167" s="145" t="str">
        <f t="shared" si="307"/>
        <v>水</v>
      </c>
      <c r="Z167" s="145" t="str">
        <f t="shared" si="307"/>
        <v>木</v>
      </c>
      <c r="AA167" s="145" t="str">
        <f t="shared" si="307"/>
        <v>金</v>
      </c>
      <c r="AB167" s="145" t="str">
        <f t="shared" si="307"/>
        <v>土</v>
      </c>
      <c r="AC167" s="145" t="str">
        <f t="shared" si="307"/>
        <v>日</v>
      </c>
      <c r="AD167" s="146" t="str">
        <f t="shared" si="307"/>
        <v>月</v>
      </c>
      <c r="AE167" s="24"/>
      <c r="AF167" s="95" t="s">
        <v>56</v>
      </c>
      <c r="AG167" s="108">
        <f>+COUNTIF(C167:AD167,"土")+COUNTIF(C167:AD167,"日")</f>
        <v>8</v>
      </c>
      <c r="AJ167" s="82"/>
      <c r="AT167" s="118">
        <f t="shared" si="231"/>
        <v>45908</v>
      </c>
      <c r="AU167" s="7" t="e">
        <f t="shared" si="255"/>
        <v>#N/A</v>
      </c>
      <c r="AV167" s="7" t="e">
        <f t="shared" si="256"/>
        <v>#N/A</v>
      </c>
      <c r="AW167" s="7" t="e">
        <f t="shared" si="257"/>
        <v>#N/A</v>
      </c>
    </row>
    <row r="168" spans="2:49" ht="13.5" customHeight="1" x14ac:dyDescent="0.15">
      <c r="B168" s="176" t="s">
        <v>8</v>
      </c>
      <c r="C168" s="179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73"/>
      <c r="AE168" s="24"/>
      <c r="AF168" s="96" t="s">
        <v>53</v>
      </c>
      <c r="AG168" s="109">
        <f>+COUNTA(C171:AD171)</f>
        <v>0</v>
      </c>
      <c r="AJ168" s="82"/>
      <c r="AT168" s="118">
        <f t="shared" si="231"/>
        <v>45909</v>
      </c>
      <c r="AU168" s="7" t="e">
        <f t="shared" si="255"/>
        <v>#N/A</v>
      </c>
      <c r="AV168" s="7" t="e">
        <f t="shared" si="256"/>
        <v>#N/A</v>
      </c>
      <c r="AW168" s="7" t="e">
        <f t="shared" si="257"/>
        <v>#N/A</v>
      </c>
    </row>
    <row r="169" spans="2:49" ht="13.5" customHeight="1" x14ac:dyDescent="0.15">
      <c r="B169" s="177"/>
      <c r="C169" s="180"/>
      <c r="D169" s="171"/>
      <c r="E169" s="171"/>
      <c r="F169" s="171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1"/>
      <c r="R169" s="171"/>
      <c r="S169" s="171"/>
      <c r="T169" s="171"/>
      <c r="U169" s="171"/>
      <c r="V169" s="171"/>
      <c r="W169" s="171"/>
      <c r="X169" s="171"/>
      <c r="Y169" s="171"/>
      <c r="Z169" s="171"/>
      <c r="AA169" s="171"/>
      <c r="AB169" s="171"/>
      <c r="AC169" s="171"/>
      <c r="AD169" s="174"/>
      <c r="AE169" s="24"/>
      <c r="AF169" s="96" t="s">
        <v>61</v>
      </c>
      <c r="AG169" s="127">
        <f>COUNTA(C166:AD166)-AG168-COUNTBLANK(C166:AD166)</f>
        <v>0</v>
      </c>
      <c r="AJ169" s="82"/>
      <c r="AT169" s="118">
        <f t="shared" si="231"/>
        <v>45910</v>
      </c>
      <c r="AU169" s="7" t="e">
        <f t="shared" si="255"/>
        <v>#N/A</v>
      </c>
      <c r="AV169" s="7" t="e">
        <f t="shared" si="256"/>
        <v>#N/A</v>
      </c>
      <c r="AW169" s="7" t="e">
        <f t="shared" si="257"/>
        <v>#N/A</v>
      </c>
    </row>
    <row r="170" spans="2:49" ht="13.5" customHeight="1" x14ac:dyDescent="0.15">
      <c r="B170" s="178"/>
      <c r="C170" s="181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5"/>
      <c r="AE170" s="24"/>
      <c r="AF170" s="96" t="s">
        <v>6</v>
      </c>
      <c r="AG170" s="110">
        <f>+COUNTIF(C172:AD172,"*休")</f>
        <v>0</v>
      </c>
      <c r="AH170" s="40" t="str">
        <f>IF(C166="","",IF(8&gt;AG170,"←計画日数が足りません",""))</f>
        <v/>
      </c>
      <c r="AJ170" s="82"/>
      <c r="AT170" s="118">
        <f t="shared" si="231"/>
        <v>45911</v>
      </c>
      <c r="AU170" s="7" t="e">
        <f t="shared" si="255"/>
        <v>#N/A</v>
      </c>
      <c r="AV170" s="7" t="e">
        <f t="shared" si="256"/>
        <v>#N/A</v>
      </c>
      <c r="AW170" s="7" t="e">
        <f t="shared" si="257"/>
        <v>#N/A</v>
      </c>
    </row>
    <row r="171" spans="2:49" x14ac:dyDescent="0.15">
      <c r="B171" s="57" t="s">
        <v>16</v>
      </c>
      <c r="C171" s="8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69"/>
      <c r="AE171" s="24"/>
      <c r="AF171" s="96" t="s">
        <v>10</v>
      </c>
      <c r="AG171" s="110">
        <f>+COUNTIF(C173:AD173,"*休")</f>
        <v>0</v>
      </c>
      <c r="AH171" s="40" t="str">
        <f>IF(C166="","",IF(AG171&lt;AG170,"←実績が足りません",""))</f>
        <v/>
      </c>
      <c r="AJ171" s="82"/>
      <c r="AT171" s="118">
        <f>AT170+1</f>
        <v>45912</v>
      </c>
      <c r="AU171" s="7" t="e">
        <f t="shared" si="255"/>
        <v>#N/A</v>
      </c>
      <c r="AV171" s="7" t="e">
        <f t="shared" si="256"/>
        <v>#N/A</v>
      </c>
      <c r="AW171" s="7" t="e">
        <f t="shared" si="257"/>
        <v>#N/A</v>
      </c>
    </row>
    <row r="172" spans="2:49" x14ac:dyDescent="0.15">
      <c r="B172" s="52" t="s">
        <v>0</v>
      </c>
      <c r="C172" s="8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/>
      <c r="Q172" s="2"/>
      <c r="R172" s="80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69"/>
      <c r="AE172" s="24"/>
      <c r="AF172" s="123" t="s">
        <v>62</v>
      </c>
      <c r="AG172" s="41" t="e">
        <f>ROUNDDOWN(AG171/AG169,3)</f>
        <v>#DIV/0!</v>
      </c>
      <c r="AJ172" s="82"/>
      <c r="AT172" s="118">
        <f t="shared" si="231"/>
        <v>45913</v>
      </c>
      <c r="AU172" s="7" t="e">
        <f t="shared" si="255"/>
        <v>#N/A</v>
      </c>
      <c r="AV172" s="7" t="e">
        <f t="shared" si="256"/>
        <v>#N/A</v>
      </c>
      <c r="AW172" s="7" t="e">
        <f t="shared" si="257"/>
        <v>#N/A</v>
      </c>
    </row>
    <row r="173" spans="2:49" x14ac:dyDescent="0.15">
      <c r="B173" s="60" t="s">
        <v>7</v>
      </c>
      <c r="C173" s="147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148"/>
      <c r="Q173" s="71"/>
      <c r="R173" s="147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2"/>
      <c r="AE173" s="24"/>
      <c r="AF173" s="111" t="s">
        <v>57</v>
      </c>
      <c r="AG173" s="112" t="str">
        <f>_xlfn.IFS(C166="","",AG172&gt;=0.285,"OK",AG172&lt;0.285,"NG")</f>
        <v/>
      </c>
      <c r="AJ173" s="82"/>
      <c r="AT173" s="118">
        <f t="shared" si="231"/>
        <v>45914</v>
      </c>
      <c r="AU173" s="7" t="e">
        <f t="shared" si="255"/>
        <v>#N/A</v>
      </c>
      <c r="AV173" s="7" t="e">
        <f t="shared" si="256"/>
        <v>#N/A</v>
      </c>
      <c r="AW173" s="7" t="e">
        <f t="shared" si="257"/>
        <v>#N/A</v>
      </c>
    </row>
    <row r="174" spans="2:49" hidden="1" x14ac:dyDescent="0.15">
      <c r="B174" s="83"/>
      <c r="C174" s="142" t="str">
        <f>_xlfn.IFS(C171="","通常",C171="夏休","夏休",C171="冬休","冬休")</f>
        <v>通常</v>
      </c>
      <c r="D174" s="142" t="str">
        <f t="shared" ref="D174:AD174" si="308">_xlfn.IFS(D171="","通常",D171="夏休","夏休",D171="冬休","冬休")</f>
        <v>通常</v>
      </c>
      <c r="E174" s="142" t="str">
        <f t="shared" si="308"/>
        <v>通常</v>
      </c>
      <c r="F174" s="142" t="str">
        <f t="shared" si="308"/>
        <v>通常</v>
      </c>
      <c r="G174" s="142" t="str">
        <f t="shared" si="308"/>
        <v>通常</v>
      </c>
      <c r="H174" s="142" t="str">
        <f t="shared" si="308"/>
        <v>通常</v>
      </c>
      <c r="I174" s="142" t="str">
        <f t="shared" si="308"/>
        <v>通常</v>
      </c>
      <c r="J174" s="142" t="str">
        <f t="shared" si="308"/>
        <v>通常</v>
      </c>
      <c r="K174" s="142" t="str">
        <f t="shared" si="308"/>
        <v>通常</v>
      </c>
      <c r="L174" s="142" t="str">
        <f t="shared" si="308"/>
        <v>通常</v>
      </c>
      <c r="M174" s="142" t="str">
        <f t="shared" si="308"/>
        <v>通常</v>
      </c>
      <c r="N174" s="142" t="str">
        <f t="shared" si="308"/>
        <v>通常</v>
      </c>
      <c r="O174" s="142" t="str">
        <f t="shared" si="308"/>
        <v>通常</v>
      </c>
      <c r="P174" s="142" t="str">
        <f t="shared" si="308"/>
        <v>通常</v>
      </c>
      <c r="Q174" s="142" t="str">
        <f t="shared" si="308"/>
        <v>通常</v>
      </c>
      <c r="R174" s="142" t="str">
        <f t="shared" si="308"/>
        <v>通常</v>
      </c>
      <c r="S174" s="142" t="str">
        <f t="shared" si="308"/>
        <v>通常</v>
      </c>
      <c r="T174" s="142" t="str">
        <f t="shared" si="308"/>
        <v>通常</v>
      </c>
      <c r="U174" s="142" t="str">
        <f t="shared" si="308"/>
        <v>通常</v>
      </c>
      <c r="V174" s="142" t="str">
        <f t="shared" si="308"/>
        <v>通常</v>
      </c>
      <c r="W174" s="142" t="str">
        <f t="shared" si="308"/>
        <v>通常</v>
      </c>
      <c r="X174" s="142" t="str">
        <f t="shared" si="308"/>
        <v>通常</v>
      </c>
      <c r="Y174" s="142" t="str">
        <f t="shared" si="308"/>
        <v>通常</v>
      </c>
      <c r="Z174" s="142" t="str">
        <f t="shared" si="308"/>
        <v>通常</v>
      </c>
      <c r="AA174" s="142" t="str">
        <f t="shared" si="308"/>
        <v>通常</v>
      </c>
      <c r="AB174" s="142" t="str">
        <f t="shared" si="308"/>
        <v>通常</v>
      </c>
      <c r="AC174" s="142" t="str">
        <f t="shared" si="308"/>
        <v>通常</v>
      </c>
      <c r="AD174" s="142" t="str">
        <f t="shared" si="308"/>
        <v>通常</v>
      </c>
      <c r="AE174" s="24"/>
      <c r="AF174" s="131"/>
      <c r="AG174" s="132"/>
      <c r="AJ174" s="82"/>
      <c r="AT174" s="118">
        <f t="shared" si="231"/>
        <v>45915</v>
      </c>
      <c r="AU174" s="7" t="e">
        <f t="shared" si="255"/>
        <v>#N/A</v>
      </c>
      <c r="AV174" s="7" t="e">
        <f t="shared" si="256"/>
        <v>#N/A</v>
      </c>
      <c r="AW174" s="7" t="e">
        <f t="shared" si="257"/>
        <v>#N/A</v>
      </c>
    </row>
    <row r="175" spans="2:49" hidden="1" x14ac:dyDescent="0.15">
      <c r="B175" s="83"/>
      <c r="C175" s="142" t="str">
        <f>_xlfn.IFS(C171="","通常実績",C171="夏休","夏休",C171="冬休","冬休")</f>
        <v>通常実績</v>
      </c>
      <c r="D175" s="142" t="str">
        <f t="shared" ref="D175:AD175" si="309">_xlfn.IFS(D171="","通常実績",D171="夏休","夏休",D171="冬休","冬休")</f>
        <v>通常実績</v>
      </c>
      <c r="E175" s="142" t="str">
        <f t="shared" si="309"/>
        <v>通常実績</v>
      </c>
      <c r="F175" s="142" t="str">
        <f t="shared" si="309"/>
        <v>通常実績</v>
      </c>
      <c r="G175" s="142" t="str">
        <f t="shared" si="309"/>
        <v>通常実績</v>
      </c>
      <c r="H175" s="142" t="str">
        <f t="shared" si="309"/>
        <v>通常実績</v>
      </c>
      <c r="I175" s="142" t="str">
        <f t="shared" si="309"/>
        <v>通常実績</v>
      </c>
      <c r="J175" s="142" t="str">
        <f t="shared" si="309"/>
        <v>通常実績</v>
      </c>
      <c r="K175" s="142" t="str">
        <f t="shared" si="309"/>
        <v>通常実績</v>
      </c>
      <c r="L175" s="142" t="str">
        <f t="shared" si="309"/>
        <v>通常実績</v>
      </c>
      <c r="M175" s="142" t="str">
        <f t="shared" si="309"/>
        <v>通常実績</v>
      </c>
      <c r="N175" s="142" t="str">
        <f t="shared" si="309"/>
        <v>通常実績</v>
      </c>
      <c r="O175" s="142" t="str">
        <f t="shared" si="309"/>
        <v>通常実績</v>
      </c>
      <c r="P175" s="142" t="str">
        <f t="shared" si="309"/>
        <v>通常実績</v>
      </c>
      <c r="Q175" s="142" t="str">
        <f t="shared" si="309"/>
        <v>通常実績</v>
      </c>
      <c r="R175" s="142" t="str">
        <f t="shared" si="309"/>
        <v>通常実績</v>
      </c>
      <c r="S175" s="142" t="str">
        <f t="shared" si="309"/>
        <v>通常実績</v>
      </c>
      <c r="T175" s="142" t="str">
        <f t="shared" si="309"/>
        <v>通常実績</v>
      </c>
      <c r="U175" s="142" t="str">
        <f t="shared" si="309"/>
        <v>通常実績</v>
      </c>
      <c r="V175" s="142" t="str">
        <f t="shared" si="309"/>
        <v>通常実績</v>
      </c>
      <c r="W175" s="142" t="str">
        <f t="shared" si="309"/>
        <v>通常実績</v>
      </c>
      <c r="X175" s="142" t="str">
        <f t="shared" si="309"/>
        <v>通常実績</v>
      </c>
      <c r="Y175" s="142" t="str">
        <f t="shared" si="309"/>
        <v>通常実績</v>
      </c>
      <c r="Z175" s="142" t="str">
        <f t="shared" si="309"/>
        <v>通常実績</v>
      </c>
      <c r="AA175" s="142" t="str">
        <f t="shared" si="309"/>
        <v>通常実績</v>
      </c>
      <c r="AB175" s="142" t="str">
        <f t="shared" si="309"/>
        <v>通常実績</v>
      </c>
      <c r="AC175" s="142" t="str">
        <f t="shared" si="309"/>
        <v>通常実績</v>
      </c>
      <c r="AD175" s="142" t="str">
        <f t="shared" si="309"/>
        <v>通常実績</v>
      </c>
      <c r="AE175" s="24"/>
      <c r="AF175" s="131"/>
      <c r="AG175" s="132"/>
      <c r="AJ175" s="82"/>
      <c r="AT175" s="118">
        <f t="shared" si="231"/>
        <v>45916</v>
      </c>
      <c r="AU175" s="7" t="e">
        <f t="shared" ref="AU175:AU202" si="310">IF(HLOOKUP($AT175,$C$88:$AD$95,6,FALSE)="","",HLOOKUP($AT175,$C$88:$AD$95,6,FALSE))</f>
        <v>#N/A</v>
      </c>
      <c r="AV175" s="7" t="e">
        <f t="shared" ref="AV175:AV202" si="311">IF(HLOOKUP($AT175,$C$88:$AD$95,7,FALSE)="","",HLOOKUP($AT175,$C$88:$AD$95,7,FALSE))</f>
        <v>#N/A</v>
      </c>
      <c r="AW175" s="7" t="e">
        <f t="shared" ref="AW175:AW202" si="312">IF(HLOOKUP($AT175,$C$88:$AD$95,8,FALSE)="","",HLOOKUP($AT175,$C$88:$AD$95,8,FALSE))</f>
        <v>#N/A</v>
      </c>
    </row>
    <row r="176" spans="2:49" x14ac:dyDescent="0.15"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F176" s="116"/>
      <c r="AG176" s="117"/>
      <c r="AJ176" s="82"/>
      <c r="AT176" s="118">
        <f t="shared" si="231"/>
        <v>45917</v>
      </c>
      <c r="AU176" s="7" t="e">
        <f t="shared" si="310"/>
        <v>#N/A</v>
      </c>
      <c r="AV176" s="7" t="e">
        <f t="shared" si="311"/>
        <v>#N/A</v>
      </c>
      <c r="AW176" s="7" t="e">
        <f t="shared" si="312"/>
        <v>#N/A</v>
      </c>
    </row>
    <row r="177" spans="2:49" hidden="1" x14ac:dyDescent="0.15">
      <c r="B177" s="89" t="s">
        <v>11</v>
      </c>
      <c r="C177" s="102">
        <f>AD164+1</f>
        <v>46112</v>
      </c>
      <c r="D177" s="149">
        <f>+C177+1</f>
        <v>46113</v>
      </c>
      <c r="E177" s="149">
        <f t="shared" ref="E177" si="313">+D177+1</f>
        <v>46114</v>
      </c>
      <c r="F177" s="149">
        <f t="shared" ref="F177" si="314">+E177+1</f>
        <v>46115</v>
      </c>
      <c r="G177" s="149">
        <f t="shared" ref="G177" si="315">+F177+1</f>
        <v>46116</v>
      </c>
      <c r="H177" s="149">
        <f t="shared" ref="H177" si="316">+G177+1</f>
        <v>46117</v>
      </c>
      <c r="I177" s="149">
        <f t="shared" ref="I177" si="317">+H177+1</f>
        <v>46118</v>
      </c>
      <c r="J177" s="149">
        <f t="shared" ref="J177" si="318">+I177+1</f>
        <v>46119</v>
      </c>
      <c r="K177" s="149">
        <f t="shared" ref="K177" si="319">+J177+1</f>
        <v>46120</v>
      </c>
      <c r="L177" s="149">
        <f>+K177+1</f>
        <v>46121</v>
      </c>
      <c r="M177" s="149">
        <f t="shared" ref="M177" si="320">+L177+1</f>
        <v>46122</v>
      </c>
      <c r="N177" s="149">
        <f t="shared" ref="N177" si="321">+M177+1</f>
        <v>46123</v>
      </c>
      <c r="O177" s="149">
        <f t="shared" ref="O177" si="322">+N177+1</f>
        <v>46124</v>
      </c>
      <c r="P177" s="149">
        <f t="shared" ref="P177" si="323">+O177+1</f>
        <v>46125</v>
      </c>
      <c r="Q177" s="149">
        <f t="shared" ref="Q177" si="324">+P177+1</f>
        <v>46126</v>
      </c>
      <c r="R177" s="149">
        <f t="shared" ref="R177" si="325">+Q177+1</f>
        <v>46127</v>
      </c>
      <c r="S177" s="149">
        <f>+R177+1</f>
        <v>46128</v>
      </c>
      <c r="T177" s="149">
        <f t="shared" ref="T177" si="326">+S177+1</f>
        <v>46129</v>
      </c>
      <c r="U177" s="149">
        <f t="shared" ref="U177" si="327">+T177+1</f>
        <v>46130</v>
      </c>
      <c r="V177" s="149">
        <f t="shared" ref="V177" si="328">+U177+1</f>
        <v>46131</v>
      </c>
      <c r="W177" s="149">
        <f>+V177+1</f>
        <v>46132</v>
      </c>
      <c r="X177" s="149">
        <f t="shared" ref="X177" si="329">+W177+1</f>
        <v>46133</v>
      </c>
      <c r="Y177" s="149">
        <f t="shared" ref="Y177" si="330">+X177+1</f>
        <v>46134</v>
      </c>
      <c r="Z177" s="149">
        <f t="shared" ref="Z177" si="331">+Y177+1</f>
        <v>46135</v>
      </c>
      <c r="AA177" s="149">
        <f>+Z177+1</f>
        <v>46136</v>
      </c>
      <c r="AB177" s="149">
        <f t="shared" ref="AB177" si="332">+AA177+1</f>
        <v>46137</v>
      </c>
      <c r="AC177" s="149">
        <f>+AB177+1</f>
        <v>46138</v>
      </c>
      <c r="AD177" s="103">
        <f>+AC177+1</f>
        <v>46139</v>
      </c>
      <c r="AF177" s="115"/>
      <c r="AG177" s="113"/>
      <c r="AJ177" s="82"/>
      <c r="AT177" s="118">
        <f t="shared" si="231"/>
        <v>45918</v>
      </c>
      <c r="AU177" s="7" t="e">
        <f t="shared" si="310"/>
        <v>#N/A</v>
      </c>
      <c r="AV177" s="7" t="e">
        <f t="shared" si="311"/>
        <v>#N/A</v>
      </c>
      <c r="AW177" s="7" t="e">
        <f t="shared" si="312"/>
        <v>#N/A</v>
      </c>
    </row>
    <row r="178" spans="2:49" hidden="1" x14ac:dyDescent="0.15">
      <c r="B178" s="104" t="s">
        <v>52</v>
      </c>
      <c r="C178" s="87" t="e">
        <f t="shared" ref="C178:AD178" si="333">IF(C184="冬休","－",(_xlfn.IFS(WEEKDAY(C179)=7,"○",WEEKDAY(C179)=1,"○",COUNTIFS(祝日,C179)=1,"○")))</f>
        <v>#VALUE!</v>
      </c>
      <c r="D178" s="87" t="e">
        <f t="shared" si="333"/>
        <v>#VALUE!</v>
      </c>
      <c r="E178" s="87" t="e">
        <f t="shared" si="333"/>
        <v>#VALUE!</v>
      </c>
      <c r="F178" s="87" t="e">
        <f t="shared" si="333"/>
        <v>#VALUE!</v>
      </c>
      <c r="G178" s="87" t="e">
        <f t="shared" si="333"/>
        <v>#VALUE!</v>
      </c>
      <c r="H178" s="87" t="e">
        <f t="shared" si="333"/>
        <v>#VALUE!</v>
      </c>
      <c r="I178" s="87" t="e">
        <f t="shared" si="333"/>
        <v>#VALUE!</v>
      </c>
      <c r="J178" s="87" t="e">
        <f t="shared" si="333"/>
        <v>#VALUE!</v>
      </c>
      <c r="K178" s="87" t="e">
        <f t="shared" si="333"/>
        <v>#VALUE!</v>
      </c>
      <c r="L178" s="87" t="e">
        <f t="shared" si="333"/>
        <v>#VALUE!</v>
      </c>
      <c r="M178" s="87" t="e">
        <f t="shared" si="333"/>
        <v>#VALUE!</v>
      </c>
      <c r="N178" s="87" t="e">
        <f t="shared" si="333"/>
        <v>#VALUE!</v>
      </c>
      <c r="O178" s="87" t="e">
        <f t="shared" si="333"/>
        <v>#VALUE!</v>
      </c>
      <c r="P178" s="87" t="e">
        <f t="shared" si="333"/>
        <v>#VALUE!</v>
      </c>
      <c r="Q178" s="87" t="e">
        <f t="shared" si="333"/>
        <v>#VALUE!</v>
      </c>
      <c r="R178" s="87" t="e">
        <f t="shared" si="333"/>
        <v>#VALUE!</v>
      </c>
      <c r="S178" s="87" t="e">
        <f t="shared" si="333"/>
        <v>#VALUE!</v>
      </c>
      <c r="T178" s="87" t="e">
        <f t="shared" si="333"/>
        <v>#VALUE!</v>
      </c>
      <c r="U178" s="87" t="e">
        <f t="shared" si="333"/>
        <v>#VALUE!</v>
      </c>
      <c r="V178" s="87" t="e">
        <f t="shared" si="333"/>
        <v>#VALUE!</v>
      </c>
      <c r="W178" s="87" t="e">
        <f t="shared" si="333"/>
        <v>#VALUE!</v>
      </c>
      <c r="X178" s="87" t="e">
        <f t="shared" si="333"/>
        <v>#VALUE!</v>
      </c>
      <c r="Y178" s="87" t="e">
        <f t="shared" si="333"/>
        <v>#VALUE!</v>
      </c>
      <c r="Z178" s="87" t="e">
        <f t="shared" si="333"/>
        <v>#VALUE!</v>
      </c>
      <c r="AA178" s="87" t="e">
        <f t="shared" si="333"/>
        <v>#VALUE!</v>
      </c>
      <c r="AB178" s="87" t="e">
        <f t="shared" si="333"/>
        <v>#VALUE!</v>
      </c>
      <c r="AC178" s="87" t="e">
        <f t="shared" si="333"/>
        <v>#VALUE!</v>
      </c>
      <c r="AD178" s="87" t="e">
        <f t="shared" si="333"/>
        <v>#VALUE!</v>
      </c>
      <c r="AE178" s="88"/>
      <c r="AF178" s="115"/>
      <c r="AG178" s="113"/>
      <c r="AJ178" s="82"/>
      <c r="AT178" s="118">
        <f t="shared" si="231"/>
        <v>45919</v>
      </c>
      <c r="AU178" s="7" t="e">
        <f t="shared" si="310"/>
        <v>#N/A</v>
      </c>
      <c r="AV178" s="7" t="e">
        <f t="shared" si="311"/>
        <v>#N/A</v>
      </c>
      <c r="AW178" s="7" t="e">
        <f t="shared" si="312"/>
        <v>#N/A</v>
      </c>
    </row>
    <row r="179" spans="2:49" x14ac:dyDescent="0.15">
      <c r="B179" s="89" t="s">
        <v>11</v>
      </c>
      <c r="C179" s="100" t="str">
        <f t="shared" ref="C179:AD179" si="334">IF(C177&lt;=$G$5,C177,"")</f>
        <v/>
      </c>
      <c r="D179" s="100" t="str">
        <f t="shared" si="334"/>
        <v/>
      </c>
      <c r="E179" s="100" t="str">
        <f t="shared" si="334"/>
        <v/>
      </c>
      <c r="F179" s="100" t="str">
        <f t="shared" si="334"/>
        <v/>
      </c>
      <c r="G179" s="100" t="str">
        <f t="shared" si="334"/>
        <v/>
      </c>
      <c r="H179" s="100" t="str">
        <f t="shared" si="334"/>
        <v/>
      </c>
      <c r="I179" s="100" t="str">
        <f t="shared" si="334"/>
        <v/>
      </c>
      <c r="J179" s="100" t="str">
        <f t="shared" si="334"/>
        <v/>
      </c>
      <c r="K179" s="100" t="str">
        <f t="shared" si="334"/>
        <v/>
      </c>
      <c r="L179" s="100" t="str">
        <f t="shared" si="334"/>
        <v/>
      </c>
      <c r="M179" s="100" t="str">
        <f t="shared" si="334"/>
        <v/>
      </c>
      <c r="N179" s="100" t="str">
        <f t="shared" si="334"/>
        <v/>
      </c>
      <c r="O179" s="100" t="str">
        <f t="shared" si="334"/>
        <v/>
      </c>
      <c r="P179" s="100" t="str">
        <f t="shared" si="334"/>
        <v/>
      </c>
      <c r="Q179" s="100" t="str">
        <f t="shared" si="334"/>
        <v/>
      </c>
      <c r="R179" s="100" t="str">
        <f t="shared" si="334"/>
        <v/>
      </c>
      <c r="S179" s="100" t="str">
        <f t="shared" si="334"/>
        <v/>
      </c>
      <c r="T179" s="100" t="str">
        <f t="shared" si="334"/>
        <v/>
      </c>
      <c r="U179" s="100" t="str">
        <f t="shared" si="334"/>
        <v/>
      </c>
      <c r="V179" s="100" t="str">
        <f t="shared" si="334"/>
        <v/>
      </c>
      <c r="W179" s="100" t="str">
        <f t="shared" si="334"/>
        <v/>
      </c>
      <c r="X179" s="100" t="str">
        <f t="shared" si="334"/>
        <v/>
      </c>
      <c r="Y179" s="100" t="str">
        <f t="shared" si="334"/>
        <v/>
      </c>
      <c r="Z179" s="100" t="str">
        <f t="shared" si="334"/>
        <v/>
      </c>
      <c r="AA179" s="100" t="str">
        <f t="shared" si="334"/>
        <v/>
      </c>
      <c r="AB179" s="100" t="str">
        <f t="shared" si="334"/>
        <v/>
      </c>
      <c r="AC179" s="100" t="str">
        <f t="shared" si="334"/>
        <v/>
      </c>
      <c r="AD179" s="92" t="str">
        <f t="shared" si="334"/>
        <v/>
      </c>
      <c r="AE179" s="88"/>
      <c r="AF179" s="200" t="str">
        <f>IF(C179="","",AF166+1)</f>
        <v/>
      </c>
      <c r="AG179" s="201"/>
      <c r="AJ179" s="82"/>
      <c r="AT179" s="118">
        <f t="shared" si="231"/>
        <v>45920</v>
      </c>
      <c r="AU179" s="7" t="e">
        <f t="shared" si="310"/>
        <v>#N/A</v>
      </c>
      <c r="AV179" s="7" t="e">
        <f t="shared" si="311"/>
        <v>#N/A</v>
      </c>
      <c r="AW179" s="7" t="e">
        <f t="shared" si="312"/>
        <v>#N/A</v>
      </c>
    </row>
    <row r="180" spans="2:49" x14ac:dyDescent="0.15">
      <c r="B180" s="52" t="s">
        <v>5</v>
      </c>
      <c r="C180" s="144" t="str">
        <f>TEXT(WEEKDAY(+C177),"aaa")</f>
        <v>火</v>
      </c>
      <c r="D180" s="145" t="str">
        <f t="shared" ref="D180:AD180" si="335">TEXT(WEEKDAY(+D177),"aaa")</f>
        <v>水</v>
      </c>
      <c r="E180" s="145" t="str">
        <f t="shared" si="335"/>
        <v>木</v>
      </c>
      <c r="F180" s="145" t="str">
        <f t="shared" si="335"/>
        <v>金</v>
      </c>
      <c r="G180" s="145" t="str">
        <f t="shared" si="335"/>
        <v>土</v>
      </c>
      <c r="H180" s="145" t="str">
        <f t="shared" si="335"/>
        <v>日</v>
      </c>
      <c r="I180" s="145" t="str">
        <f t="shared" si="335"/>
        <v>月</v>
      </c>
      <c r="J180" s="145" t="str">
        <f t="shared" si="335"/>
        <v>火</v>
      </c>
      <c r="K180" s="145" t="str">
        <f t="shared" si="335"/>
        <v>水</v>
      </c>
      <c r="L180" s="145" t="str">
        <f t="shared" si="335"/>
        <v>木</v>
      </c>
      <c r="M180" s="145" t="str">
        <f t="shared" si="335"/>
        <v>金</v>
      </c>
      <c r="N180" s="145" t="str">
        <f t="shared" si="335"/>
        <v>土</v>
      </c>
      <c r="O180" s="145" t="str">
        <f t="shared" si="335"/>
        <v>日</v>
      </c>
      <c r="P180" s="145" t="str">
        <f t="shared" si="335"/>
        <v>月</v>
      </c>
      <c r="Q180" s="145" t="str">
        <f t="shared" si="335"/>
        <v>火</v>
      </c>
      <c r="R180" s="145" t="str">
        <f t="shared" si="335"/>
        <v>水</v>
      </c>
      <c r="S180" s="145" t="str">
        <f t="shared" si="335"/>
        <v>木</v>
      </c>
      <c r="T180" s="145" t="str">
        <f t="shared" si="335"/>
        <v>金</v>
      </c>
      <c r="U180" s="145" t="str">
        <f t="shared" si="335"/>
        <v>土</v>
      </c>
      <c r="V180" s="145" t="str">
        <f t="shared" si="335"/>
        <v>日</v>
      </c>
      <c r="W180" s="145" t="str">
        <f t="shared" si="335"/>
        <v>月</v>
      </c>
      <c r="X180" s="145" t="str">
        <f t="shared" si="335"/>
        <v>火</v>
      </c>
      <c r="Y180" s="145" t="str">
        <f t="shared" si="335"/>
        <v>水</v>
      </c>
      <c r="Z180" s="145" t="str">
        <f t="shared" si="335"/>
        <v>木</v>
      </c>
      <c r="AA180" s="145" t="str">
        <f t="shared" si="335"/>
        <v>金</v>
      </c>
      <c r="AB180" s="145" t="str">
        <f t="shared" si="335"/>
        <v>土</v>
      </c>
      <c r="AC180" s="145" t="str">
        <f t="shared" si="335"/>
        <v>日</v>
      </c>
      <c r="AD180" s="146" t="str">
        <f t="shared" si="335"/>
        <v>月</v>
      </c>
      <c r="AE180" s="24"/>
      <c r="AF180" s="95" t="s">
        <v>56</v>
      </c>
      <c r="AG180" s="108">
        <f>+COUNTIF(C180:AD180,"土")+COUNTIF(C180:AD180,"日")</f>
        <v>8</v>
      </c>
      <c r="AJ180" s="82"/>
      <c r="AT180" s="118">
        <f t="shared" si="231"/>
        <v>45921</v>
      </c>
      <c r="AU180" s="7" t="e">
        <f t="shared" si="310"/>
        <v>#N/A</v>
      </c>
      <c r="AV180" s="7" t="e">
        <f t="shared" si="311"/>
        <v>#N/A</v>
      </c>
      <c r="AW180" s="7" t="e">
        <f t="shared" si="312"/>
        <v>#N/A</v>
      </c>
    </row>
    <row r="181" spans="2:49" ht="13.5" customHeight="1" x14ac:dyDescent="0.15">
      <c r="B181" s="176" t="s">
        <v>8</v>
      </c>
      <c r="C181" s="179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73"/>
      <c r="AE181" s="24"/>
      <c r="AF181" s="96" t="s">
        <v>53</v>
      </c>
      <c r="AG181" s="109">
        <f>+COUNTA(C184:AD184)</f>
        <v>0</v>
      </c>
      <c r="AJ181" s="82"/>
      <c r="AT181" s="118">
        <f t="shared" si="231"/>
        <v>45922</v>
      </c>
      <c r="AU181" s="7" t="e">
        <f t="shared" si="310"/>
        <v>#N/A</v>
      </c>
      <c r="AV181" s="7" t="e">
        <f t="shared" si="311"/>
        <v>#N/A</v>
      </c>
      <c r="AW181" s="7" t="e">
        <f t="shared" si="312"/>
        <v>#N/A</v>
      </c>
    </row>
    <row r="182" spans="2:49" ht="13.5" customHeight="1" x14ac:dyDescent="0.15">
      <c r="B182" s="177"/>
      <c r="C182" s="180"/>
      <c r="D182" s="171"/>
      <c r="E182" s="171"/>
      <c r="F182" s="171"/>
      <c r="G182" s="171"/>
      <c r="H182" s="171"/>
      <c r="I182" s="171"/>
      <c r="J182" s="171"/>
      <c r="K182" s="171"/>
      <c r="L182" s="171"/>
      <c r="M182" s="171"/>
      <c r="N182" s="171"/>
      <c r="O182" s="171"/>
      <c r="P182" s="171"/>
      <c r="Q182" s="171"/>
      <c r="R182" s="171"/>
      <c r="S182" s="171"/>
      <c r="T182" s="171"/>
      <c r="U182" s="171"/>
      <c r="V182" s="171"/>
      <c r="W182" s="171"/>
      <c r="X182" s="171"/>
      <c r="Y182" s="171"/>
      <c r="Z182" s="171"/>
      <c r="AA182" s="171"/>
      <c r="AB182" s="171"/>
      <c r="AC182" s="171"/>
      <c r="AD182" s="174"/>
      <c r="AE182" s="24"/>
      <c r="AF182" s="96" t="s">
        <v>61</v>
      </c>
      <c r="AG182" s="127">
        <f>COUNTA(C179:AD179)-AG181-COUNTBLANK(C179:AD179)</f>
        <v>0</v>
      </c>
      <c r="AJ182" s="82"/>
      <c r="AT182" s="118">
        <f>AT181+1</f>
        <v>45923</v>
      </c>
      <c r="AU182" s="7" t="e">
        <f t="shared" si="310"/>
        <v>#N/A</v>
      </c>
      <c r="AV182" s="7" t="e">
        <f t="shared" si="311"/>
        <v>#N/A</v>
      </c>
      <c r="AW182" s="7" t="e">
        <f t="shared" si="312"/>
        <v>#N/A</v>
      </c>
    </row>
    <row r="183" spans="2:49" ht="13.5" customHeight="1" x14ac:dyDescent="0.15">
      <c r="B183" s="178"/>
      <c r="C183" s="181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5"/>
      <c r="AE183" s="24"/>
      <c r="AF183" s="96" t="s">
        <v>6</v>
      </c>
      <c r="AG183" s="110">
        <f>+COUNTIF(C185:AD185,"*休")</f>
        <v>0</v>
      </c>
      <c r="AH183" s="40" t="str">
        <f>IF(C179="","",IF(8&gt;AG183,"←計画日数が足りません",""))</f>
        <v/>
      </c>
      <c r="AJ183" s="82"/>
      <c r="AT183" s="118">
        <f t="shared" si="231"/>
        <v>45924</v>
      </c>
      <c r="AU183" s="7" t="e">
        <f t="shared" si="310"/>
        <v>#N/A</v>
      </c>
      <c r="AV183" s="7" t="e">
        <f t="shared" si="311"/>
        <v>#N/A</v>
      </c>
      <c r="AW183" s="7" t="e">
        <f t="shared" si="312"/>
        <v>#N/A</v>
      </c>
    </row>
    <row r="184" spans="2:49" x14ac:dyDescent="0.15">
      <c r="B184" s="57" t="s">
        <v>16</v>
      </c>
      <c r="C184" s="80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69"/>
      <c r="AE184" s="24"/>
      <c r="AF184" s="96" t="s">
        <v>10</v>
      </c>
      <c r="AG184" s="110">
        <f>+COUNTA(C186:AD186)</f>
        <v>0</v>
      </c>
      <c r="AH184" s="40" t="str">
        <f>IF(C179="","",IF(AG184&lt;AG183,"←実績が足りません",""))</f>
        <v/>
      </c>
      <c r="AJ184" s="82"/>
      <c r="AT184" s="118">
        <f t="shared" si="231"/>
        <v>45925</v>
      </c>
      <c r="AU184" s="7" t="e">
        <f t="shared" si="310"/>
        <v>#N/A</v>
      </c>
      <c r="AV184" s="7" t="e">
        <f t="shared" si="311"/>
        <v>#N/A</v>
      </c>
      <c r="AW184" s="7" t="e">
        <f t="shared" si="312"/>
        <v>#N/A</v>
      </c>
    </row>
    <row r="185" spans="2:49" x14ac:dyDescent="0.15">
      <c r="B185" s="52" t="s">
        <v>0</v>
      </c>
      <c r="C185" s="80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3"/>
      <c r="Q185" s="2"/>
      <c r="R185" s="8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69"/>
      <c r="AE185" s="24"/>
      <c r="AF185" s="123" t="s">
        <v>62</v>
      </c>
      <c r="AG185" s="41" t="e">
        <f>ROUNDDOWN(AG184/AG182,3)</f>
        <v>#DIV/0!</v>
      </c>
      <c r="AJ185" s="82"/>
      <c r="AT185" s="118">
        <f t="shared" si="231"/>
        <v>45926</v>
      </c>
      <c r="AU185" s="7" t="e">
        <f t="shared" si="310"/>
        <v>#N/A</v>
      </c>
      <c r="AV185" s="7" t="e">
        <f t="shared" si="311"/>
        <v>#N/A</v>
      </c>
      <c r="AW185" s="7" t="e">
        <f t="shared" si="312"/>
        <v>#N/A</v>
      </c>
    </row>
    <row r="186" spans="2:49" x14ac:dyDescent="0.15">
      <c r="B186" s="60" t="s">
        <v>7</v>
      </c>
      <c r="C186" s="147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148"/>
      <c r="Q186" s="71"/>
      <c r="R186" s="147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2"/>
      <c r="AE186" s="24"/>
      <c r="AF186" s="111" t="s">
        <v>57</v>
      </c>
      <c r="AG186" s="112" t="str">
        <f>_xlfn.IFS(C179="","",AG185&gt;=0.285,"OK",AG185&lt;0.285,"NG")</f>
        <v/>
      </c>
      <c r="AJ186" s="82"/>
      <c r="AT186" s="118">
        <f t="shared" si="231"/>
        <v>45927</v>
      </c>
      <c r="AU186" s="7" t="e">
        <f t="shared" si="310"/>
        <v>#N/A</v>
      </c>
      <c r="AV186" s="7" t="e">
        <f t="shared" si="311"/>
        <v>#N/A</v>
      </c>
      <c r="AW186" s="7" t="e">
        <f t="shared" si="312"/>
        <v>#N/A</v>
      </c>
    </row>
    <row r="187" spans="2:49" hidden="1" x14ac:dyDescent="0.15">
      <c r="B187" s="83"/>
      <c r="C187" s="142" t="str">
        <f>_xlfn.IFS(C184="","通常",C184="夏休","夏休",C184="冬休","冬休")</f>
        <v>通常</v>
      </c>
      <c r="D187" s="142" t="str">
        <f t="shared" ref="D187:AD187" si="336">_xlfn.IFS(D184="","通常",D184="夏休","夏休",D184="冬休","冬休")</f>
        <v>通常</v>
      </c>
      <c r="E187" s="142" t="str">
        <f t="shared" si="336"/>
        <v>通常</v>
      </c>
      <c r="F187" s="142" t="str">
        <f t="shared" si="336"/>
        <v>通常</v>
      </c>
      <c r="G187" s="142" t="str">
        <f t="shared" si="336"/>
        <v>通常</v>
      </c>
      <c r="H187" s="142" t="str">
        <f t="shared" si="336"/>
        <v>通常</v>
      </c>
      <c r="I187" s="142" t="str">
        <f t="shared" si="336"/>
        <v>通常</v>
      </c>
      <c r="J187" s="142" t="str">
        <f t="shared" si="336"/>
        <v>通常</v>
      </c>
      <c r="K187" s="142" t="str">
        <f t="shared" si="336"/>
        <v>通常</v>
      </c>
      <c r="L187" s="142" t="str">
        <f t="shared" si="336"/>
        <v>通常</v>
      </c>
      <c r="M187" s="142" t="str">
        <f t="shared" si="336"/>
        <v>通常</v>
      </c>
      <c r="N187" s="142" t="str">
        <f t="shared" si="336"/>
        <v>通常</v>
      </c>
      <c r="O187" s="142" t="str">
        <f t="shared" si="336"/>
        <v>通常</v>
      </c>
      <c r="P187" s="142" t="str">
        <f t="shared" si="336"/>
        <v>通常</v>
      </c>
      <c r="Q187" s="142" t="str">
        <f t="shared" si="336"/>
        <v>通常</v>
      </c>
      <c r="R187" s="142" t="str">
        <f t="shared" si="336"/>
        <v>通常</v>
      </c>
      <c r="S187" s="142" t="str">
        <f t="shared" si="336"/>
        <v>通常</v>
      </c>
      <c r="T187" s="142" t="str">
        <f t="shared" si="336"/>
        <v>通常</v>
      </c>
      <c r="U187" s="142" t="str">
        <f t="shared" si="336"/>
        <v>通常</v>
      </c>
      <c r="V187" s="142" t="str">
        <f t="shared" si="336"/>
        <v>通常</v>
      </c>
      <c r="W187" s="142" t="str">
        <f t="shared" si="336"/>
        <v>通常</v>
      </c>
      <c r="X187" s="142" t="str">
        <f t="shared" si="336"/>
        <v>通常</v>
      </c>
      <c r="Y187" s="142" t="str">
        <f t="shared" si="336"/>
        <v>通常</v>
      </c>
      <c r="Z187" s="142" t="str">
        <f t="shared" si="336"/>
        <v>通常</v>
      </c>
      <c r="AA187" s="142" t="str">
        <f t="shared" si="336"/>
        <v>通常</v>
      </c>
      <c r="AB187" s="142" t="str">
        <f t="shared" si="336"/>
        <v>通常</v>
      </c>
      <c r="AC187" s="142" t="str">
        <f t="shared" si="336"/>
        <v>通常</v>
      </c>
      <c r="AD187" s="142" t="str">
        <f t="shared" si="336"/>
        <v>通常</v>
      </c>
      <c r="AE187" s="24"/>
      <c r="AF187" s="131"/>
      <c r="AG187" s="132"/>
      <c r="AJ187" s="82"/>
      <c r="AT187" s="118">
        <f t="shared" si="231"/>
        <v>45928</v>
      </c>
      <c r="AU187" s="7" t="e">
        <f t="shared" si="310"/>
        <v>#N/A</v>
      </c>
      <c r="AV187" s="7" t="e">
        <f t="shared" si="311"/>
        <v>#N/A</v>
      </c>
      <c r="AW187" s="7" t="e">
        <f t="shared" si="312"/>
        <v>#N/A</v>
      </c>
    </row>
    <row r="188" spans="2:49" hidden="1" x14ac:dyDescent="0.15">
      <c r="B188" s="83"/>
      <c r="C188" s="142" t="str">
        <f>_xlfn.IFS(C184="","通常実績",C184="夏休","夏休",C184="冬休","冬休")</f>
        <v>通常実績</v>
      </c>
      <c r="D188" s="142" t="str">
        <f t="shared" ref="D188:AD188" si="337">_xlfn.IFS(D184="","通常実績",D184="夏休","夏休",D184="冬休","冬休")</f>
        <v>通常実績</v>
      </c>
      <c r="E188" s="142" t="str">
        <f t="shared" si="337"/>
        <v>通常実績</v>
      </c>
      <c r="F188" s="142" t="str">
        <f t="shared" si="337"/>
        <v>通常実績</v>
      </c>
      <c r="G188" s="142" t="str">
        <f t="shared" si="337"/>
        <v>通常実績</v>
      </c>
      <c r="H188" s="142" t="str">
        <f t="shared" si="337"/>
        <v>通常実績</v>
      </c>
      <c r="I188" s="142" t="str">
        <f t="shared" si="337"/>
        <v>通常実績</v>
      </c>
      <c r="J188" s="142" t="str">
        <f t="shared" si="337"/>
        <v>通常実績</v>
      </c>
      <c r="K188" s="142" t="str">
        <f t="shared" si="337"/>
        <v>通常実績</v>
      </c>
      <c r="L188" s="142" t="str">
        <f t="shared" si="337"/>
        <v>通常実績</v>
      </c>
      <c r="M188" s="142" t="str">
        <f t="shared" si="337"/>
        <v>通常実績</v>
      </c>
      <c r="N188" s="142" t="str">
        <f t="shared" si="337"/>
        <v>通常実績</v>
      </c>
      <c r="O188" s="142" t="str">
        <f t="shared" si="337"/>
        <v>通常実績</v>
      </c>
      <c r="P188" s="142" t="str">
        <f t="shared" si="337"/>
        <v>通常実績</v>
      </c>
      <c r="Q188" s="142" t="str">
        <f t="shared" si="337"/>
        <v>通常実績</v>
      </c>
      <c r="R188" s="142" t="str">
        <f t="shared" si="337"/>
        <v>通常実績</v>
      </c>
      <c r="S188" s="142" t="str">
        <f t="shared" si="337"/>
        <v>通常実績</v>
      </c>
      <c r="T188" s="142" t="str">
        <f t="shared" si="337"/>
        <v>通常実績</v>
      </c>
      <c r="U188" s="142" t="str">
        <f t="shared" si="337"/>
        <v>通常実績</v>
      </c>
      <c r="V188" s="142" t="str">
        <f t="shared" si="337"/>
        <v>通常実績</v>
      </c>
      <c r="W188" s="142" t="str">
        <f t="shared" si="337"/>
        <v>通常実績</v>
      </c>
      <c r="X188" s="142" t="str">
        <f t="shared" si="337"/>
        <v>通常実績</v>
      </c>
      <c r="Y188" s="142" t="str">
        <f t="shared" si="337"/>
        <v>通常実績</v>
      </c>
      <c r="Z188" s="142" t="str">
        <f t="shared" si="337"/>
        <v>通常実績</v>
      </c>
      <c r="AA188" s="142" t="str">
        <f t="shared" si="337"/>
        <v>通常実績</v>
      </c>
      <c r="AB188" s="142" t="str">
        <f t="shared" si="337"/>
        <v>通常実績</v>
      </c>
      <c r="AC188" s="142" t="str">
        <f t="shared" si="337"/>
        <v>通常実績</v>
      </c>
      <c r="AD188" s="142" t="str">
        <f t="shared" si="337"/>
        <v>通常実績</v>
      </c>
      <c r="AE188" s="24"/>
      <c r="AF188" s="131"/>
      <c r="AG188" s="132"/>
      <c r="AJ188" s="82"/>
      <c r="AT188" s="118">
        <f t="shared" si="231"/>
        <v>45929</v>
      </c>
      <c r="AU188" s="7" t="e">
        <f t="shared" si="310"/>
        <v>#N/A</v>
      </c>
      <c r="AV188" s="7" t="e">
        <f t="shared" si="311"/>
        <v>#N/A</v>
      </c>
      <c r="AW188" s="7" t="e">
        <f t="shared" si="312"/>
        <v>#N/A</v>
      </c>
    </row>
    <row r="189" spans="2:49" x14ac:dyDescent="0.15"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F189" s="116"/>
      <c r="AG189" s="117"/>
      <c r="AJ189" s="82"/>
      <c r="AT189" s="118">
        <f t="shared" si="231"/>
        <v>45930</v>
      </c>
      <c r="AU189" s="7" t="e">
        <f t="shared" si="310"/>
        <v>#N/A</v>
      </c>
      <c r="AV189" s="7" t="e">
        <f t="shared" si="311"/>
        <v>#N/A</v>
      </c>
      <c r="AW189" s="7" t="e">
        <f t="shared" si="312"/>
        <v>#N/A</v>
      </c>
    </row>
    <row r="190" spans="2:49" hidden="1" x14ac:dyDescent="0.15">
      <c r="B190" s="89" t="s">
        <v>11</v>
      </c>
      <c r="C190" s="102">
        <f>AD177+1</f>
        <v>46140</v>
      </c>
      <c r="D190" s="149">
        <f>+C190+1</f>
        <v>46141</v>
      </c>
      <c r="E190" s="149">
        <f t="shared" ref="E190" si="338">+D190+1</f>
        <v>46142</v>
      </c>
      <c r="F190" s="149">
        <f t="shared" ref="F190" si="339">+E190+1</f>
        <v>46143</v>
      </c>
      <c r="G190" s="149">
        <f t="shared" ref="G190" si="340">+F190+1</f>
        <v>46144</v>
      </c>
      <c r="H190" s="149">
        <f t="shared" ref="H190" si="341">+G190+1</f>
        <v>46145</v>
      </c>
      <c r="I190" s="149">
        <f t="shared" ref="I190" si="342">+H190+1</f>
        <v>46146</v>
      </c>
      <c r="J190" s="149">
        <f t="shared" ref="J190" si="343">+I190+1</f>
        <v>46147</v>
      </c>
      <c r="K190" s="149">
        <f t="shared" ref="K190" si="344">+J190+1</f>
        <v>46148</v>
      </c>
      <c r="L190" s="149">
        <f>+K190+1</f>
        <v>46149</v>
      </c>
      <c r="M190" s="149">
        <f t="shared" ref="M190" si="345">+L190+1</f>
        <v>46150</v>
      </c>
      <c r="N190" s="149">
        <f t="shared" ref="N190" si="346">+M190+1</f>
        <v>46151</v>
      </c>
      <c r="O190" s="149">
        <f t="shared" ref="O190" si="347">+N190+1</f>
        <v>46152</v>
      </c>
      <c r="P190" s="149">
        <f t="shared" ref="P190" si="348">+O190+1</f>
        <v>46153</v>
      </c>
      <c r="Q190" s="149">
        <f t="shared" ref="Q190" si="349">+P190+1</f>
        <v>46154</v>
      </c>
      <c r="R190" s="149">
        <f t="shared" ref="R190" si="350">+Q190+1</f>
        <v>46155</v>
      </c>
      <c r="S190" s="149">
        <f>+R190+1</f>
        <v>46156</v>
      </c>
      <c r="T190" s="149">
        <f t="shared" ref="T190" si="351">+S190+1</f>
        <v>46157</v>
      </c>
      <c r="U190" s="149">
        <f t="shared" ref="U190" si="352">+T190+1</f>
        <v>46158</v>
      </c>
      <c r="V190" s="149">
        <f t="shared" ref="V190" si="353">+U190+1</f>
        <v>46159</v>
      </c>
      <c r="W190" s="149">
        <f>+V190+1</f>
        <v>46160</v>
      </c>
      <c r="X190" s="149">
        <f t="shared" ref="X190" si="354">+W190+1</f>
        <v>46161</v>
      </c>
      <c r="Y190" s="149">
        <f t="shared" ref="Y190" si="355">+X190+1</f>
        <v>46162</v>
      </c>
      <c r="Z190" s="149">
        <f t="shared" ref="Z190" si="356">+Y190+1</f>
        <v>46163</v>
      </c>
      <c r="AA190" s="149">
        <f>+Z190+1</f>
        <v>46164</v>
      </c>
      <c r="AB190" s="149">
        <f t="shared" ref="AB190" si="357">+AA190+1</f>
        <v>46165</v>
      </c>
      <c r="AC190" s="149">
        <f>+AB190+1</f>
        <v>46166</v>
      </c>
      <c r="AD190" s="103">
        <f>+AC190+1</f>
        <v>46167</v>
      </c>
      <c r="AF190" s="115"/>
      <c r="AG190" s="113"/>
      <c r="AJ190" s="82"/>
      <c r="AT190" s="118">
        <f t="shared" si="231"/>
        <v>45931</v>
      </c>
      <c r="AU190" s="7" t="e">
        <f t="shared" si="310"/>
        <v>#N/A</v>
      </c>
      <c r="AV190" s="7" t="e">
        <f t="shared" si="311"/>
        <v>#N/A</v>
      </c>
      <c r="AW190" s="7" t="e">
        <f t="shared" si="312"/>
        <v>#N/A</v>
      </c>
    </row>
    <row r="191" spans="2:49" hidden="1" x14ac:dyDescent="0.15">
      <c r="B191" s="104" t="s">
        <v>52</v>
      </c>
      <c r="C191" s="87" t="e">
        <f t="shared" ref="C191:AD191" si="358">IF(C197="冬休","－",(_xlfn.IFS(WEEKDAY(C192)=7,"○",WEEKDAY(C192)=1,"○",COUNTIFS(祝日,C192)=1,"○")))</f>
        <v>#VALUE!</v>
      </c>
      <c r="D191" s="87" t="e">
        <f t="shared" si="358"/>
        <v>#VALUE!</v>
      </c>
      <c r="E191" s="87" t="e">
        <f t="shared" si="358"/>
        <v>#VALUE!</v>
      </c>
      <c r="F191" s="87" t="e">
        <f t="shared" si="358"/>
        <v>#VALUE!</v>
      </c>
      <c r="G191" s="87" t="e">
        <f t="shared" si="358"/>
        <v>#VALUE!</v>
      </c>
      <c r="H191" s="87" t="e">
        <f t="shared" si="358"/>
        <v>#VALUE!</v>
      </c>
      <c r="I191" s="87" t="e">
        <f t="shared" si="358"/>
        <v>#VALUE!</v>
      </c>
      <c r="J191" s="87" t="e">
        <f t="shared" si="358"/>
        <v>#VALUE!</v>
      </c>
      <c r="K191" s="87" t="e">
        <f t="shared" si="358"/>
        <v>#VALUE!</v>
      </c>
      <c r="L191" s="87" t="e">
        <f t="shared" si="358"/>
        <v>#VALUE!</v>
      </c>
      <c r="M191" s="87" t="e">
        <f t="shared" si="358"/>
        <v>#VALUE!</v>
      </c>
      <c r="N191" s="87" t="e">
        <f t="shared" si="358"/>
        <v>#VALUE!</v>
      </c>
      <c r="O191" s="87" t="e">
        <f t="shared" si="358"/>
        <v>#VALUE!</v>
      </c>
      <c r="P191" s="87" t="e">
        <f t="shared" si="358"/>
        <v>#VALUE!</v>
      </c>
      <c r="Q191" s="87" t="e">
        <f t="shared" si="358"/>
        <v>#VALUE!</v>
      </c>
      <c r="R191" s="87" t="e">
        <f t="shared" si="358"/>
        <v>#VALUE!</v>
      </c>
      <c r="S191" s="87" t="e">
        <f t="shared" si="358"/>
        <v>#VALUE!</v>
      </c>
      <c r="T191" s="87" t="e">
        <f t="shared" si="358"/>
        <v>#VALUE!</v>
      </c>
      <c r="U191" s="87" t="e">
        <f t="shared" si="358"/>
        <v>#VALUE!</v>
      </c>
      <c r="V191" s="87" t="e">
        <f t="shared" si="358"/>
        <v>#VALUE!</v>
      </c>
      <c r="W191" s="87" t="e">
        <f t="shared" si="358"/>
        <v>#VALUE!</v>
      </c>
      <c r="X191" s="87" t="e">
        <f t="shared" si="358"/>
        <v>#VALUE!</v>
      </c>
      <c r="Y191" s="87" t="e">
        <f t="shared" si="358"/>
        <v>#VALUE!</v>
      </c>
      <c r="Z191" s="87" t="e">
        <f t="shared" si="358"/>
        <v>#VALUE!</v>
      </c>
      <c r="AA191" s="87" t="e">
        <f t="shared" si="358"/>
        <v>#VALUE!</v>
      </c>
      <c r="AB191" s="87" t="e">
        <f t="shared" si="358"/>
        <v>#VALUE!</v>
      </c>
      <c r="AC191" s="87" t="e">
        <f t="shared" si="358"/>
        <v>#VALUE!</v>
      </c>
      <c r="AD191" s="87" t="e">
        <f t="shared" si="358"/>
        <v>#VALUE!</v>
      </c>
      <c r="AE191" s="88"/>
      <c r="AF191" s="115"/>
      <c r="AG191" s="113"/>
      <c r="AJ191" s="82"/>
      <c r="AT191" s="118">
        <f t="shared" si="231"/>
        <v>45932</v>
      </c>
      <c r="AU191" s="7" t="e">
        <f t="shared" si="310"/>
        <v>#N/A</v>
      </c>
      <c r="AV191" s="7" t="e">
        <f t="shared" si="311"/>
        <v>#N/A</v>
      </c>
      <c r="AW191" s="7" t="e">
        <f t="shared" si="312"/>
        <v>#N/A</v>
      </c>
    </row>
    <row r="192" spans="2:49" x14ac:dyDescent="0.15">
      <c r="B192" s="89" t="s">
        <v>11</v>
      </c>
      <c r="C192" s="100" t="str">
        <f t="shared" ref="C192:AD192" si="359">IF(C190&lt;=$G$5,C190,"")</f>
        <v/>
      </c>
      <c r="D192" s="100" t="str">
        <f t="shared" si="359"/>
        <v/>
      </c>
      <c r="E192" s="100" t="str">
        <f t="shared" si="359"/>
        <v/>
      </c>
      <c r="F192" s="100" t="str">
        <f t="shared" si="359"/>
        <v/>
      </c>
      <c r="G192" s="100" t="str">
        <f t="shared" si="359"/>
        <v/>
      </c>
      <c r="H192" s="100" t="str">
        <f t="shared" si="359"/>
        <v/>
      </c>
      <c r="I192" s="100" t="str">
        <f t="shared" si="359"/>
        <v/>
      </c>
      <c r="J192" s="100" t="str">
        <f t="shared" si="359"/>
        <v/>
      </c>
      <c r="K192" s="100" t="str">
        <f t="shared" si="359"/>
        <v/>
      </c>
      <c r="L192" s="100" t="str">
        <f t="shared" si="359"/>
        <v/>
      </c>
      <c r="M192" s="100" t="str">
        <f t="shared" si="359"/>
        <v/>
      </c>
      <c r="N192" s="100" t="str">
        <f t="shared" si="359"/>
        <v/>
      </c>
      <c r="O192" s="100" t="str">
        <f t="shared" si="359"/>
        <v/>
      </c>
      <c r="P192" s="100" t="str">
        <f t="shared" si="359"/>
        <v/>
      </c>
      <c r="Q192" s="100" t="str">
        <f t="shared" si="359"/>
        <v/>
      </c>
      <c r="R192" s="100" t="str">
        <f t="shared" si="359"/>
        <v/>
      </c>
      <c r="S192" s="100" t="str">
        <f t="shared" si="359"/>
        <v/>
      </c>
      <c r="T192" s="100" t="str">
        <f t="shared" si="359"/>
        <v/>
      </c>
      <c r="U192" s="100" t="str">
        <f t="shared" si="359"/>
        <v/>
      </c>
      <c r="V192" s="100" t="str">
        <f t="shared" si="359"/>
        <v/>
      </c>
      <c r="W192" s="100" t="str">
        <f t="shared" si="359"/>
        <v/>
      </c>
      <c r="X192" s="100" t="str">
        <f t="shared" si="359"/>
        <v/>
      </c>
      <c r="Y192" s="100" t="str">
        <f t="shared" si="359"/>
        <v/>
      </c>
      <c r="Z192" s="100" t="str">
        <f t="shared" si="359"/>
        <v/>
      </c>
      <c r="AA192" s="100" t="str">
        <f t="shared" si="359"/>
        <v/>
      </c>
      <c r="AB192" s="100" t="str">
        <f t="shared" si="359"/>
        <v/>
      </c>
      <c r="AC192" s="100" t="str">
        <f t="shared" si="359"/>
        <v/>
      </c>
      <c r="AD192" s="92" t="str">
        <f t="shared" si="359"/>
        <v/>
      </c>
      <c r="AE192" s="88"/>
      <c r="AF192" s="200" t="str">
        <f>IF(C192="","",AF179+1)</f>
        <v/>
      </c>
      <c r="AG192" s="201"/>
      <c r="AJ192" s="82"/>
      <c r="AT192" s="118">
        <f t="shared" si="231"/>
        <v>45933</v>
      </c>
      <c r="AU192" s="7" t="e">
        <f t="shared" si="310"/>
        <v>#N/A</v>
      </c>
      <c r="AV192" s="7" t="e">
        <f t="shared" si="311"/>
        <v>#N/A</v>
      </c>
      <c r="AW192" s="7" t="e">
        <f t="shared" si="312"/>
        <v>#N/A</v>
      </c>
    </row>
    <row r="193" spans="2:49" x14ac:dyDescent="0.15">
      <c r="B193" s="52" t="s">
        <v>5</v>
      </c>
      <c r="C193" s="144" t="str">
        <f>TEXT(WEEKDAY(+C190),"aaa")</f>
        <v>火</v>
      </c>
      <c r="D193" s="145" t="str">
        <f t="shared" ref="D193:AD193" si="360">TEXT(WEEKDAY(+D190),"aaa")</f>
        <v>水</v>
      </c>
      <c r="E193" s="145" t="str">
        <f t="shared" si="360"/>
        <v>木</v>
      </c>
      <c r="F193" s="145" t="str">
        <f t="shared" si="360"/>
        <v>金</v>
      </c>
      <c r="G193" s="145" t="str">
        <f t="shared" si="360"/>
        <v>土</v>
      </c>
      <c r="H193" s="145" t="str">
        <f t="shared" si="360"/>
        <v>日</v>
      </c>
      <c r="I193" s="145" t="str">
        <f t="shared" si="360"/>
        <v>月</v>
      </c>
      <c r="J193" s="145" t="str">
        <f t="shared" si="360"/>
        <v>火</v>
      </c>
      <c r="K193" s="145" t="str">
        <f t="shared" si="360"/>
        <v>水</v>
      </c>
      <c r="L193" s="145" t="str">
        <f t="shared" si="360"/>
        <v>木</v>
      </c>
      <c r="M193" s="145" t="str">
        <f t="shared" si="360"/>
        <v>金</v>
      </c>
      <c r="N193" s="145" t="str">
        <f t="shared" si="360"/>
        <v>土</v>
      </c>
      <c r="O193" s="145" t="str">
        <f t="shared" si="360"/>
        <v>日</v>
      </c>
      <c r="P193" s="145" t="str">
        <f t="shared" si="360"/>
        <v>月</v>
      </c>
      <c r="Q193" s="145" t="str">
        <f t="shared" si="360"/>
        <v>火</v>
      </c>
      <c r="R193" s="145" t="str">
        <f t="shared" si="360"/>
        <v>水</v>
      </c>
      <c r="S193" s="145" t="str">
        <f t="shared" si="360"/>
        <v>木</v>
      </c>
      <c r="T193" s="145" t="str">
        <f t="shared" si="360"/>
        <v>金</v>
      </c>
      <c r="U193" s="145" t="str">
        <f t="shared" si="360"/>
        <v>土</v>
      </c>
      <c r="V193" s="145" t="str">
        <f t="shared" si="360"/>
        <v>日</v>
      </c>
      <c r="W193" s="145" t="str">
        <f t="shared" si="360"/>
        <v>月</v>
      </c>
      <c r="X193" s="145" t="str">
        <f t="shared" si="360"/>
        <v>火</v>
      </c>
      <c r="Y193" s="145" t="str">
        <f t="shared" si="360"/>
        <v>水</v>
      </c>
      <c r="Z193" s="145" t="str">
        <f t="shared" si="360"/>
        <v>木</v>
      </c>
      <c r="AA193" s="145" t="str">
        <f t="shared" si="360"/>
        <v>金</v>
      </c>
      <c r="AB193" s="145" t="str">
        <f t="shared" si="360"/>
        <v>土</v>
      </c>
      <c r="AC193" s="145" t="str">
        <f t="shared" si="360"/>
        <v>日</v>
      </c>
      <c r="AD193" s="146" t="str">
        <f t="shared" si="360"/>
        <v>月</v>
      </c>
      <c r="AE193" s="24"/>
      <c r="AF193" s="95" t="s">
        <v>56</v>
      </c>
      <c r="AG193" s="108">
        <f>+COUNTIF(C193:AD193,"土")+COUNTIF(C193:AD193,"日")</f>
        <v>8</v>
      </c>
      <c r="AJ193" s="82"/>
      <c r="AT193" s="118">
        <f>AT192+1</f>
        <v>45934</v>
      </c>
      <c r="AU193" s="7" t="e">
        <f t="shared" si="310"/>
        <v>#N/A</v>
      </c>
      <c r="AV193" s="7" t="e">
        <f t="shared" si="311"/>
        <v>#N/A</v>
      </c>
      <c r="AW193" s="7" t="e">
        <f t="shared" si="312"/>
        <v>#N/A</v>
      </c>
    </row>
    <row r="194" spans="2:49" ht="13.5" customHeight="1" x14ac:dyDescent="0.15">
      <c r="B194" s="176" t="s">
        <v>8</v>
      </c>
      <c r="C194" s="179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3"/>
      <c r="AE194" s="24"/>
      <c r="AF194" s="96" t="s">
        <v>53</v>
      </c>
      <c r="AG194" s="109">
        <f>+COUNTA(C197:AD197)</f>
        <v>0</v>
      </c>
      <c r="AJ194" s="82"/>
      <c r="AT194" s="118">
        <f t="shared" si="231"/>
        <v>45935</v>
      </c>
      <c r="AU194" s="7" t="e">
        <f t="shared" si="310"/>
        <v>#N/A</v>
      </c>
      <c r="AV194" s="7" t="e">
        <f t="shared" si="311"/>
        <v>#N/A</v>
      </c>
      <c r="AW194" s="7" t="e">
        <f t="shared" si="312"/>
        <v>#N/A</v>
      </c>
    </row>
    <row r="195" spans="2:49" ht="13.5" customHeight="1" x14ac:dyDescent="0.15">
      <c r="B195" s="177"/>
      <c r="C195" s="180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4"/>
      <c r="AE195" s="24"/>
      <c r="AF195" s="96" t="s">
        <v>61</v>
      </c>
      <c r="AG195" s="127">
        <f>COUNTA(C192:AD192)-AG194-COUNTBLANK(C192:AD192)</f>
        <v>0</v>
      </c>
      <c r="AJ195" s="82"/>
      <c r="AT195" s="118">
        <f t="shared" si="231"/>
        <v>45936</v>
      </c>
      <c r="AU195" s="7" t="e">
        <f t="shared" si="310"/>
        <v>#N/A</v>
      </c>
      <c r="AV195" s="7" t="e">
        <f t="shared" si="311"/>
        <v>#N/A</v>
      </c>
      <c r="AW195" s="7" t="e">
        <f t="shared" si="312"/>
        <v>#N/A</v>
      </c>
    </row>
    <row r="196" spans="2:49" ht="13.5" customHeight="1" x14ac:dyDescent="0.15">
      <c r="B196" s="178"/>
      <c r="C196" s="181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  <c r="AA196" s="172"/>
      <c r="AB196" s="172"/>
      <c r="AC196" s="172"/>
      <c r="AD196" s="175"/>
      <c r="AE196" s="24"/>
      <c r="AF196" s="96" t="s">
        <v>6</v>
      </c>
      <c r="AG196" s="110">
        <f>+COUNTIF(C198:AD198,"*休")</f>
        <v>0</v>
      </c>
      <c r="AH196" s="40" t="str">
        <f>IF(C192="","",IF(8&gt;AG196,"←計画日数が足りません",""))</f>
        <v/>
      </c>
      <c r="AJ196" s="82"/>
      <c r="AT196" s="118">
        <f t="shared" si="231"/>
        <v>45937</v>
      </c>
      <c r="AU196" s="7" t="e">
        <f t="shared" si="310"/>
        <v>#N/A</v>
      </c>
      <c r="AV196" s="7" t="e">
        <f t="shared" si="311"/>
        <v>#N/A</v>
      </c>
      <c r="AW196" s="7" t="e">
        <f t="shared" si="312"/>
        <v>#N/A</v>
      </c>
    </row>
    <row r="197" spans="2:49" x14ac:dyDescent="0.15">
      <c r="B197" s="57" t="s">
        <v>16</v>
      </c>
      <c r="C197" s="80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69"/>
      <c r="AE197" s="24"/>
      <c r="AF197" s="96" t="s">
        <v>10</v>
      </c>
      <c r="AG197" s="110">
        <f>+COUNTIF(C199:AD199,"*休")</f>
        <v>0</v>
      </c>
      <c r="AH197" s="40" t="str">
        <f>IF(C192="","",IF(AG197&lt;AG196,"←実績が足りません",""))</f>
        <v/>
      </c>
      <c r="AJ197" s="82"/>
      <c r="AT197" s="118">
        <f t="shared" si="231"/>
        <v>45938</v>
      </c>
      <c r="AU197" s="7" t="e">
        <f t="shared" si="310"/>
        <v>#N/A</v>
      </c>
      <c r="AV197" s="7" t="e">
        <f t="shared" si="311"/>
        <v>#N/A</v>
      </c>
      <c r="AW197" s="7" t="e">
        <f t="shared" si="312"/>
        <v>#N/A</v>
      </c>
    </row>
    <row r="198" spans="2:49" x14ac:dyDescent="0.15">
      <c r="B198" s="52" t="s">
        <v>0</v>
      </c>
      <c r="C198" s="80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3"/>
      <c r="Q198" s="2"/>
      <c r="R198" s="80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69"/>
      <c r="AE198" s="24"/>
      <c r="AF198" s="123" t="s">
        <v>62</v>
      </c>
      <c r="AG198" s="41" t="e">
        <f>ROUNDDOWN(AG197/AG195,3)</f>
        <v>#DIV/0!</v>
      </c>
      <c r="AJ198" s="82"/>
      <c r="AT198" s="118">
        <f t="shared" si="231"/>
        <v>45939</v>
      </c>
      <c r="AU198" s="7" t="e">
        <f t="shared" si="310"/>
        <v>#N/A</v>
      </c>
      <c r="AV198" s="7" t="e">
        <f t="shared" si="311"/>
        <v>#N/A</v>
      </c>
      <c r="AW198" s="7" t="e">
        <f t="shared" si="312"/>
        <v>#N/A</v>
      </c>
    </row>
    <row r="199" spans="2:49" x14ac:dyDescent="0.15">
      <c r="B199" s="60" t="s">
        <v>7</v>
      </c>
      <c r="C199" s="147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148"/>
      <c r="Q199" s="71"/>
      <c r="R199" s="147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2"/>
      <c r="AE199" s="24"/>
      <c r="AF199" s="111" t="s">
        <v>57</v>
      </c>
      <c r="AG199" s="112" t="str">
        <f>_xlfn.IFS(C192="","",AG198&gt;=0.285,"OK",AG198&lt;0.285,"NG")</f>
        <v/>
      </c>
      <c r="AJ199" s="82"/>
      <c r="AT199" s="118">
        <f t="shared" si="231"/>
        <v>45940</v>
      </c>
      <c r="AU199" s="7" t="e">
        <f t="shared" si="310"/>
        <v>#N/A</v>
      </c>
      <c r="AV199" s="7" t="e">
        <f t="shared" si="311"/>
        <v>#N/A</v>
      </c>
      <c r="AW199" s="7" t="e">
        <f t="shared" si="312"/>
        <v>#N/A</v>
      </c>
    </row>
    <row r="200" spans="2:49" hidden="1" x14ac:dyDescent="0.15">
      <c r="B200" s="83"/>
      <c r="C200" s="142" t="str">
        <f>_xlfn.IFS(C197="","通常",C197="夏休","夏休",C197="冬休","冬休")</f>
        <v>通常</v>
      </c>
      <c r="D200" s="142" t="str">
        <f t="shared" ref="D200:AD200" si="361">_xlfn.IFS(D197="","通常",D197="夏休","夏休",D197="冬休","冬休")</f>
        <v>通常</v>
      </c>
      <c r="E200" s="142" t="str">
        <f t="shared" si="361"/>
        <v>通常</v>
      </c>
      <c r="F200" s="142" t="str">
        <f t="shared" si="361"/>
        <v>通常</v>
      </c>
      <c r="G200" s="142" t="str">
        <f t="shared" si="361"/>
        <v>通常</v>
      </c>
      <c r="H200" s="142" t="str">
        <f t="shared" si="361"/>
        <v>通常</v>
      </c>
      <c r="I200" s="142" t="str">
        <f t="shared" si="361"/>
        <v>通常</v>
      </c>
      <c r="J200" s="142" t="str">
        <f t="shared" si="361"/>
        <v>通常</v>
      </c>
      <c r="K200" s="142" t="str">
        <f t="shared" si="361"/>
        <v>通常</v>
      </c>
      <c r="L200" s="142" t="str">
        <f t="shared" si="361"/>
        <v>通常</v>
      </c>
      <c r="M200" s="142" t="str">
        <f t="shared" si="361"/>
        <v>通常</v>
      </c>
      <c r="N200" s="142" t="str">
        <f t="shared" si="361"/>
        <v>通常</v>
      </c>
      <c r="O200" s="142" t="str">
        <f t="shared" si="361"/>
        <v>通常</v>
      </c>
      <c r="P200" s="142" t="str">
        <f t="shared" si="361"/>
        <v>通常</v>
      </c>
      <c r="Q200" s="142" t="str">
        <f t="shared" si="361"/>
        <v>通常</v>
      </c>
      <c r="R200" s="142" t="str">
        <f t="shared" si="361"/>
        <v>通常</v>
      </c>
      <c r="S200" s="142" t="str">
        <f t="shared" si="361"/>
        <v>通常</v>
      </c>
      <c r="T200" s="142" t="str">
        <f t="shared" si="361"/>
        <v>通常</v>
      </c>
      <c r="U200" s="142" t="str">
        <f t="shared" si="361"/>
        <v>通常</v>
      </c>
      <c r="V200" s="142" t="str">
        <f t="shared" si="361"/>
        <v>通常</v>
      </c>
      <c r="W200" s="142" t="str">
        <f t="shared" si="361"/>
        <v>通常</v>
      </c>
      <c r="X200" s="142" t="str">
        <f t="shared" si="361"/>
        <v>通常</v>
      </c>
      <c r="Y200" s="142" t="str">
        <f t="shared" si="361"/>
        <v>通常</v>
      </c>
      <c r="Z200" s="142" t="str">
        <f t="shared" si="361"/>
        <v>通常</v>
      </c>
      <c r="AA200" s="142" t="str">
        <f t="shared" si="361"/>
        <v>通常</v>
      </c>
      <c r="AB200" s="142" t="str">
        <f t="shared" si="361"/>
        <v>通常</v>
      </c>
      <c r="AC200" s="142" t="str">
        <f t="shared" si="361"/>
        <v>通常</v>
      </c>
      <c r="AD200" s="142" t="str">
        <f t="shared" si="361"/>
        <v>通常</v>
      </c>
      <c r="AE200" s="24"/>
      <c r="AF200" s="131"/>
      <c r="AG200" s="132"/>
      <c r="AJ200" s="82"/>
      <c r="AT200" s="118">
        <f t="shared" si="231"/>
        <v>45941</v>
      </c>
      <c r="AU200" s="7" t="e">
        <f t="shared" si="310"/>
        <v>#N/A</v>
      </c>
      <c r="AV200" s="7" t="e">
        <f t="shared" si="311"/>
        <v>#N/A</v>
      </c>
      <c r="AW200" s="7" t="e">
        <f t="shared" si="312"/>
        <v>#N/A</v>
      </c>
    </row>
    <row r="201" spans="2:49" hidden="1" x14ac:dyDescent="0.15">
      <c r="B201" s="83"/>
      <c r="C201" s="142" t="str">
        <f>_xlfn.IFS(C197="","通常実績",C197="夏休","夏休",C197="冬休","冬休")</f>
        <v>通常実績</v>
      </c>
      <c r="D201" s="142" t="str">
        <f t="shared" ref="D201:AD201" si="362">_xlfn.IFS(D197="","通常実績",D197="夏休","夏休",D197="冬休","冬休")</f>
        <v>通常実績</v>
      </c>
      <c r="E201" s="142" t="str">
        <f t="shared" si="362"/>
        <v>通常実績</v>
      </c>
      <c r="F201" s="142" t="str">
        <f t="shared" si="362"/>
        <v>通常実績</v>
      </c>
      <c r="G201" s="142" t="str">
        <f t="shared" si="362"/>
        <v>通常実績</v>
      </c>
      <c r="H201" s="142" t="str">
        <f t="shared" si="362"/>
        <v>通常実績</v>
      </c>
      <c r="I201" s="142" t="str">
        <f t="shared" si="362"/>
        <v>通常実績</v>
      </c>
      <c r="J201" s="142" t="str">
        <f t="shared" si="362"/>
        <v>通常実績</v>
      </c>
      <c r="K201" s="142" t="str">
        <f t="shared" si="362"/>
        <v>通常実績</v>
      </c>
      <c r="L201" s="142" t="str">
        <f t="shared" si="362"/>
        <v>通常実績</v>
      </c>
      <c r="M201" s="142" t="str">
        <f t="shared" si="362"/>
        <v>通常実績</v>
      </c>
      <c r="N201" s="142" t="str">
        <f t="shared" si="362"/>
        <v>通常実績</v>
      </c>
      <c r="O201" s="142" t="str">
        <f t="shared" si="362"/>
        <v>通常実績</v>
      </c>
      <c r="P201" s="142" t="str">
        <f t="shared" si="362"/>
        <v>通常実績</v>
      </c>
      <c r="Q201" s="142" t="str">
        <f t="shared" si="362"/>
        <v>通常実績</v>
      </c>
      <c r="R201" s="142" t="str">
        <f t="shared" si="362"/>
        <v>通常実績</v>
      </c>
      <c r="S201" s="142" t="str">
        <f t="shared" si="362"/>
        <v>通常実績</v>
      </c>
      <c r="T201" s="142" t="str">
        <f t="shared" si="362"/>
        <v>通常実績</v>
      </c>
      <c r="U201" s="142" t="str">
        <f t="shared" si="362"/>
        <v>通常実績</v>
      </c>
      <c r="V201" s="142" t="str">
        <f t="shared" si="362"/>
        <v>通常実績</v>
      </c>
      <c r="W201" s="142" t="str">
        <f t="shared" si="362"/>
        <v>通常実績</v>
      </c>
      <c r="X201" s="142" t="str">
        <f t="shared" si="362"/>
        <v>通常実績</v>
      </c>
      <c r="Y201" s="142" t="str">
        <f t="shared" si="362"/>
        <v>通常実績</v>
      </c>
      <c r="Z201" s="142" t="str">
        <f t="shared" si="362"/>
        <v>通常実績</v>
      </c>
      <c r="AA201" s="142" t="str">
        <f t="shared" si="362"/>
        <v>通常実績</v>
      </c>
      <c r="AB201" s="142" t="str">
        <f t="shared" si="362"/>
        <v>通常実績</v>
      </c>
      <c r="AC201" s="142" t="str">
        <f t="shared" si="362"/>
        <v>通常実績</v>
      </c>
      <c r="AD201" s="142" t="str">
        <f t="shared" si="362"/>
        <v>通常実績</v>
      </c>
      <c r="AE201" s="24"/>
      <c r="AF201" s="131"/>
      <c r="AG201" s="132"/>
      <c r="AJ201" s="82"/>
      <c r="AT201" s="118">
        <f t="shared" ref="AT201:AT256" si="363">AT200+1</f>
        <v>45942</v>
      </c>
      <c r="AU201" s="7" t="e">
        <f t="shared" si="310"/>
        <v>#N/A</v>
      </c>
      <c r="AV201" s="7" t="e">
        <f t="shared" si="311"/>
        <v>#N/A</v>
      </c>
      <c r="AW201" s="7" t="e">
        <f t="shared" si="312"/>
        <v>#N/A</v>
      </c>
    </row>
    <row r="202" spans="2:49" x14ac:dyDescent="0.15"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F202" s="116"/>
      <c r="AG202" s="117"/>
      <c r="AJ202" s="82"/>
      <c r="AT202" s="118">
        <f t="shared" si="363"/>
        <v>45943</v>
      </c>
      <c r="AU202" s="7" t="e">
        <f t="shared" si="310"/>
        <v>#N/A</v>
      </c>
      <c r="AV202" s="7" t="e">
        <f t="shared" si="311"/>
        <v>#N/A</v>
      </c>
      <c r="AW202" s="7" t="e">
        <f t="shared" si="312"/>
        <v>#N/A</v>
      </c>
    </row>
    <row r="203" spans="2:49" hidden="1" x14ac:dyDescent="0.15">
      <c r="B203" s="89" t="s">
        <v>11</v>
      </c>
      <c r="C203" s="102">
        <f>AD190+1</f>
        <v>46168</v>
      </c>
      <c r="D203" s="149">
        <f>+C203+1</f>
        <v>46169</v>
      </c>
      <c r="E203" s="149">
        <f t="shared" ref="E203" si="364">+D203+1</f>
        <v>46170</v>
      </c>
      <c r="F203" s="149">
        <f t="shared" ref="F203" si="365">+E203+1</f>
        <v>46171</v>
      </c>
      <c r="G203" s="149">
        <f t="shared" ref="G203" si="366">+F203+1</f>
        <v>46172</v>
      </c>
      <c r="H203" s="149">
        <f t="shared" ref="H203" si="367">+G203+1</f>
        <v>46173</v>
      </c>
      <c r="I203" s="149">
        <f t="shared" ref="I203" si="368">+H203+1</f>
        <v>46174</v>
      </c>
      <c r="J203" s="149">
        <f t="shared" ref="J203" si="369">+I203+1</f>
        <v>46175</v>
      </c>
      <c r="K203" s="149">
        <f t="shared" ref="K203" si="370">+J203+1</f>
        <v>46176</v>
      </c>
      <c r="L203" s="149">
        <f>+K203+1</f>
        <v>46177</v>
      </c>
      <c r="M203" s="149">
        <f t="shared" ref="M203" si="371">+L203+1</f>
        <v>46178</v>
      </c>
      <c r="N203" s="149">
        <f t="shared" ref="N203" si="372">+M203+1</f>
        <v>46179</v>
      </c>
      <c r="O203" s="149">
        <f t="shared" ref="O203" si="373">+N203+1</f>
        <v>46180</v>
      </c>
      <c r="P203" s="149">
        <f t="shared" ref="P203" si="374">+O203+1</f>
        <v>46181</v>
      </c>
      <c r="Q203" s="149">
        <f t="shared" ref="Q203" si="375">+P203+1</f>
        <v>46182</v>
      </c>
      <c r="R203" s="149">
        <f t="shared" ref="R203" si="376">+Q203+1</f>
        <v>46183</v>
      </c>
      <c r="S203" s="149">
        <f>+R203+1</f>
        <v>46184</v>
      </c>
      <c r="T203" s="149">
        <f t="shared" ref="T203" si="377">+S203+1</f>
        <v>46185</v>
      </c>
      <c r="U203" s="149">
        <f t="shared" ref="U203" si="378">+T203+1</f>
        <v>46186</v>
      </c>
      <c r="V203" s="149">
        <f t="shared" ref="V203" si="379">+U203+1</f>
        <v>46187</v>
      </c>
      <c r="W203" s="149">
        <f>+V203+1</f>
        <v>46188</v>
      </c>
      <c r="X203" s="149">
        <f t="shared" ref="X203" si="380">+W203+1</f>
        <v>46189</v>
      </c>
      <c r="Y203" s="149">
        <f t="shared" ref="Y203" si="381">+X203+1</f>
        <v>46190</v>
      </c>
      <c r="Z203" s="149">
        <f t="shared" ref="Z203" si="382">+Y203+1</f>
        <v>46191</v>
      </c>
      <c r="AA203" s="149">
        <f>+Z203+1</f>
        <v>46192</v>
      </c>
      <c r="AB203" s="149">
        <f t="shared" ref="AB203" si="383">+AA203+1</f>
        <v>46193</v>
      </c>
      <c r="AC203" s="149">
        <f>+AB203+1</f>
        <v>46194</v>
      </c>
      <c r="AD203" s="103">
        <f>+AC203+1</f>
        <v>46195</v>
      </c>
      <c r="AF203" s="115"/>
      <c r="AG203" s="113"/>
      <c r="AJ203" s="82"/>
      <c r="AT203" s="118">
        <f t="shared" si="363"/>
        <v>45944</v>
      </c>
      <c r="AU203" s="7" t="e">
        <f t="shared" ref="AU203:AU230" si="384">IF(HLOOKUP($AT203,$C$101:$AD$108,6,FALSE)="","",HLOOKUP($AT203,$C$101:$AD$108,6,FALSE))</f>
        <v>#N/A</v>
      </c>
      <c r="AV203" s="7" t="e">
        <f t="shared" ref="AV203:AV230" si="385">IF(HLOOKUP($AT203,$C$101:$AD$108,7,FALSE)="","",HLOOKUP($AT203,$C$101:$AD$108,7,FALSE))</f>
        <v>#N/A</v>
      </c>
      <c r="AW203" s="7" t="e">
        <f t="shared" ref="AW203:AW230" si="386">IF(HLOOKUP($AT203,$C$101:$AD$108,8,FALSE)="","",HLOOKUP($AT203,$C$101:$AD$108,8,FALSE))</f>
        <v>#N/A</v>
      </c>
    </row>
    <row r="204" spans="2:49" hidden="1" x14ac:dyDescent="0.15">
      <c r="B204" s="104" t="s">
        <v>52</v>
      </c>
      <c r="C204" s="87" t="e">
        <f t="shared" ref="C204:AD204" si="387">IF(C210="冬休","－",(_xlfn.IFS(WEEKDAY(C205)=7,"○",WEEKDAY(C205)=1,"○",COUNTIFS(祝日,C205)=1,"○")))</f>
        <v>#VALUE!</v>
      </c>
      <c r="D204" s="87" t="e">
        <f t="shared" si="387"/>
        <v>#VALUE!</v>
      </c>
      <c r="E204" s="87" t="e">
        <f t="shared" si="387"/>
        <v>#VALUE!</v>
      </c>
      <c r="F204" s="87" t="e">
        <f t="shared" si="387"/>
        <v>#VALUE!</v>
      </c>
      <c r="G204" s="87" t="e">
        <f t="shared" si="387"/>
        <v>#VALUE!</v>
      </c>
      <c r="H204" s="87" t="e">
        <f t="shared" si="387"/>
        <v>#VALUE!</v>
      </c>
      <c r="I204" s="87" t="e">
        <f t="shared" si="387"/>
        <v>#VALUE!</v>
      </c>
      <c r="J204" s="87" t="e">
        <f t="shared" si="387"/>
        <v>#VALUE!</v>
      </c>
      <c r="K204" s="87" t="e">
        <f t="shared" si="387"/>
        <v>#VALUE!</v>
      </c>
      <c r="L204" s="87" t="e">
        <f t="shared" si="387"/>
        <v>#VALUE!</v>
      </c>
      <c r="M204" s="87" t="e">
        <f t="shared" si="387"/>
        <v>#VALUE!</v>
      </c>
      <c r="N204" s="87" t="e">
        <f t="shared" si="387"/>
        <v>#VALUE!</v>
      </c>
      <c r="O204" s="87" t="e">
        <f t="shared" si="387"/>
        <v>#VALUE!</v>
      </c>
      <c r="P204" s="87" t="e">
        <f t="shared" si="387"/>
        <v>#VALUE!</v>
      </c>
      <c r="Q204" s="87" t="e">
        <f t="shared" si="387"/>
        <v>#VALUE!</v>
      </c>
      <c r="R204" s="87" t="e">
        <f t="shared" si="387"/>
        <v>#VALUE!</v>
      </c>
      <c r="S204" s="87" t="e">
        <f t="shared" si="387"/>
        <v>#VALUE!</v>
      </c>
      <c r="T204" s="87" t="e">
        <f t="shared" si="387"/>
        <v>#VALUE!</v>
      </c>
      <c r="U204" s="87" t="e">
        <f t="shared" si="387"/>
        <v>#VALUE!</v>
      </c>
      <c r="V204" s="87" t="e">
        <f t="shared" si="387"/>
        <v>#VALUE!</v>
      </c>
      <c r="W204" s="87" t="e">
        <f t="shared" si="387"/>
        <v>#VALUE!</v>
      </c>
      <c r="X204" s="87" t="e">
        <f t="shared" si="387"/>
        <v>#VALUE!</v>
      </c>
      <c r="Y204" s="87" t="e">
        <f t="shared" si="387"/>
        <v>#VALUE!</v>
      </c>
      <c r="Z204" s="87" t="e">
        <f t="shared" si="387"/>
        <v>#VALUE!</v>
      </c>
      <c r="AA204" s="87" t="e">
        <f t="shared" si="387"/>
        <v>#VALUE!</v>
      </c>
      <c r="AB204" s="87" t="e">
        <f t="shared" si="387"/>
        <v>#VALUE!</v>
      </c>
      <c r="AC204" s="87" t="e">
        <f t="shared" si="387"/>
        <v>#VALUE!</v>
      </c>
      <c r="AD204" s="87" t="e">
        <f t="shared" si="387"/>
        <v>#VALUE!</v>
      </c>
      <c r="AE204" s="88"/>
      <c r="AF204" s="115"/>
      <c r="AG204" s="113"/>
      <c r="AJ204" s="82"/>
      <c r="AT204" s="118">
        <f>AT203+1</f>
        <v>45945</v>
      </c>
      <c r="AU204" s="7" t="e">
        <f t="shared" si="384"/>
        <v>#N/A</v>
      </c>
      <c r="AV204" s="7" t="e">
        <f t="shared" si="385"/>
        <v>#N/A</v>
      </c>
      <c r="AW204" s="7" t="e">
        <f t="shared" si="386"/>
        <v>#N/A</v>
      </c>
    </row>
    <row r="205" spans="2:49" x14ac:dyDescent="0.15">
      <c r="B205" s="89" t="s">
        <v>11</v>
      </c>
      <c r="C205" s="100" t="str">
        <f t="shared" ref="C205:AD205" si="388">IF(C203&lt;=$G$5,C203,"")</f>
        <v/>
      </c>
      <c r="D205" s="100" t="str">
        <f t="shared" si="388"/>
        <v/>
      </c>
      <c r="E205" s="100" t="str">
        <f t="shared" si="388"/>
        <v/>
      </c>
      <c r="F205" s="100" t="str">
        <f t="shared" si="388"/>
        <v/>
      </c>
      <c r="G205" s="100" t="str">
        <f t="shared" si="388"/>
        <v/>
      </c>
      <c r="H205" s="100" t="str">
        <f t="shared" si="388"/>
        <v/>
      </c>
      <c r="I205" s="100" t="str">
        <f t="shared" si="388"/>
        <v/>
      </c>
      <c r="J205" s="100" t="str">
        <f t="shared" si="388"/>
        <v/>
      </c>
      <c r="K205" s="100" t="str">
        <f t="shared" si="388"/>
        <v/>
      </c>
      <c r="L205" s="100" t="str">
        <f t="shared" si="388"/>
        <v/>
      </c>
      <c r="M205" s="100" t="str">
        <f t="shared" si="388"/>
        <v/>
      </c>
      <c r="N205" s="100" t="str">
        <f t="shared" si="388"/>
        <v/>
      </c>
      <c r="O205" s="100" t="str">
        <f t="shared" si="388"/>
        <v/>
      </c>
      <c r="P205" s="100" t="str">
        <f t="shared" si="388"/>
        <v/>
      </c>
      <c r="Q205" s="100" t="str">
        <f t="shared" si="388"/>
        <v/>
      </c>
      <c r="R205" s="100" t="str">
        <f t="shared" si="388"/>
        <v/>
      </c>
      <c r="S205" s="100" t="str">
        <f t="shared" si="388"/>
        <v/>
      </c>
      <c r="T205" s="100" t="str">
        <f t="shared" si="388"/>
        <v/>
      </c>
      <c r="U205" s="100" t="str">
        <f t="shared" si="388"/>
        <v/>
      </c>
      <c r="V205" s="100" t="str">
        <f t="shared" si="388"/>
        <v/>
      </c>
      <c r="W205" s="100" t="str">
        <f t="shared" si="388"/>
        <v/>
      </c>
      <c r="X205" s="100" t="str">
        <f t="shared" si="388"/>
        <v/>
      </c>
      <c r="Y205" s="100" t="str">
        <f t="shared" si="388"/>
        <v/>
      </c>
      <c r="Z205" s="100" t="str">
        <f t="shared" si="388"/>
        <v/>
      </c>
      <c r="AA205" s="100" t="str">
        <f t="shared" si="388"/>
        <v/>
      </c>
      <c r="AB205" s="100" t="str">
        <f t="shared" si="388"/>
        <v/>
      </c>
      <c r="AC205" s="100" t="str">
        <f t="shared" si="388"/>
        <v/>
      </c>
      <c r="AD205" s="92" t="str">
        <f t="shared" si="388"/>
        <v/>
      </c>
      <c r="AE205" s="88"/>
      <c r="AF205" s="200" t="str">
        <f>IF(C205="","",AF192+1)</f>
        <v/>
      </c>
      <c r="AG205" s="201"/>
      <c r="AJ205" s="82"/>
      <c r="AT205" s="118">
        <f t="shared" si="363"/>
        <v>45946</v>
      </c>
      <c r="AU205" s="7" t="e">
        <f t="shared" si="384"/>
        <v>#N/A</v>
      </c>
      <c r="AV205" s="7" t="e">
        <f t="shared" si="385"/>
        <v>#N/A</v>
      </c>
      <c r="AW205" s="7" t="e">
        <f t="shared" si="386"/>
        <v>#N/A</v>
      </c>
    </row>
    <row r="206" spans="2:49" x14ac:dyDescent="0.15">
      <c r="B206" s="52" t="s">
        <v>5</v>
      </c>
      <c r="C206" s="144" t="str">
        <f>TEXT(WEEKDAY(+C203),"aaa")</f>
        <v>火</v>
      </c>
      <c r="D206" s="145" t="str">
        <f t="shared" ref="D206:AD206" si="389">TEXT(WEEKDAY(+D203),"aaa")</f>
        <v>水</v>
      </c>
      <c r="E206" s="145" t="str">
        <f t="shared" si="389"/>
        <v>木</v>
      </c>
      <c r="F206" s="145" t="str">
        <f t="shared" si="389"/>
        <v>金</v>
      </c>
      <c r="G206" s="145" t="str">
        <f t="shared" si="389"/>
        <v>土</v>
      </c>
      <c r="H206" s="145" t="str">
        <f t="shared" si="389"/>
        <v>日</v>
      </c>
      <c r="I206" s="145" t="str">
        <f t="shared" si="389"/>
        <v>月</v>
      </c>
      <c r="J206" s="145" t="str">
        <f t="shared" si="389"/>
        <v>火</v>
      </c>
      <c r="K206" s="145" t="str">
        <f t="shared" si="389"/>
        <v>水</v>
      </c>
      <c r="L206" s="145" t="str">
        <f t="shared" si="389"/>
        <v>木</v>
      </c>
      <c r="M206" s="145" t="str">
        <f t="shared" si="389"/>
        <v>金</v>
      </c>
      <c r="N206" s="145" t="str">
        <f t="shared" si="389"/>
        <v>土</v>
      </c>
      <c r="O206" s="145" t="str">
        <f t="shared" si="389"/>
        <v>日</v>
      </c>
      <c r="P206" s="145" t="str">
        <f t="shared" si="389"/>
        <v>月</v>
      </c>
      <c r="Q206" s="145" t="str">
        <f t="shared" si="389"/>
        <v>火</v>
      </c>
      <c r="R206" s="145" t="str">
        <f t="shared" si="389"/>
        <v>水</v>
      </c>
      <c r="S206" s="145" t="str">
        <f t="shared" si="389"/>
        <v>木</v>
      </c>
      <c r="T206" s="145" t="str">
        <f t="shared" si="389"/>
        <v>金</v>
      </c>
      <c r="U206" s="145" t="str">
        <f t="shared" si="389"/>
        <v>土</v>
      </c>
      <c r="V206" s="145" t="str">
        <f t="shared" si="389"/>
        <v>日</v>
      </c>
      <c r="W206" s="145" t="str">
        <f t="shared" si="389"/>
        <v>月</v>
      </c>
      <c r="X206" s="145" t="str">
        <f t="shared" si="389"/>
        <v>火</v>
      </c>
      <c r="Y206" s="145" t="str">
        <f t="shared" si="389"/>
        <v>水</v>
      </c>
      <c r="Z206" s="145" t="str">
        <f t="shared" si="389"/>
        <v>木</v>
      </c>
      <c r="AA206" s="145" t="str">
        <f t="shared" si="389"/>
        <v>金</v>
      </c>
      <c r="AB206" s="145" t="str">
        <f t="shared" si="389"/>
        <v>土</v>
      </c>
      <c r="AC206" s="145" t="str">
        <f t="shared" si="389"/>
        <v>日</v>
      </c>
      <c r="AD206" s="146" t="str">
        <f t="shared" si="389"/>
        <v>月</v>
      </c>
      <c r="AE206" s="24"/>
      <c r="AF206" s="95" t="s">
        <v>56</v>
      </c>
      <c r="AG206" s="108">
        <f>+COUNTIF(C206:AD206,"土")+COUNTIF(C206:AD206,"日")</f>
        <v>8</v>
      </c>
      <c r="AJ206" s="82"/>
      <c r="AT206" s="118">
        <f t="shared" si="363"/>
        <v>45947</v>
      </c>
      <c r="AU206" s="7" t="e">
        <f t="shared" si="384"/>
        <v>#N/A</v>
      </c>
      <c r="AV206" s="7" t="e">
        <f t="shared" si="385"/>
        <v>#N/A</v>
      </c>
      <c r="AW206" s="7" t="e">
        <f t="shared" si="386"/>
        <v>#N/A</v>
      </c>
    </row>
    <row r="207" spans="2:49" ht="13.5" customHeight="1" x14ac:dyDescent="0.15">
      <c r="B207" s="176" t="s">
        <v>8</v>
      </c>
      <c r="C207" s="179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3"/>
      <c r="AE207" s="24"/>
      <c r="AF207" s="96" t="s">
        <v>53</v>
      </c>
      <c r="AG207" s="109">
        <f>+COUNTA(C210:AD210)</f>
        <v>0</v>
      </c>
      <c r="AJ207" s="82"/>
      <c r="AT207" s="118">
        <f t="shared" si="363"/>
        <v>45948</v>
      </c>
      <c r="AU207" s="7" t="e">
        <f t="shared" si="384"/>
        <v>#N/A</v>
      </c>
      <c r="AV207" s="7" t="e">
        <f t="shared" si="385"/>
        <v>#N/A</v>
      </c>
      <c r="AW207" s="7" t="e">
        <f t="shared" si="386"/>
        <v>#N/A</v>
      </c>
    </row>
    <row r="208" spans="2:49" ht="13.5" customHeight="1" x14ac:dyDescent="0.15">
      <c r="B208" s="177"/>
      <c r="C208" s="180"/>
      <c r="D208" s="171"/>
      <c r="E208" s="171"/>
      <c r="F208" s="171"/>
      <c r="G208" s="171"/>
      <c r="H208" s="171"/>
      <c r="I208" s="171"/>
      <c r="J208" s="171"/>
      <c r="K208" s="171"/>
      <c r="L208" s="171"/>
      <c r="M208" s="171"/>
      <c r="N208" s="171"/>
      <c r="O208" s="171"/>
      <c r="P208" s="171"/>
      <c r="Q208" s="171"/>
      <c r="R208" s="171"/>
      <c r="S208" s="171"/>
      <c r="T208" s="171"/>
      <c r="U208" s="171"/>
      <c r="V208" s="171"/>
      <c r="W208" s="171"/>
      <c r="X208" s="171"/>
      <c r="Y208" s="171"/>
      <c r="Z208" s="171"/>
      <c r="AA208" s="171"/>
      <c r="AB208" s="171"/>
      <c r="AC208" s="171"/>
      <c r="AD208" s="174"/>
      <c r="AE208" s="24"/>
      <c r="AF208" s="96" t="s">
        <v>61</v>
      </c>
      <c r="AG208" s="127">
        <f>COUNTA(C205:AD205)-AG207-COUNTBLANK(C205:AD205)</f>
        <v>0</v>
      </c>
      <c r="AJ208" s="82"/>
      <c r="AT208" s="118">
        <f t="shared" si="363"/>
        <v>45949</v>
      </c>
      <c r="AU208" s="7" t="e">
        <f t="shared" si="384"/>
        <v>#N/A</v>
      </c>
      <c r="AV208" s="7" t="e">
        <f t="shared" si="385"/>
        <v>#N/A</v>
      </c>
      <c r="AW208" s="7" t="e">
        <f t="shared" si="386"/>
        <v>#N/A</v>
      </c>
    </row>
    <row r="209" spans="2:49" ht="13.5" customHeight="1" x14ac:dyDescent="0.15">
      <c r="B209" s="178"/>
      <c r="C209" s="181"/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172"/>
      <c r="U209" s="172"/>
      <c r="V209" s="172"/>
      <c r="W209" s="172"/>
      <c r="X209" s="172"/>
      <c r="Y209" s="172"/>
      <c r="Z209" s="172"/>
      <c r="AA209" s="172"/>
      <c r="AB209" s="172"/>
      <c r="AC209" s="172"/>
      <c r="AD209" s="175"/>
      <c r="AE209" s="24"/>
      <c r="AF209" s="96" t="s">
        <v>6</v>
      </c>
      <c r="AG209" s="110">
        <f>+COUNTIF(C211:AD211,"*休")</f>
        <v>0</v>
      </c>
      <c r="AH209" s="40" t="str">
        <f>IF(C205="","",IF(8&gt;AG209,"←計画日数が足りません",""))</f>
        <v/>
      </c>
      <c r="AJ209" s="82"/>
      <c r="AT209" s="118">
        <f t="shared" si="363"/>
        <v>45950</v>
      </c>
      <c r="AU209" s="7" t="e">
        <f t="shared" si="384"/>
        <v>#N/A</v>
      </c>
      <c r="AV209" s="7" t="e">
        <f t="shared" si="385"/>
        <v>#N/A</v>
      </c>
      <c r="AW209" s="7" t="e">
        <f t="shared" si="386"/>
        <v>#N/A</v>
      </c>
    </row>
    <row r="210" spans="2:49" x14ac:dyDescent="0.15">
      <c r="B210" s="57" t="s">
        <v>16</v>
      </c>
      <c r="C210" s="8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69"/>
      <c r="AE210" s="24"/>
      <c r="AF210" s="96" t="s">
        <v>10</v>
      </c>
      <c r="AG210" s="110">
        <f>+COUNTIF(C212:AD212,"*休")</f>
        <v>0</v>
      </c>
      <c r="AH210" s="40" t="str">
        <f>IF(C205="","",IF(AG210&lt;AG209,"←実績が足りません",""))</f>
        <v/>
      </c>
      <c r="AJ210" s="82"/>
      <c r="AT210" s="118">
        <f t="shared" si="363"/>
        <v>45951</v>
      </c>
      <c r="AU210" s="7" t="e">
        <f t="shared" si="384"/>
        <v>#N/A</v>
      </c>
      <c r="AV210" s="7" t="e">
        <f t="shared" si="385"/>
        <v>#N/A</v>
      </c>
      <c r="AW210" s="7" t="e">
        <f t="shared" si="386"/>
        <v>#N/A</v>
      </c>
    </row>
    <row r="211" spans="2:49" x14ac:dyDescent="0.15">
      <c r="B211" s="52" t="s">
        <v>0</v>
      </c>
      <c r="C211" s="80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3"/>
      <c r="Q211" s="2"/>
      <c r="R211" s="80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69"/>
      <c r="AE211" s="24"/>
      <c r="AF211" s="123" t="s">
        <v>62</v>
      </c>
      <c r="AG211" s="41" t="e">
        <f>ROUNDDOWN(AG210/AG208,3)</f>
        <v>#DIV/0!</v>
      </c>
      <c r="AJ211" s="82"/>
      <c r="AT211" s="118">
        <f t="shared" si="363"/>
        <v>45952</v>
      </c>
      <c r="AU211" s="7" t="e">
        <f t="shared" si="384"/>
        <v>#N/A</v>
      </c>
      <c r="AV211" s="7" t="e">
        <f t="shared" si="385"/>
        <v>#N/A</v>
      </c>
      <c r="AW211" s="7" t="e">
        <f t="shared" si="386"/>
        <v>#N/A</v>
      </c>
    </row>
    <row r="212" spans="2:49" x14ac:dyDescent="0.15">
      <c r="B212" s="60" t="s">
        <v>7</v>
      </c>
      <c r="C212" s="147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148"/>
      <c r="Q212" s="71"/>
      <c r="R212" s="147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2"/>
      <c r="AE212" s="24"/>
      <c r="AF212" s="111" t="s">
        <v>57</v>
      </c>
      <c r="AG212" s="112" t="str">
        <f>_xlfn.IFS(C205="","",AG211&gt;=0.285,"OK",AG211&lt;0.285,"NG")</f>
        <v/>
      </c>
      <c r="AJ212" s="82"/>
      <c r="AT212" s="118">
        <f t="shared" si="363"/>
        <v>45953</v>
      </c>
      <c r="AU212" s="7" t="e">
        <f t="shared" si="384"/>
        <v>#N/A</v>
      </c>
      <c r="AV212" s="7" t="e">
        <f t="shared" si="385"/>
        <v>#N/A</v>
      </c>
      <c r="AW212" s="7" t="e">
        <f t="shared" si="386"/>
        <v>#N/A</v>
      </c>
    </row>
    <row r="213" spans="2:49" hidden="1" x14ac:dyDescent="0.15">
      <c r="B213" s="83"/>
      <c r="C213" s="142" t="str">
        <f>_xlfn.IFS(C210="","通常",C210="夏休","夏休",C210="冬休","冬休")</f>
        <v>通常</v>
      </c>
      <c r="D213" s="142" t="str">
        <f t="shared" ref="D213:AD213" si="390">_xlfn.IFS(D210="","通常",D210="夏休","夏休",D210="冬休","冬休")</f>
        <v>通常</v>
      </c>
      <c r="E213" s="142" t="str">
        <f t="shared" si="390"/>
        <v>通常</v>
      </c>
      <c r="F213" s="142" t="str">
        <f t="shared" si="390"/>
        <v>通常</v>
      </c>
      <c r="G213" s="142" t="str">
        <f t="shared" si="390"/>
        <v>通常</v>
      </c>
      <c r="H213" s="142" t="str">
        <f t="shared" si="390"/>
        <v>通常</v>
      </c>
      <c r="I213" s="142" t="str">
        <f t="shared" si="390"/>
        <v>通常</v>
      </c>
      <c r="J213" s="142" t="str">
        <f t="shared" si="390"/>
        <v>通常</v>
      </c>
      <c r="K213" s="142" t="str">
        <f t="shared" si="390"/>
        <v>通常</v>
      </c>
      <c r="L213" s="142" t="str">
        <f t="shared" si="390"/>
        <v>通常</v>
      </c>
      <c r="M213" s="142" t="str">
        <f t="shared" si="390"/>
        <v>通常</v>
      </c>
      <c r="N213" s="142" t="str">
        <f t="shared" si="390"/>
        <v>通常</v>
      </c>
      <c r="O213" s="142" t="str">
        <f t="shared" si="390"/>
        <v>通常</v>
      </c>
      <c r="P213" s="142" t="str">
        <f t="shared" si="390"/>
        <v>通常</v>
      </c>
      <c r="Q213" s="142" t="str">
        <f t="shared" si="390"/>
        <v>通常</v>
      </c>
      <c r="R213" s="142" t="str">
        <f t="shared" si="390"/>
        <v>通常</v>
      </c>
      <c r="S213" s="142" t="str">
        <f t="shared" si="390"/>
        <v>通常</v>
      </c>
      <c r="T213" s="142" t="str">
        <f t="shared" si="390"/>
        <v>通常</v>
      </c>
      <c r="U213" s="142" t="str">
        <f t="shared" si="390"/>
        <v>通常</v>
      </c>
      <c r="V213" s="142" t="str">
        <f t="shared" si="390"/>
        <v>通常</v>
      </c>
      <c r="W213" s="142" t="str">
        <f t="shared" si="390"/>
        <v>通常</v>
      </c>
      <c r="X213" s="142" t="str">
        <f t="shared" si="390"/>
        <v>通常</v>
      </c>
      <c r="Y213" s="142" t="str">
        <f t="shared" si="390"/>
        <v>通常</v>
      </c>
      <c r="Z213" s="142" t="str">
        <f t="shared" si="390"/>
        <v>通常</v>
      </c>
      <c r="AA213" s="142" t="str">
        <f t="shared" si="390"/>
        <v>通常</v>
      </c>
      <c r="AB213" s="142" t="str">
        <f t="shared" si="390"/>
        <v>通常</v>
      </c>
      <c r="AC213" s="142" t="str">
        <f t="shared" si="390"/>
        <v>通常</v>
      </c>
      <c r="AD213" s="142" t="str">
        <f t="shared" si="390"/>
        <v>通常</v>
      </c>
      <c r="AE213" s="24"/>
      <c r="AF213" s="131"/>
      <c r="AG213" s="132"/>
      <c r="AJ213" s="82"/>
      <c r="AT213" s="118">
        <f t="shared" si="363"/>
        <v>45954</v>
      </c>
      <c r="AU213" s="7" t="e">
        <f t="shared" si="384"/>
        <v>#N/A</v>
      </c>
      <c r="AV213" s="7" t="e">
        <f t="shared" si="385"/>
        <v>#N/A</v>
      </c>
      <c r="AW213" s="7" t="e">
        <f t="shared" si="386"/>
        <v>#N/A</v>
      </c>
    </row>
    <row r="214" spans="2:49" hidden="1" x14ac:dyDescent="0.15">
      <c r="B214" s="83"/>
      <c r="C214" s="142" t="str">
        <f>_xlfn.IFS(C210="","通常実績",C210="夏休","夏休",C210="冬休","冬休")</f>
        <v>通常実績</v>
      </c>
      <c r="D214" s="142" t="str">
        <f t="shared" ref="D214:AD214" si="391">_xlfn.IFS(D210="","通常実績",D210="夏休","夏休",D210="冬休","冬休")</f>
        <v>通常実績</v>
      </c>
      <c r="E214" s="142" t="str">
        <f t="shared" si="391"/>
        <v>通常実績</v>
      </c>
      <c r="F214" s="142" t="str">
        <f t="shared" si="391"/>
        <v>通常実績</v>
      </c>
      <c r="G214" s="142" t="str">
        <f t="shared" si="391"/>
        <v>通常実績</v>
      </c>
      <c r="H214" s="142" t="str">
        <f t="shared" si="391"/>
        <v>通常実績</v>
      </c>
      <c r="I214" s="142" t="str">
        <f t="shared" si="391"/>
        <v>通常実績</v>
      </c>
      <c r="J214" s="142" t="str">
        <f t="shared" si="391"/>
        <v>通常実績</v>
      </c>
      <c r="K214" s="142" t="str">
        <f t="shared" si="391"/>
        <v>通常実績</v>
      </c>
      <c r="L214" s="142" t="str">
        <f t="shared" si="391"/>
        <v>通常実績</v>
      </c>
      <c r="M214" s="142" t="str">
        <f t="shared" si="391"/>
        <v>通常実績</v>
      </c>
      <c r="N214" s="142" t="str">
        <f t="shared" si="391"/>
        <v>通常実績</v>
      </c>
      <c r="O214" s="142" t="str">
        <f t="shared" si="391"/>
        <v>通常実績</v>
      </c>
      <c r="P214" s="142" t="str">
        <f t="shared" si="391"/>
        <v>通常実績</v>
      </c>
      <c r="Q214" s="142" t="str">
        <f t="shared" si="391"/>
        <v>通常実績</v>
      </c>
      <c r="R214" s="142" t="str">
        <f t="shared" si="391"/>
        <v>通常実績</v>
      </c>
      <c r="S214" s="142" t="str">
        <f t="shared" si="391"/>
        <v>通常実績</v>
      </c>
      <c r="T214" s="142" t="str">
        <f t="shared" si="391"/>
        <v>通常実績</v>
      </c>
      <c r="U214" s="142" t="str">
        <f t="shared" si="391"/>
        <v>通常実績</v>
      </c>
      <c r="V214" s="142" t="str">
        <f t="shared" si="391"/>
        <v>通常実績</v>
      </c>
      <c r="W214" s="142" t="str">
        <f t="shared" si="391"/>
        <v>通常実績</v>
      </c>
      <c r="X214" s="142" t="str">
        <f t="shared" si="391"/>
        <v>通常実績</v>
      </c>
      <c r="Y214" s="142" t="str">
        <f t="shared" si="391"/>
        <v>通常実績</v>
      </c>
      <c r="Z214" s="142" t="str">
        <f t="shared" si="391"/>
        <v>通常実績</v>
      </c>
      <c r="AA214" s="142" t="str">
        <f t="shared" si="391"/>
        <v>通常実績</v>
      </c>
      <c r="AB214" s="142" t="str">
        <f t="shared" si="391"/>
        <v>通常実績</v>
      </c>
      <c r="AC214" s="142" t="str">
        <f t="shared" si="391"/>
        <v>通常実績</v>
      </c>
      <c r="AD214" s="142" t="str">
        <f t="shared" si="391"/>
        <v>通常実績</v>
      </c>
      <c r="AE214" s="24"/>
      <c r="AF214" s="131"/>
      <c r="AG214" s="132"/>
      <c r="AJ214" s="82"/>
      <c r="AT214" s="118">
        <f t="shared" si="363"/>
        <v>45955</v>
      </c>
      <c r="AU214" s="7" t="e">
        <f t="shared" si="384"/>
        <v>#N/A</v>
      </c>
      <c r="AV214" s="7" t="e">
        <f t="shared" si="385"/>
        <v>#N/A</v>
      </c>
      <c r="AW214" s="7" t="e">
        <f t="shared" si="386"/>
        <v>#N/A</v>
      </c>
    </row>
    <row r="215" spans="2:49" x14ac:dyDescent="0.15"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F215" s="116"/>
      <c r="AG215" s="117"/>
      <c r="AJ215" s="82"/>
      <c r="AT215" s="118">
        <f>AT214+1</f>
        <v>45956</v>
      </c>
      <c r="AU215" s="7" t="e">
        <f t="shared" si="384"/>
        <v>#N/A</v>
      </c>
      <c r="AV215" s="7" t="e">
        <f t="shared" si="385"/>
        <v>#N/A</v>
      </c>
      <c r="AW215" s="7" t="e">
        <f t="shared" si="386"/>
        <v>#N/A</v>
      </c>
    </row>
    <row r="216" spans="2:49" hidden="1" x14ac:dyDescent="0.15">
      <c r="B216" s="89" t="s">
        <v>11</v>
      </c>
      <c r="C216" s="102">
        <f>AD203+1</f>
        <v>46196</v>
      </c>
      <c r="D216" s="149">
        <f>+C216+1</f>
        <v>46197</v>
      </c>
      <c r="E216" s="149">
        <f t="shared" ref="E216" si="392">+D216+1</f>
        <v>46198</v>
      </c>
      <c r="F216" s="149">
        <f t="shared" ref="F216" si="393">+E216+1</f>
        <v>46199</v>
      </c>
      <c r="G216" s="149">
        <f t="shared" ref="G216" si="394">+F216+1</f>
        <v>46200</v>
      </c>
      <c r="H216" s="149">
        <f t="shared" ref="H216" si="395">+G216+1</f>
        <v>46201</v>
      </c>
      <c r="I216" s="149">
        <f t="shared" ref="I216" si="396">+H216+1</f>
        <v>46202</v>
      </c>
      <c r="J216" s="149">
        <f t="shared" ref="J216" si="397">+I216+1</f>
        <v>46203</v>
      </c>
      <c r="K216" s="149">
        <f t="shared" ref="K216" si="398">+J216+1</f>
        <v>46204</v>
      </c>
      <c r="L216" s="149">
        <f>+K216+1</f>
        <v>46205</v>
      </c>
      <c r="M216" s="149">
        <f t="shared" ref="M216" si="399">+L216+1</f>
        <v>46206</v>
      </c>
      <c r="N216" s="149">
        <f t="shared" ref="N216" si="400">+M216+1</f>
        <v>46207</v>
      </c>
      <c r="O216" s="149">
        <f t="shared" ref="O216" si="401">+N216+1</f>
        <v>46208</v>
      </c>
      <c r="P216" s="149">
        <f t="shared" ref="P216" si="402">+O216+1</f>
        <v>46209</v>
      </c>
      <c r="Q216" s="149">
        <f t="shared" ref="Q216" si="403">+P216+1</f>
        <v>46210</v>
      </c>
      <c r="R216" s="149">
        <f t="shared" ref="R216" si="404">+Q216+1</f>
        <v>46211</v>
      </c>
      <c r="S216" s="149">
        <f>+R216+1</f>
        <v>46212</v>
      </c>
      <c r="T216" s="149">
        <f t="shared" ref="T216" si="405">+S216+1</f>
        <v>46213</v>
      </c>
      <c r="U216" s="149">
        <f t="shared" ref="U216" si="406">+T216+1</f>
        <v>46214</v>
      </c>
      <c r="V216" s="149">
        <f t="shared" ref="V216" si="407">+U216+1</f>
        <v>46215</v>
      </c>
      <c r="W216" s="149">
        <f>+V216+1</f>
        <v>46216</v>
      </c>
      <c r="X216" s="149">
        <f t="shared" ref="X216" si="408">+W216+1</f>
        <v>46217</v>
      </c>
      <c r="Y216" s="149">
        <f t="shared" ref="Y216" si="409">+X216+1</f>
        <v>46218</v>
      </c>
      <c r="Z216" s="149">
        <f t="shared" ref="Z216" si="410">+Y216+1</f>
        <v>46219</v>
      </c>
      <c r="AA216" s="149">
        <f>+Z216+1</f>
        <v>46220</v>
      </c>
      <c r="AB216" s="149">
        <f t="shared" ref="AB216" si="411">+AA216+1</f>
        <v>46221</v>
      </c>
      <c r="AC216" s="149">
        <f>+AB216+1</f>
        <v>46222</v>
      </c>
      <c r="AD216" s="103">
        <f>+AC216+1</f>
        <v>46223</v>
      </c>
      <c r="AF216" s="115"/>
      <c r="AG216" s="113"/>
      <c r="AJ216" s="82"/>
      <c r="AT216" s="118">
        <f t="shared" si="363"/>
        <v>45957</v>
      </c>
      <c r="AU216" s="7" t="e">
        <f t="shared" si="384"/>
        <v>#N/A</v>
      </c>
      <c r="AV216" s="7" t="e">
        <f t="shared" si="385"/>
        <v>#N/A</v>
      </c>
      <c r="AW216" s="7" t="e">
        <f t="shared" si="386"/>
        <v>#N/A</v>
      </c>
    </row>
    <row r="217" spans="2:49" hidden="1" x14ac:dyDescent="0.15">
      <c r="B217" s="104" t="s">
        <v>52</v>
      </c>
      <c r="C217" s="87" t="e">
        <f t="shared" ref="C217:AD217" si="412">IF(C223="冬休","－",(_xlfn.IFS(WEEKDAY(C218)=7,"○",WEEKDAY(C218)=1,"○",COUNTIFS(祝日,C218)=1,"○")))</f>
        <v>#VALUE!</v>
      </c>
      <c r="D217" s="87" t="e">
        <f t="shared" si="412"/>
        <v>#VALUE!</v>
      </c>
      <c r="E217" s="87" t="e">
        <f t="shared" si="412"/>
        <v>#VALUE!</v>
      </c>
      <c r="F217" s="87" t="e">
        <f t="shared" si="412"/>
        <v>#VALUE!</v>
      </c>
      <c r="G217" s="87" t="e">
        <f t="shared" si="412"/>
        <v>#VALUE!</v>
      </c>
      <c r="H217" s="87" t="e">
        <f t="shared" si="412"/>
        <v>#VALUE!</v>
      </c>
      <c r="I217" s="87" t="e">
        <f t="shared" si="412"/>
        <v>#VALUE!</v>
      </c>
      <c r="J217" s="87" t="e">
        <f t="shared" si="412"/>
        <v>#VALUE!</v>
      </c>
      <c r="K217" s="87" t="e">
        <f t="shared" si="412"/>
        <v>#VALUE!</v>
      </c>
      <c r="L217" s="87" t="e">
        <f t="shared" si="412"/>
        <v>#VALUE!</v>
      </c>
      <c r="M217" s="87" t="e">
        <f t="shared" si="412"/>
        <v>#VALUE!</v>
      </c>
      <c r="N217" s="87" t="e">
        <f t="shared" si="412"/>
        <v>#VALUE!</v>
      </c>
      <c r="O217" s="87" t="e">
        <f t="shared" si="412"/>
        <v>#VALUE!</v>
      </c>
      <c r="P217" s="87" t="e">
        <f t="shared" si="412"/>
        <v>#VALUE!</v>
      </c>
      <c r="Q217" s="87" t="e">
        <f t="shared" si="412"/>
        <v>#VALUE!</v>
      </c>
      <c r="R217" s="87" t="e">
        <f t="shared" si="412"/>
        <v>#VALUE!</v>
      </c>
      <c r="S217" s="87" t="e">
        <f t="shared" si="412"/>
        <v>#VALUE!</v>
      </c>
      <c r="T217" s="87" t="e">
        <f t="shared" si="412"/>
        <v>#VALUE!</v>
      </c>
      <c r="U217" s="87" t="e">
        <f t="shared" si="412"/>
        <v>#VALUE!</v>
      </c>
      <c r="V217" s="87" t="e">
        <f t="shared" si="412"/>
        <v>#VALUE!</v>
      </c>
      <c r="W217" s="87" t="e">
        <f t="shared" si="412"/>
        <v>#VALUE!</v>
      </c>
      <c r="X217" s="87" t="e">
        <f t="shared" si="412"/>
        <v>#VALUE!</v>
      </c>
      <c r="Y217" s="87" t="e">
        <f t="shared" si="412"/>
        <v>#VALUE!</v>
      </c>
      <c r="Z217" s="87" t="e">
        <f t="shared" si="412"/>
        <v>#VALUE!</v>
      </c>
      <c r="AA217" s="87" t="e">
        <f t="shared" si="412"/>
        <v>#VALUE!</v>
      </c>
      <c r="AB217" s="87" t="e">
        <f t="shared" si="412"/>
        <v>#VALUE!</v>
      </c>
      <c r="AC217" s="87" t="e">
        <f t="shared" si="412"/>
        <v>#VALUE!</v>
      </c>
      <c r="AD217" s="87" t="e">
        <f t="shared" si="412"/>
        <v>#VALUE!</v>
      </c>
      <c r="AE217" s="88"/>
      <c r="AF217" s="115"/>
      <c r="AG217" s="113"/>
      <c r="AJ217" s="82"/>
      <c r="AT217" s="118">
        <f t="shared" si="363"/>
        <v>45958</v>
      </c>
      <c r="AU217" s="7" t="e">
        <f t="shared" si="384"/>
        <v>#N/A</v>
      </c>
      <c r="AV217" s="7" t="e">
        <f t="shared" si="385"/>
        <v>#N/A</v>
      </c>
      <c r="AW217" s="7" t="e">
        <f t="shared" si="386"/>
        <v>#N/A</v>
      </c>
    </row>
    <row r="218" spans="2:49" x14ac:dyDescent="0.15">
      <c r="B218" s="89" t="s">
        <v>11</v>
      </c>
      <c r="C218" s="100" t="str">
        <f t="shared" ref="C218:AD218" si="413">IF(C216&lt;=$G$5,C216,"")</f>
        <v/>
      </c>
      <c r="D218" s="100" t="str">
        <f t="shared" si="413"/>
        <v/>
      </c>
      <c r="E218" s="100" t="str">
        <f t="shared" si="413"/>
        <v/>
      </c>
      <c r="F218" s="100" t="str">
        <f t="shared" si="413"/>
        <v/>
      </c>
      <c r="G218" s="100" t="str">
        <f t="shared" si="413"/>
        <v/>
      </c>
      <c r="H218" s="100" t="str">
        <f t="shared" si="413"/>
        <v/>
      </c>
      <c r="I218" s="100" t="str">
        <f t="shared" si="413"/>
        <v/>
      </c>
      <c r="J218" s="100" t="str">
        <f t="shared" si="413"/>
        <v/>
      </c>
      <c r="K218" s="100" t="str">
        <f t="shared" si="413"/>
        <v/>
      </c>
      <c r="L218" s="100" t="str">
        <f t="shared" si="413"/>
        <v/>
      </c>
      <c r="M218" s="100" t="str">
        <f t="shared" si="413"/>
        <v/>
      </c>
      <c r="N218" s="100" t="str">
        <f t="shared" si="413"/>
        <v/>
      </c>
      <c r="O218" s="100" t="str">
        <f t="shared" si="413"/>
        <v/>
      </c>
      <c r="P218" s="100" t="str">
        <f t="shared" si="413"/>
        <v/>
      </c>
      <c r="Q218" s="100" t="str">
        <f t="shared" si="413"/>
        <v/>
      </c>
      <c r="R218" s="100" t="str">
        <f t="shared" si="413"/>
        <v/>
      </c>
      <c r="S218" s="100" t="str">
        <f t="shared" si="413"/>
        <v/>
      </c>
      <c r="T218" s="100" t="str">
        <f t="shared" si="413"/>
        <v/>
      </c>
      <c r="U218" s="100" t="str">
        <f t="shared" si="413"/>
        <v/>
      </c>
      <c r="V218" s="100" t="str">
        <f t="shared" si="413"/>
        <v/>
      </c>
      <c r="W218" s="100" t="str">
        <f t="shared" si="413"/>
        <v/>
      </c>
      <c r="X218" s="100" t="str">
        <f t="shared" si="413"/>
        <v/>
      </c>
      <c r="Y218" s="100" t="str">
        <f t="shared" si="413"/>
        <v/>
      </c>
      <c r="Z218" s="100" t="str">
        <f t="shared" si="413"/>
        <v/>
      </c>
      <c r="AA218" s="100" t="str">
        <f t="shared" si="413"/>
        <v/>
      </c>
      <c r="AB218" s="100" t="str">
        <f t="shared" si="413"/>
        <v/>
      </c>
      <c r="AC218" s="100" t="str">
        <f t="shared" si="413"/>
        <v/>
      </c>
      <c r="AD218" s="92" t="str">
        <f t="shared" si="413"/>
        <v/>
      </c>
      <c r="AE218" s="88"/>
      <c r="AF218" s="200" t="str">
        <f>IF(C218="","",AF205+1)</f>
        <v/>
      </c>
      <c r="AG218" s="201"/>
      <c r="AJ218" s="82"/>
      <c r="AT218" s="118">
        <f t="shared" si="363"/>
        <v>45959</v>
      </c>
      <c r="AU218" s="7" t="e">
        <f t="shared" si="384"/>
        <v>#N/A</v>
      </c>
      <c r="AV218" s="7" t="e">
        <f t="shared" si="385"/>
        <v>#N/A</v>
      </c>
      <c r="AW218" s="7" t="e">
        <f t="shared" si="386"/>
        <v>#N/A</v>
      </c>
    </row>
    <row r="219" spans="2:49" x14ac:dyDescent="0.15">
      <c r="B219" s="52" t="s">
        <v>5</v>
      </c>
      <c r="C219" s="144" t="str">
        <f>TEXT(WEEKDAY(+C216),"aaa")</f>
        <v>火</v>
      </c>
      <c r="D219" s="145" t="str">
        <f t="shared" ref="D219:AD219" si="414">TEXT(WEEKDAY(+D216),"aaa")</f>
        <v>水</v>
      </c>
      <c r="E219" s="145" t="str">
        <f t="shared" si="414"/>
        <v>木</v>
      </c>
      <c r="F219" s="145" t="str">
        <f t="shared" si="414"/>
        <v>金</v>
      </c>
      <c r="G219" s="145" t="str">
        <f t="shared" si="414"/>
        <v>土</v>
      </c>
      <c r="H219" s="145" t="str">
        <f t="shared" si="414"/>
        <v>日</v>
      </c>
      <c r="I219" s="145" t="str">
        <f t="shared" si="414"/>
        <v>月</v>
      </c>
      <c r="J219" s="145" t="str">
        <f t="shared" si="414"/>
        <v>火</v>
      </c>
      <c r="K219" s="145" t="str">
        <f t="shared" si="414"/>
        <v>水</v>
      </c>
      <c r="L219" s="145" t="str">
        <f t="shared" si="414"/>
        <v>木</v>
      </c>
      <c r="M219" s="145" t="str">
        <f t="shared" si="414"/>
        <v>金</v>
      </c>
      <c r="N219" s="145" t="str">
        <f t="shared" si="414"/>
        <v>土</v>
      </c>
      <c r="O219" s="145" t="str">
        <f t="shared" si="414"/>
        <v>日</v>
      </c>
      <c r="P219" s="145" t="str">
        <f t="shared" si="414"/>
        <v>月</v>
      </c>
      <c r="Q219" s="145" t="str">
        <f t="shared" si="414"/>
        <v>火</v>
      </c>
      <c r="R219" s="145" t="str">
        <f t="shared" si="414"/>
        <v>水</v>
      </c>
      <c r="S219" s="145" t="str">
        <f t="shared" si="414"/>
        <v>木</v>
      </c>
      <c r="T219" s="145" t="str">
        <f t="shared" si="414"/>
        <v>金</v>
      </c>
      <c r="U219" s="145" t="str">
        <f t="shared" si="414"/>
        <v>土</v>
      </c>
      <c r="V219" s="145" t="str">
        <f t="shared" si="414"/>
        <v>日</v>
      </c>
      <c r="W219" s="145" t="str">
        <f t="shared" si="414"/>
        <v>月</v>
      </c>
      <c r="X219" s="145" t="str">
        <f t="shared" si="414"/>
        <v>火</v>
      </c>
      <c r="Y219" s="145" t="str">
        <f t="shared" si="414"/>
        <v>水</v>
      </c>
      <c r="Z219" s="145" t="str">
        <f t="shared" si="414"/>
        <v>木</v>
      </c>
      <c r="AA219" s="145" t="str">
        <f t="shared" si="414"/>
        <v>金</v>
      </c>
      <c r="AB219" s="145" t="str">
        <f t="shared" si="414"/>
        <v>土</v>
      </c>
      <c r="AC219" s="145" t="str">
        <f t="shared" si="414"/>
        <v>日</v>
      </c>
      <c r="AD219" s="146" t="str">
        <f t="shared" si="414"/>
        <v>月</v>
      </c>
      <c r="AE219" s="24"/>
      <c r="AF219" s="95" t="s">
        <v>56</v>
      </c>
      <c r="AG219" s="108">
        <f>+COUNTIF(C219:AD219,"土")+COUNTIF(C219:AD219,"日")</f>
        <v>8</v>
      </c>
      <c r="AJ219" s="82"/>
      <c r="AT219" s="118">
        <f t="shared" si="363"/>
        <v>45960</v>
      </c>
      <c r="AU219" s="7" t="e">
        <f t="shared" si="384"/>
        <v>#N/A</v>
      </c>
      <c r="AV219" s="7" t="e">
        <f t="shared" si="385"/>
        <v>#N/A</v>
      </c>
      <c r="AW219" s="7" t="e">
        <f t="shared" si="386"/>
        <v>#N/A</v>
      </c>
    </row>
    <row r="220" spans="2:49" ht="13.5" customHeight="1" x14ac:dyDescent="0.15">
      <c r="B220" s="176" t="s">
        <v>8</v>
      </c>
      <c r="C220" s="179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  <c r="AA220" s="170"/>
      <c r="AB220" s="170"/>
      <c r="AC220" s="170"/>
      <c r="AD220" s="173"/>
      <c r="AE220" s="24"/>
      <c r="AF220" s="96" t="s">
        <v>53</v>
      </c>
      <c r="AG220" s="109">
        <f>+COUNTA(C223:AD223)</f>
        <v>0</v>
      </c>
      <c r="AJ220" s="82"/>
      <c r="AT220" s="118">
        <f t="shared" si="363"/>
        <v>45961</v>
      </c>
      <c r="AU220" s="7" t="e">
        <f t="shared" si="384"/>
        <v>#N/A</v>
      </c>
      <c r="AV220" s="7" t="e">
        <f t="shared" si="385"/>
        <v>#N/A</v>
      </c>
      <c r="AW220" s="7" t="e">
        <f t="shared" si="386"/>
        <v>#N/A</v>
      </c>
    </row>
    <row r="221" spans="2:49" ht="13.5" customHeight="1" x14ac:dyDescent="0.15">
      <c r="B221" s="177"/>
      <c r="C221" s="180"/>
      <c r="D221" s="171"/>
      <c r="E221" s="171"/>
      <c r="F221" s="171"/>
      <c r="G221" s="171"/>
      <c r="H221" s="171"/>
      <c r="I221" s="171"/>
      <c r="J221" s="171"/>
      <c r="K221" s="171"/>
      <c r="L221" s="171"/>
      <c r="M221" s="171"/>
      <c r="N221" s="171"/>
      <c r="O221" s="171"/>
      <c r="P221" s="171"/>
      <c r="Q221" s="171"/>
      <c r="R221" s="171"/>
      <c r="S221" s="171"/>
      <c r="T221" s="171"/>
      <c r="U221" s="171"/>
      <c r="V221" s="171"/>
      <c r="W221" s="171"/>
      <c r="X221" s="171"/>
      <c r="Y221" s="171"/>
      <c r="Z221" s="171"/>
      <c r="AA221" s="171"/>
      <c r="AB221" s="171"/>
      <c r="AC221" s="171"/>
      <c r="AD221" s="174"/>
      <c r="AE221" s="24"/>
      <c r="AF221" s="96" t="s">
        <v>61</v>
      </c>
      <c r="AG221" s="127">
        <f>COUNTA(C218:AD218)-AG220-COUNTBLANK(C218:AD218)</f>
        <v>0</v>
      </c>
      <c r="AJ221" s="82"/>
      <c r="AT221" s="118">
        <f t="shared" si="363"/>
        <v>45962</v>
      </c>
      <c r="AU221" s="7" t="e">
        <f t="shared" si="384"/>
        <v>#N/A</v>
      </c>
      <c r="AV221" s="7" t="e">
        <f t="shared" si="385"/>
        <v>#N/A</v>
      </c>
      <c r="AW221" s="7" t="e">
        <f t="shared" si="386"/>
        <v>#N/A</v>
      </c>
    </row>
    <row r="222" spans="2:49" ht="13.5" customHeight="1" x14ac:dyDescent="0.15">
      <c r="B222" s="178"/>
      <c r="C222" s="181"/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  <c r="AD222" s="175"/>
      <c r="AE222" s="24"/>
      <c r="AF222" s="96" t="s">
        <v>6</v>
      </c>
      <c r="AG222" s="110">
        <f>+COUNTIF(C224:AD224,"*休")</f>
        <v>0</v>
      </c>
      <c r="AH222" s="40" t="str">
        <f>IF(C218="","",IF(8&gt;AG222,"←計画日数が足りません",""))</f>
        <v/>
      </c>
      <c r="AJ222" s="82"/>
      <c r="AT222" s="118">
        <f t="shared" si="363"/>
        <v>45963</v>
      </c>
      <c r="AU222" s="7" t="e">
        <f t="shared" si="384"/>
        <v>#N/A</v>
      </c>
      <c r="AV222" s="7" t="e">
        <f t="shared" si="385"/>
        <v>#N/A</v>
      </c>
      <c r="AW222" s="7" t="e">
        <f t="shared" si="386"/>
        <v>#N/A</v>
      </c>
    </row>
    <row r="223" spans="2:49" x14ac:dyDescent="0.15">
      <c r="B223" s="57" t="s">
        <v>16</v>
      </c>
      <c r="C223" s="80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69"/>
      <c r="AE223" s="24"/>
      <c r="AF223" s="96" t="s">
        <v>10</v>
      </c>
      <c r="AG223" s="110">
        <f>+COUNTIF(C225:AD225,"*休")</f>
        <v>0</v>
      </c>
      <c r="AH223" s="40" t="str">
        <f>IF(C218="","",IF(AG223&lt;AG222,"←実績が足りません",""))</f>
        <v/>
      </c>
      <c r="AJ223" s="82"/>
      <c r="AT223" s="118">
        <f t="shared" si="363"/>
        <v>45964</v>
      </c>
      <c r="AU223" s="7" t="e">
        <f t="shared" si="384"/>
        <v>#N/A</v>
      </c>
      <c r="AV223" s="7" t="e">
        <f t="shared" si="385"/>
        <v>#N/A</v>
      </c>
      <c r="AW223" s="7" t="e">
        <f t="shared" si="386"/>
        <v>#N/A</v>
      </c>
    </row>
    <row r="224" spans="2:49" x14ac:dyDescent="0.15">
      <c r="B224" s="52" t="s">
        <v>0</v>
      </c>
      <c r="C224" s="80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3"/>
      <c r="Q224" s="2"/>
      <c r="R224" s="80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69"/>
      <c r="AE224" s="24"/>
      <c r="AF224" s="123" t="s">
        <v>62</v>
      </c>
      <c r="AG224" s="41" t="e">
        <f>ROUNDDOWN(AG223/AG221,3)</f>
        <v>#DIV/0!</v>
      </c>
      <c r="AJ224" s="82"/>
      <c r="AT224" s="118">
        <f t="shared" si="363"/>
        <v>45965</v>
      </c>
      <c r="AU224" s="7" t="e">
        <f t="shared" si="384"/>
        <v>#N/A</v>
      </c>
      <c r="AV224" s="7" t="e">
        <f t="shared" si="385"/>
        <v>#N/A</v>
      </c>
      <c r="AW224" s="7" t="e">
        <f t="shared" si="386"/>
        <v>#N/A</v>
      </c>
    </row>
    <row r="225" spans="2:49" x14ac:dyDescent="0.15">
      <c r="B225" s="60" t="s">
        <v>7</v>
      </c>
      <c r="C225" s="147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148"/>
      <c r="Q225" s="71"/>
      <c r="R225" s="147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2"/>
      <c r="AE225" s="24"/>
      <c r="AF225" s="111" t="s">
        <v>57</v>
      </c>
      <c r="AG225" s="112" t="str">
        <f>_xlfn.IFS(C218="","",AG224&gt;=0.285,"OK",AG224&lt;0.285,"NG")</f>
        <v/>
      </c>
      <c r="AJ225" s="82"/>
      <c r="AT225" s="118">
        <f t="shared" si="363"/>
        <v>45966</v>
      </c>
      <c r="AU225" s="7" t="e">
        <f t="shared" si="384"/>
        <v>#N/A</v>
      </c>
      <c r="AV225" s="7" t="e">
        <f t="shared" si="385"/>
        <v>#N/A</v>
      </c>
      <c r="AW225" s="7" t="e">
        <f t="shared" si="386"/>
        <v>#N/A</v>
      </c>
    </row>
    <row r="226" spans="2:49" hidden="1" x14ac:dyDescent="0.15">
      <c r="B226" s="83"/>
      <c r="C226" s="142" t="str">
        <f>_xlfn.IFS(C223="","通常",C223="夏休","夏休",C223="冬休","冬休")</f>
        <v>通常</v>
      </c>
      <c r="D226" s="142" t="str">
        <f t="shared" ref="D226:AD226" si="415">_xlfn.IFS(D223="","通常",D223="夏休","夏休",D223="冬休","冬休")</f>
        <v>通常</v>
      </c>
      <c r="E226" s="142" t="str">
        <f t="shared" si="415"/>
        <v>通常</v>
      </c>
      <c r="F226" s="142" t="str">
        <f t="shared" si="415"/>
        <v>通常</v>
      </c>
      <c r="G226" s="142" t="str">
        <f t="shared" si="415"/>
        <v>通常</v>
      </c>
      <c r="H226" s="142" t="str">
        <f t="shared" si="415"/>
        <v>通常</v>
      </c>
      <c r="I226" s="142" t="str">
        <f t="shared" si="415"/>
        <v>通常</v>
      </c>
      <c r="J226" s="142" t="str">
        <f t="shared" si="415"/>
        <v>通常</v>
      </c>
      <c r="K226" s="142" t="str">
        <f t="shared" si="415"/>
        <v>通常</v>
      </c>
      <c r="L226" s="142" t="str">
        <f t="shared" si="415"/>
        <v>通常</v>
      </c>
      <c r="M226" s="142" t="str">
        <f t="shared" si="415"/>
        <v>通常</v>
      </c>
      <c r="N226" s="142" t="str">
        <f t="shared" si="415"/>
        <v>通常</v>
      </c>
      <c r="O226" s="142" t="str">
        <f t="shared" si="415"/>
        <v>通常</v>
      </c>
      <c r="P226" s="142" t="str">
        <f t="shared" si="415"/>
        <v>通常</v>
      </c>
      <c r="Q226" s="142" t="str">
        <f t="shared" si="415"/>
        <v>通常</v>
      </c>
      <c r="R226" s="142" t="str">
        <f t="shared" si="415"/>
        <v>通常</v>
      </c>
      <c r="S226" s="142" t="str">
        <f t="shared" si="415"/>
        <v>通常</v>
      </c>
      <c r="T226" s="142" t="str">
        <f t="shared" si="415"/>
        <v>通常</v>
      </c>
      <c r="U226" s="142" t="str">
        <f t="shared" si="415"/>
        <v>通常</v>
      </c>
      <c r="V226" s="142" t="str">
        <f t="shared" si="415"/>
        <v>通常</v>
      </c>
      <c r="W226" s="142" t="str">
        <f t="shared" si="415"/>
        <v>通常</v>
      </c>
      <c r="X226" s="142" t="str">
        <f t="shared" si="415"/>
        <v>通常</v>
      </c>
      <c r="Y226" s="142" t="str">
        <f t="shared" si="415"/>
        <v>通常</v>
      </c>
      <c r="Z226" s="142" t="str">
        <f t="shared" si="415"/>
        <v>通常</v>
      </c>
      <c r="AA226" s="142" t="str">
        <f t="shared" si="415"/>
        <v>通常</v>
      </c>
      <c r="AB226" s="142" t="str">
        <f t="shared" si="415"/>
        <v>通常</v>
      </c>
      <c r="AC226" s="142" t="str">
        <f t="shared" si="415"/>
        <v>通常</v>
      </c>
      <c r="AD226" s="142" t="str">
        <f t="shared" si="415"/>
        <v>通常</v>
      </c>
      <c r="AE226" s="24"/>
      <c r="AF226" s="131"/>
      <c r="AG226" s="132"/>
      <c r="AJ226" s="82"/>
      <c r="AT226" s="118">
        <f>AT225+1</f>
        <v>45967</v>
      </c>
      <c r="AU226" s="7" t="e">
        <f t="shared" si="384"/>
        <v>#N/A</v>
      </c>
      <c r="AV226" s="7" t="e">
        <f t="shared" si="385"/>
        <v>#N/A</v>
      </c>
      <c r="AW226" s="7" t="e">
        <f t="shared" si="386"/>
        <v>#N/A</v>
      </c>
    </row>
    <row r="227" spans="2:49" hidden="1" x14ac:dyDescent="0.15">
      <c r="B227" s="83"/>
      <c r="C227" s="142" t="str">
        <f>_xlfn.IFS(C223="","通常実績",C223="夏休","夏休",C223="冬休","冬休")</f>
        <v>通常実績</v>
      </c>
      <c r="D227" s="142" t="str">
        <f t="shared" ref="D227:AD227" si="416">_xlfn.IFS(D223="","通常実績",D223="夏休","夏休",D223="冬休","冬休")</f>
        <v>通常実績</v>
      </c>
      <c r="E227" s="142" t="str">
        <f t="shared" si="416"/>
        <v>通常実績</v>
      </c>
      <c r="F227" s="142" t="str">
        <f t="shared" si="416"/>
        <v>通常実績</v>
      </c>
      <c r="G227" s="142" t="str">
        <f t="shared" si="416"/>
        <v>通常実績</v>
      </c>
      <c r="H227" s="142" t="str">
        <f t="shared" si="416"/>
        <v>通常実績</v>
      </c>
      <c r="I227" s="142" t="str">
        <f t="shared" si="416"/>
        <v>通常実績</v>
      </c>
      <c r="J227" s="142" t="str">
        <f t="shared" si="416"/>
        <v>通常実績</v>
      </c>
      <c r="K227" s="142" t="str">
        <f t="shared" si="416"/>
        <v>通常実績</v>
      </c>
      <c r="L227" s="142" t="str">
        <f t="shared" si="416"/>
        <v>通常実績</v>
      </c>
      <c r="M227" s="142" t="str">
        <f t="shared" si="416"/>
        <v>通常実績</v>
      </c>
      <c r="N227" s="142" t="str">
        <f t="shared" si="416"/>
        <v>通常実績</v>
      </c>
      <c r="O227" s="142" t="str">
        <f t="shared" si="416"/>
        <v>通常実績</v>
      </c>
      <c r="P227" s="142" t="str">
        <f t="shared" si="416"/>
        <v>通常実績</v>
      </c>
      <c r="Q227" s="142" t="str">
        <f t="shared" si="416"/>
        <v>通常実績</v>
      </c>
      <c r="R227" s="142" t="str">
        <f t="shared" si="416"/>
        <v>通常実績</v>
      </c>
      <c r="S227" s="142" t="str">
        <f t="shared" si="416"/>
        <v>通常実績</v>
      </c>
      <c r="T227" s="142" t="str">
        <f t="shared" si="416"/>
        <v>通常実績</v>
      </c>
      <c r="U227" s="142" t="str">
        <f t="shared" si="416"/>
        <v>通常実績</v>
      </c>
      <c r="V227" s="142" t="str">
        <f t="shared" si="416"/>
        <v>通常実績</v>
      </c>
      <c r="W227" s="142" t="str">
        <f t="shared" si="416"/>
        <v>通常実績</v>
      </c>
      <c r="X227" s="142" t="str">
        <f t="shared" si="416"/>
        <v>通常実績</v>
      </c>
      <c r="Y227" s="142" t="str">
        <f t="shared" si="416"/>
        <v>通常実績</v>
      </c>
      <c r="Z227" s="142" t="str">
        <f t="shared" si="416"/>
        <v>通常実績</v>
      </c>
      <c r="AA227" s="142" t="str">
        <f t="shared" si="416"/>
        <v>通常実績</v>
      </c>
      <c r="AB227" s="142" t="str">
        <f t="shared" si="416"/>
        <v>通常実績</v>
      </c>
      <c r="AC227" s="142" t="str">
        <f t="shared" si="416"/>
        <v>通常実績</v>
      </c>
      <c r="AD227" s="142" t="str">
        <f t="shared" si="416"/>
        <v>通常実績</v>
      </c>
      <c r="AE227" s="24"/>
      <c r="AF227" s="131"/>
      <c r="AG227" s="132"/>
      <c r="AJ227" s="82"/>
      <c r="AT227" s="118">
        <f t="shared" si="363"/>
        <v>45968</v>
      </c>
      <c r="AU227" s="7" t="e">
        <f t="shared" si="384"/>
        <v>#N/A</v>
      </c>
      <c r="AV227" s="7" t="e">
        <f t="shared" si="385"/>
        <v>#N/A</v>
      </c>
      <c r="AW227" s="7" t="e">
        <f t="shared" si="386"/>
        <v>#N/A</v>
      </c>
    </row>
    <row r="228" spans="2:49" x14ac:dyDescent="0.15"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F228" s="116"/>
      <c r="AG228" s="117"/>
      <c r="AJ228" s="82"/>
      <c r="AT228" s="118">
        <f t="shared" si="363"/>
        <v>45969</v>
      </c>
      <c r="AU228" s="7" t="e">
        <f t="shared" si="384"/>
        <v>#N/A</v>
      </c>
      <c r="AV228" s="7" t="e">
        <f t="shared" si="385"/>
        <v>#N/A</v>
      </c>
      <c r="AW228" s="7" t="e">
        <f t="shared" si="386"/>
        <v>#N/A</v>
      </c>
    </row>
    <row r="229" spans="2:49" hidden="1" x14ac:dyDescent="0.15">
      <c r="B229" s="89" t="s">
        <v>11</v>
      </c>
      <c r="C229" s="102">
        <f>AD216+1</f>
        <v>46224</v>
      </c>
      <c r="D229" s="149">
        <f>+C229+1</f>
        <v>46225</v>
      </c>
      <c r="E229" s="149">
        <f t="shared" ref="E229" si="417">+D229+1</f>
        <v>46226</v>
      </c>
      <c r="F229" s="149">
        <f t="shared" ref="F229" si="418">+E229+1</f>
        <v>46227</v>
      </c>
      <c r="G229" s="149">
        <f t="shared" ref="G229" si="419">+F229+1</f>
        <v>46228</v>
      </c>
      <c r="H229" s="149">
        <f t="shared" ref="H229" si="420">+G229+1</f>
        <v>46229</v>
      </c>
      <c r="I229" s="149">
        <f t="shared" ref="I229" si="421">+H229+1</f>
        <v>46230</v>
      </c>
      <c r="J229" s="149">
        <f t="shared" ref="J229" si="422">+I229+1</f>
        <v>46231</v>
      </c>
      <c r="K229" s="149">
        <f t="shared" ref="K229" si="423">+J229+1</f>
        <v>46232</v>
      </c>
      <c r="L229" s="149">
        <f>+K229+1</f>
        <v>46233</v>
      </c>
      <c r="M229" s="149">
        <f t="shared" ref="M229" si="424">+L229+1</f>
        <v>46234</v>
      </c>
      <c r="N229" s="149">
        <f t="shared" ref="N229" si="425">+M229+1</f>
        <v>46235</v>
      </c>
      <c r="O229" s="149">
        <f t="shared" ref="O229" si="426">+N229+1</f>
        <v>46236</v>
      </c>
      <c r="P229" s="149">
        <f t="shared" ref="P229" si="427">+O229+1</f>
        <v>46237</v>
      </c>
      <c r="Q229" s="149">
        <f t="shared" ref="Q229" si="428">+P229+1</f>
        <v>46238</v>
      </c>
      <c r="R229" s="149">
        <f t="shared" ref="R229" si="429">+Q229+1</f>
        <v>46239</v>
      </c>
      <c r="S229" s="149">
        <f>+R229+1</f>
        <v>46240</v>
      </c>
      <c r="T229" s="149">
        <f t="shared" ref="T229" si="430">+S229+1</f>
        <v>46241</v>
      </c>
      <c r="U229" s="149">
        <f t="shared" ref="U229" si="431">+T229+1</f>
        <v>46242</v>
      </c>
      <c r="V229" s="149">
        <f t="shared" ref="V229" si="432">+U229+1</f>
        <v>46243</v>
      </c>
      <c r="W229" s="149">
        <f>+V229+1</f>
        <v>46244</v>
      </c>
      <c r="X229" s="149">
        <f t="shared" ref="X229" si="433">+W229+1</f>
        <v>46245</v>
      </c>
      <c r="Y229" s="149">
        <f t="shared" ref="Y229" si="434">+X229+1</f>
        <v>46246</v>
      </c>
      <c r="Z229" s="149">
        <f t="shared" ref="Z229" si="435">+Y229+1</f>
        <v>46247</v>
      </c>
      <c r="AA229" s="149">
        <f>+Z229+1</f>
        <v>46248</v>
      </c>
      <c r="AB229" s="149">
        <f t="shared" ref="AB229" si="436">+AA229+1</f>
        <v>46249</v>
      </c>
      <c r="AC229" s="149">
        <f>+AB229+1</f>
        <v>46250</v>
      </c>
      <c r="AD229" s="103">
        <f>+AC229+1</f>
        <v>46251</v>
      </c>
      <c r="AF229" s="115"/>
      <c r="AG229" s="113"/>
      <c r="AJ229" s="82"/>
      <c r="AT229" s="118">
        <f t="shared" si="363"/>
        <v>45970</v>
      </c>
      <c r="AU229" s="7" t="e">
        <f t="shared" si="384"/>
        <v>#N/A</v>
      </c>
      <c r="AV229" s="7" t="e">
        <f t="shared" si="385"/>
        <v>#N/A</v>
      </c>
      <c r="AW229" s="7" t="e">
        <f t="shared" si="386"/>
        <v>#N/A</v>
      </c>
    </row>
    <row r="230" spans="2:49" hidden="1" x14ac:dyDescent="0.15">
      <c r="B230" s="104" t="s">
        <v>52</v>
      </c>
      <c r="C230" s="87" t="e">
        <f t="shared" ref="C230:AD230" si="437">IF(C236="冬休","－",(_xlfn.IFS(WEEKDAY(C231)=7,"○",WEEKDAY(C231)=1,"○",COUNTIFS(祝日,C231)=1,"○")))</f>
        <v>#VALUE!</v>
      </c>
      <c r="D230" s="87" t="e">
        <f t="shared" si="437"/>
        <v>#VALUE!</v>
      </c>
      <c r="E230" s="87" t="e">
        <f t="shared" si="437"/>
        <v>#VALUE!</v>
      </c>
      <c r="F230" s="87" t="e">
        <f t="shared" si="437"/>
        <v>#VALUE!</v>
      </c>
      <c r="G230" s="87" t="e">
        <f t="shared" si="437"/>
        <v>#VALUE!</v>
      </c>
      <c r="H230" s="87" t="e">
        <f t="shared" si="437"/>
        <v>#VALUE!</v>
      </c>
      <c r="I230" s="87" t="e">
        <f t="shared" si="437"/>
        <v>#VALUE!</v>
      </c>
      <c r="J230" s="87" t="e">
        <f t="shared" si="437"/>
        <v>#VALUE!</v>
      </c>
      <c r="K230" s="87" t="e">
        <f t="shared" si="437"/>
        <v>#VALUE!</v>
      </c>
      <c r="L230" s="87" t="e">
        <f t="shared" si="437"/>
        <v>#VALUE!</v>
      </c>
      <c r="M230" s="87" t="e">
        <f t="shared" si="437"/>
        <v>#VALUE!</v>
      </c>
      <c r="N230" s="87" t="e">
        <f t="shared" si="437"/>
        <v>#VALUE!</v>
      </c>
      <c r="O230" s="87" t="e">
        <f t="shared" si="437"/>
        <v>#VALUE!</v>
      </c>
      <c r="P230" s="87" t="e">
        <f t="shared" si="437"/>
        <v>#VALUE!</v>
      </c>
      <c r="Q230" s="87" t="e">
        <f t="shared" si="437"/>
        <v>#VALUE!</v>
      </c>
      <c r="R230" s="87" t="e">
        <f t="shared" si="437"/>
        <v>#VALUE!</v>
      </c>
      <c r="S230" s="87" t="e">
        <f t="shared" si="437"/>
        <v>#VALUE!</v>
      </c>
      <c r="T230" s="87" t="e">
        <f t="shared" si="437"/>
        <v>#VALUE!</v>
      </c>
      <c r="U230" s="87" t="e">
        <f t="shared" si="437"/>
        <v>#VALUE!</v>
      </c>
      <c r="V230" s="87" t="e">
        <f t="shared" si="437"/>
        <v>#VALUE!</v>
      </c>
      <c r="W230" s="87" t="e">
        <f t="shared" si="437"/>
        <v>#VALUE!</v>
      </c>
      <c r="X230" s="87" t="e">
        <f t="shared" si="437"/>
        <v>#VALUE!</v>
      </c>
      <c r="Y230" s="87" t="e">
        <f t="shared" si="437"/>
        <v>#VALUE!</v>
      </c>
      <c r="Z230" s="87" t="e">
        <f t="shared" si="437"/>
        <v>#VALUE!</v>
      </c>
      <c r="AA230" s="87" t="e">
        <f t="shared" si="437"/>
        <v>#VALUE!</v>
      </c>
      <c r="AB230" s="87" t="e">
        <f t="shared" si="437"/>
        <v>#VALUE!</v>
      </c>
      <c r="AC230" s="87" t="e">
        <f t="shared" si="437"/>
        <v>#VALUE!</v>
      </c>
      <c r="AD230" s="87" t="e">
        <f t="shared" si="437"/>
        <v>#VALUE!</v>
      </c>
      <c r="AE230" s="88"/>
      <c r="AF230" s="115"/>
      <c r="AG230" s="113"/>
      <c r="AJ230" s="82"/>
      <c r="AT230" s="118">
        <f t="shared" si="363"/>
        <v>45971</v>
      </c>
      <c r="AU230" s="7" t="e">
        <f t="shared" si="384"/>
        <v>#N/A</v>
      </c>
      <c r="AV230" s="7" t="e">
        <f t="shared" si="385"/>
        <v>#N/A</v>
      </c>
      <c r="AW230" s="7" t="e">
        <f t="shared" si="386"/>
        <v>#N/A</v>
      </c>
    </row>
    <row r="231" spans="2:49" x14ac:dyDescent="0.15">
      <c r="B231" s="89" t="s">
        <v>11</v>
      </c>
      <c r="C231" s="100" t="str">
        <f t="shared" ref="C231:AD231" si="438">IF(C229&lt;=$G$5,C229,"")</f>
        <v/>
      </c>
      <c r="D231" s="100" t="str">
        <f t="shared" si="438"/>
        <v/>
      </c>
      <c r="E231" s="100" t="str">
        <f t="shared" si="438"/>
        <v/>
      </c>
      <c r="F231" s="100" t="str">
        <f t="shared" si="438"/>
        <v/>
      </c>
      <c r="G231" s="100" t="str">
        <f t="shared" si="438"/>
        <v/>
      </c>
      <c r="H231" s="100" t="str">
        <f t="shared" si="438"/>
        <v/>
      </c>
      <c r="I231" s="100" t="str">
        <f t="shared" si="438"/>
        <v/>
      </c>
      <c r="J231" s="100" t="str">
        <f t="shared" si="438"/>
        <v/>
      </c>
      <c r="K231" s="100" t="str">
        <f t="shared" si="438"/>
        <v/>
      </c>
      <c r="L231" s="100" t="str">
        <f t="shared" si="438"/>
        <v/>
      </c>
      <c r="M231" s="100" t="str">
        <f t="shared" si="438"/>
        <v/>
      </c>
      <c r="N231" s="100" t="str">
        <f t="shared" si="438"/>
        <v/>
      </c>
      <c r="O231" s="100" t="str">
        <f t="shared" si="438"/>
        <v/>
      </c>
      <c r="P231" s="100" t="str">
        <f t="shared" si="438"/>
        <v/>
      </c>
      <c r="Q231" s="100" t="str">
        <f t="shared" si="438"/>
        <v/>
      </c>
      <c r="R231" s="100" t="str">
        <f t="shared" si="438"/>
        <v/>
      </c>
      <c r="S231" s="100" t="str">
        <f t="shared" si="438"/>
        <v/>
      </c>
      <c r="T231" s="100" t="str">
        <f t="shared" si="438"/>
        <v/>
      </c>
      <c r="U231" s="100" t="str">
        <f t="shared" si="438"/>
        <v/>
      </c>
      <c r="V231" s="100" t="str">
        <f t="shared" si="438"/>
        <v/>
      </c>
      <c r="W231" s="100" t="str">
        <f t="shared" si="438"/>
        <v/>
      </c>
      <c r="X231" s="100" t="str">
        <f t="shared" si="438"/>
        <v/>
      </c>
      <c r="Y231" s="100" t="str">
        <f t="shared" si="438"/>
        <v/>
      </c>
      <c r="Z231" s="100" t="str">
        <f t="shared" si="438"/>
        <v/>
      </c>
      <c r="AA231" s="100" t="str">
        <f t="shared" si="438"/>
        <v/>
      </c>
      <c r="AB231" s="100" t="str">
        <f t="shared" si="438"/>
        <v/>
      </c>
      <c r="AC231" s="100" t="str">
        <f t="shared" si="438"/>
        <v/>
      </c>
      <c r="AD231" s="92" t="str">
        <f t="shared" si="438"/>
        <v/>
      </c>
      <c r="AE231" s="88"/>
      <c r="AF231" s="200" t="str">
        <f>IF(C231="","",AF218+1)</f>
        <v/>
      </c>
      <c r="AG231" s="201"/>
      <c r="AJ231" s="82"/>
      <c r="AT231" s="118">
        <f t="shared" si="363"/>
        <v>45972</v>
      </c>
      <c r="AU231" s="7" t="e">
        <f t="shared" ref="AU231:AU258" si="439">IF(HLOOKUP($AT231,$C$114:$AD$121,6,FALSE)="","",HLOOKUP($AT231,$C$114:$AD$121,6,FALSE))</f>
        <v>#N/A</v>
      </c>
      <c r="AV231" s="7" t="e">
        <f t="shared" ref="AV231:AV258" si="440">IF(HLOOKUP($AT231,$C$114:$AD$121,7,FALSE)="","",HLOOKUP($AT231,$C$114:$AD$121,7,FALSE))</f>
        <v>#N/A</v>
      </c>
      <c r="AW231" s="7" t="e">
        <f t="shared" ref="AW231:AW258" si="441">IF(HLOOKUP($AT231,$C$114:$AD$121,8,FALSE)="","",HLOOKUP($AT231,$C$114:$AD$121,8,FALSE))</f>
        <v>#N/A</v>
      </c>
    </row>
    <row r="232" spans="2:49" x14ac:dyDescent="0.15">
      <c r="B232" s="52" t="s">
        <v>5</v>
      </c>
      <c r="C232" s="144" t="str">
        <f>TEXT(WEEKDAY(+C229),"aaa")</f>
        <v>火</v>
      </c>
      <c r="D232" s="145" t="str">
        <f t="shared" ref="D232:AD232" si="442">TEXT(WEEKDAY(+D229),"aaa")</f>
        <v>水</v>
      </c>
      <c r="E232" s="145" t="str">
        <f t="shared" si="442"/>
        <v>木</v>
      </c>
      <c r="F232" s="145" t="str">
        <f t="shared" si="442"/>
        <v>金</v>
      </c>
      <c r="G232" s="145" t="str">
        <f t="shared" si="442"/>
        <v>土</v>
      </c>
      <c r="H232" s="145" t="str">
        <f t="shared" si="442"/>
        <v>日</v>
      </c>
      <c r="I232" s="145" t="str">
        <f t="shared" si="442"/>
        <v>月</v>
      </c>
      <c r="J232" s="145" t="str">
        <f t="shared" si="442"/>
        <v>火</v>
      </c>
      <c r="K232" s="145" t="str">
        <f t="shared" si="442"/>
        <v>水</v>
      </c>
      <c r="L232" s="145" t="str">
        <f t="shared" si="442"/>
        <v>木</v>
      </c>
      <c r="M232" s="145" t="str">
        <f t="shared" si="442"/>
        <v>金</v>
      </c>
      <c r="N232" s="145" t="str">
        <f t="shared" si="442"/>
        <v>土</v>
      </c>
      <c r="O232" s="145" t="str">
        <f t="shared" si="442"/>
        <v>日</v>
      </c>
      <c r="P232" s="145" t="str">
        <f t="shared" si="442"/>
        <v>月</v>
      </c>
      <c r="Q232" s="145" t="str">
        <f t="shared" si="442"/>
        <v>火</v>
      </c>
      <c r="R232" s="145" t="str">
        <f t="shared" si="442"/>
        <v>水</v>
      </c>
      <c r="S232" s="145" t="str">
        <f t="shared" si="442"/>
        <v>木</v>
      </c>
      <c r="T232" s="145" t="str">
        <f t="shared" si="442"/>
        <v>金</v>
      </c>
      <c r="U232" s="145" t="str">
        <f t="shared" si="442"/>
        <v>土</v>
      </c>
      <c r="V232" s="145" t="str">
        <f t="shared" si="442"/>
        <v>日</v>
      </c>
      <c r="W232" s="145" t="str">
        <f t="shared" si="442"/>
        <v>月</v>
      </c>
      <c r="X232" s="145" t="str">
        <f t="shared" si="442"/>
        <v>火</v>
      </c>
      <c r="Y232" s="145" t="str">
        <f t="shared" si="442"/>
        <v>水</v>
      </c>
      <c r="Z232" s="145" t="str">
        <f t="shared" si="442"/>
        <v>木</v>
      </c>
      <c r="AA232" s="145" t="str">
        <f t="shared" si="442"/>
        <v>金</v>
      </c>
      <c r="AB232" s="145" t="str">
        <f t="shared" si="442"/>
        <v>土</v>
      </c>
      <c r="AC232" s="145" t="str">
        <f t="shared" si="442"/>
        <v>日</v>
      </c>
      <c r="AD232" s="146" t="str">
        <f t="shared" si="442"/>
        <v>月</v>
      </c>
      <c r="AE232" s="24"/>
      <c r="AF232" s="95" t="s">
        <v>56</v>
      </c>
      <c r="AG232" s="108">
        <f>+COUNTIF(C232:AD232,"土")+COUNTIF(C232:AD232,"日")</f>
        <v>8</v>
      </c>
      <c r="AJ232" s="82"/>
      <c r="AT232" s="118">
        <f t="shared" si="363"/>
        <v>45973</v>
      </c>
      <c r="AU232" s="7" t="e">
        <f t="shared" si="439"/>
        <v>#N/A</v>
      </c>
      <c r="AV232" s="7" t="e">
        <f t="shared" si="440"/>
        <v>#N/A</v>
      </c>
      <c r="AW232" s="7" t="e">
        <f t="shared" si="441"/>
        <v>#N/A</v>
      </c>
    </row>
    <row r="233" spans="2:49" ht="13.5" customHeight="1" x14ac:dyDescent="0.15">
      <c r="B233" s="176" t="s">
        <v>8</v>
      </c>
      <c r="C233" s="179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  <c r="X233" s="170"/>
      <c r="Y233" s="170"/>
      <c r="Z233" s="170"/>
      <c r="AA233" s="170"/>
      <c r="AB233" s="170"/>
      <c r="AC233" s="170"/>
      <c r="AD233" s="173"/>
      <c r="AE233" s="24"/>
      <c r="AF233" s="96" t="s">
        <v>53</v>
      </c>
      <c r="AG233" s="109">
        <f>+COUNTA(C236:AD236)</f>
        <v>0</v>
      </c>
      <c r="AJ233" s="82"/>
      <c r="AT233" s="118">
        <f t="shared" si="363"/>
        <v>45974</v>
      </c>
      <c r="AU233" s="7" t="e">
        <f t="shared" si="439"/>
        <v>#N/A</v>
      </c>
      <c r="AV233" s="7" t="e">
        <f t="shared" si="440"/>
        <v>#N/A</v>
      </c>
      <c r="AW233" s="7" t="e">
        <f t="shared" si="441"/>
        <v>#N/A</v>
      </c>
    </row>
    <row r="234" spans="2:49" ht="13.5" customHeight="1" x14ac:dyDescent="0.15">
      <c r="B234" s="177"/>
      <c r="C234" s="180"/>
      <c r="D234" s="171"/>
      <c r="E234" s="171"/>
      <c r="F234" s="171"/>
      <c r="G234" s="171"/>
      <c r="H234" s="171"/>
      <c r="I234" s="171"/>
      <c r="J234" s="171"/>
      <c r="K234" s="171"/>
      <c r="L234" s="171"/>
      <c r="M234" s="171"/>
      <c r="N234" s="171"/>
      <c r="O234" s="171"/>
      <c r="P234" s="171"/>
      <c r="Q234" s="171"/>
      <c r="R234" s="171"/>
      <c r="S234" s="171"/>
      <c r="T234" s="171"/>
      <c r="U234" s="171"/>
      <c r="V234" s="171"/>
      <c r="W234" s="171"/>
      <c r="X234" s="171"/>
      <c r="Y234" s="171"/>
      <c r="Z234" s="171"/>
      <c r="AA234" s="171"/>
      <c r="AB234" s="171"/>
      <c r="AC234" s="171"/>
      <c r="AD234" s="174"/>
      <c r="AE234" s="24"/>
      <c r="AF234" s="96" t="s">
        <v>61</v>
      </c>
      <c r="AG234" s="127">
        <f>COUNTA(C231:AD231)-AG233-COUNTBLANK(C231:AD231)</f>
        <v>0</v>
      </c>
      <c r="AJ234" s="82"/>
      <c r="AT234" s="118">
        <f t="shared" si="363"/>
        <v>45975</v>
      </c>
      <c r="AU234" s="7" t="e">
        <f t="shared" si="439"/>
        <v>#N/A</v>
      </c>
      <c r="AV234" s="7" t="e">
        <f t="shared" si="440"/>
        <v>#N/A</v>
      </c>
      <c r="AW234" s="7" t="e">
        <f t="shared" si="441"/>
        <v>#N/A</v>
      </c>
    </row>
    <row r="235" spans="2:49" ht="13.5" customHeight="1" x14ac:dyDescent="0.15">
      <c r="B235" s="178"/>
      <c r="C235" s="181"/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  <c r="X235" s="172"/>
      <c r="Y235" s="172"/>
      <c r="Z235" s="172"/>
      <c r="AA235" s="172"/>
      <c r="AB235" s="172"/>
      <c r="AC235" s="172"/>
      <c r="AD235" s="175"/>
      <c r="AE235" s="24"/>
      <c r="AF235" s="96" t="s">
        <v>6</v>
      </c>
      <c r="AG235" s="110">
        <f>+COUNTIF(C237:AD237,"*休")</f>
        <v>0</v>
      </c>
      <c r="AH235" s="40" t="str">
        <f>IF(C231="","",IF(8&gt;AG235,"←計画日数が足りません",""))</f>
        <v/>
      </c>
      <c r="AJ235" s="82"/>
      <c r="AT235" s="118">
        <f t="shared" si="363"/>
        <v>45976</v>
      </c>
      <c r="AU235" s="7" t="e">
        <f t="shared" si="439"/>
        <v>#N/A</v>
      </c>
      <c r="AV235" s="7" t="e">
        <f t="shared" si="440"/>
        <v>#N/A</v>
      </c>
      <c r="AW235" s="7" t="e">
        <f t="shared" si="441"/>
        <v>#N/A</v>
      </c>
    </row>
    <row r="236" spans="2:49" x14ac:dyDescent="0.15">
      <c r="B236" s="57" t="s">
        <v>16</v>
      </c>
      <c r="C236" s="80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69"/>
      <c r="AE236" s="24"/>
      <c r="AF236" s="96" t="s">
        <v>10</v>
      </c>
      <c r="AG236" s="110">
        <f>+COUNTIF(C238:AD238,"*休")</f>
        <v>0</v>
      </c>
      <c r="AH236" s="40" t="str">
        <f>IF(C231="","",IF(AG236&lt;AG235,"←実績が足りません",""))</f>
        <v/>
      </c>
      <c r="AJ236" s="82"/>
      <c r="AT236" s="118">
        <f t="shared" si="363"/>
        <v>45977</v>
      </c>
      <c r="AU236" s="7" t="e">
        <f t="shared" si="439"/>
        <v>#N/A</v>
      </c>
      <c r="AV236" s="7" t="e">
        <f t="shared" si="440"/>
        <v>#N/A</v>
      </c>
      <c r="AW236" s="7" t="e">
        <f t="shared" si="441"/>
        <v>#N/A</v>
      </c>
    </row>
    <row r="237" spans="2:49" x14ac:dyDescent="0.15">
      <c r="B237" s="52" t="s">
        <v>0</v>
      </c>
      <c r="C237" s="80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3"/>
      <c r="Q237" s="2"/>
      <c r="R237" s="8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69"/>
      <c r="AE237" s="24" t="s">
        <v>65</v>
      </c>
      <c r="AF237" s="123" t="s">
        <v>62</v>
      </c>
      <c r="AG237" s="41" t="e">
        <f>ROUNDDOWN(AG236/AG234,3)</f>
        <v>#DIV/0!</v>
      </c>
      <c r="AJ237" s="82"/>
      <c r="AT237" s="118">
        <f>AT236+1</f>
        <v>45978</v>
      </c>
      <c r="AU237" s="7" t="e">
        <f t="shared" si="439"/>
        <v>#N/A</v>
      </c>
      <c r="AV237" s="7" t="e">
        <f t="shared" si="440"/>
        <v>#N/A</v>
      </c>
      <c r="AW237" s="7" t="e">
        <f t="shared" si="441"/>
        <v>#N/A</v>
      </c>
    </row>
    <row r="238" spans="2:49" x14ac:dyDescent="0.15">
      <c r="B238" s="60" t="s">
        <v>7</v>
      </c>
      <c r="C238" s="147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148"/>
      <c r="Q238" s="71"/>
      <c r="R238" s="147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2"/>
      <c r="AE238" s="24"/>
      <c r="AF238" s="111" t="s">
        <v>57</v>
      </c>
      <c r="AG238" s="112" t="str">
        <f>_xlfn.IFS(C231="","",AG237&gt;=0.285,"OK",AG237&lt;0.285,"NG")</f>
        <v/>
      </c>
      <c r="AJ238" s="82"/>
      <c r="AT238" s="118">
        <f t="shared" si="363"/>
        <v>45979</v>
      </c>
      <c r="AU238" s="7" t="e">
        <f t="shared" si="439"/>
        <v>#N/A</v>
      </c>
      <c r="AV238" s="7" t="e">
        <f t="shared" si="440"/>
        <v>#N/A</v>
      </c>
      <c r="AW238" s="7" t="e">
        <f t="shared" si="441"/>
        <v>#N/A</v>
      </c>
    </row>
    <row r="239" spans="2:49" hidden="1" x14ac:dyDescent="0.15">
      <c r="B239" s="83"/>
      <c r="C239" s="142" t="str">
        <f>_xlfn.IFS(C236="","通常",C236="夏休","夏休",C236="冬休","冬休")</f>
        <v>通常</v>
      </c>
      <c r="D239" s="142" t="str">
        <f t="shared" ref="D239:AD239" si="443">_xlfn.IFS(D236="","通常",D236="夏休","夏休",D236="冬休","冬休")</f>
        <v>通常</v>
      </c>
      <c r="E239" s="142" t="str">
        <f t="shared" si="443"/>
        <v>通常</v>
      </c>
      <c r="F239" s="142" t="str">
        <f t="shared" si="443"/>
        <v>通常</v>
      </c>
      <c r="G239" s="142" t="str">
        <f t="shared" si="443"/>
        <v>通常</v>
      </c>
      <c r="H239" s="142" t="str">
        <f t="shared" si="443"/>
        <v>通常</v>
      </c>
      <c r="I239" s="142" t="str">
        <f t="shared" si="443"/>
        <v>通常</v>
      </c>
      <c r="J239" s="142" t="str">
        <f t="shared" si="443"/>
        <v>通常</v>
      </c>
      <c r="K239" s="142" t="str">
        <f t="shared" si="443"/>
        <v>通常</v>
      </c>
      <c r="L239" s="142" t="str">
        <f t="shared" si="443"/>
        <v>通常</v>
      </c>
      <c r="M239" s="142" t="str">
        <f t="shared" si="443"/>
        <v>通常</v>
      </c>
      <c r="N239" s="142" t="str">
        <f t="shared" si="443"/>
        <v>通常</v>
      </c>
      <c r="O239" s="142" t="str">
        <f t="shared" si="443"/>
        <v>通常</v>
      </c>
      <c r="P239" s="142" t="str">
        <f t="shared" si="443"/>
        <v>通常</v>
      </c>
      <c r="Q239" s="142" t="str">
        <f t="shared" si="443"/>
        <v>通常</v>
      </c>
      <c r="R239" s="142" t="str">
        <f t="shared" si="443"/>
        <v>通常</v>
      </c>
      <c r="S239" s="142" t="str">
        <f t="shared" si="443"/>
        <v>通常</v>
      </c>
      <c r="T239" s="142" t="str">
        <f t="shared" si="443"/>
        <v>通常</v>
      </c>
      <c r="U239" s="142" t="str">
        <f t="shared" si="443"/>
        <v>通常</v>
      </c>
      <c r="V239" s="142" t="str">
        <f t="shared" si="443"/>
        <v>通常</v>
      </c>
      <c r="W239" s="142" t="str">
        <f t="shared" si="443"/>
        <v>通常</v>
      </c>
      <c r="X239" s="142" t="str">
        <f t="shared" si="443"/>
        <v>通常</v>
      </c>
      <c r="Y239" s="142" t="str">
        <f t="shared" si="443"/>
        <v>通常</v>
      </c>
      <c r="Z239" s="142" t="str">
        <f t="shared" si="443"/>
        <v>通常</v>
      </c>
      <c r="AA239" s="142" t="str">
        <f t="shared" si="443"/>
        <v>通常</v>
      </c>
      <c r="AB239" s="142" t="str">
        <f t="shared" si="443"/>
        <v>通常</v>
      </c>
      <c r="AC239" s="142" t="str">
        <f t="shared" si="443"/>
        <v>通常</v>
      </c>
      <c r="AD239" s="142" t="str">
        <f t="shared" si="443"/>
        <v>通常</v>
      </c>
      <c r="AE239" s="24"/>
      <c r="AF239" s="131"/>
      <c r="AG239" s="132"/>
      <c r="AJ239" s="82"/>
      <c r="AT239" s="118">
        <f t="shared" si="363"/>
        <v>45980</v>
      </c>
      <c r="AU239" s="7" t="e">
        <f t="shared" si="439"/>
        <v>#N/A</v>
      </c>
      <c r="AV239" s="7" t="e">
        <f t="shared" si="440"/>
        <v>#N/A</v>
      </c>
      <c r="AW239" s="7" t="e">
        <f t="shared" si="441"/>
        <v>#N/A</v>
      </c>
    </row>
    <row r="240" spans="2:49" hidden="1" x14ac:dyDescent="0.15">
      <c r="B240" s="83"/>
      <c r="C240" s="142" t="str">
        <f>_xlfn.IFS(C236="","通常実績",C236="夏休","夏休",C236="冬休","冬休")</f>
        <v>通常実績</v>
      </c>
      <c r="D240" s="142" t="str">
        <f t="shared" ref="D240:AD240" si="444">_xlfn.IFS(D236="","通常実績",D236="夏休","夏休",D236="冬休","冬休")</f>
        <v>通常実績</v>
      </c>
      <c r="E240" s="142" t="str">
        <f t="shared" si="444"/>
        <v>通常実績</v>
      </c>
      <c r="F240" s="142" t="str">
        <f t="shared" si="444"/>
        <v>通常実績</v>
      </c>
      <c r="G240" s="142" t="str">
        <f t="shared" si="444"/>
        <v>通常実績</v>
      </c>
      <c r="H240" s="142" t="str">
        <f t="shared" si="444"/>
        <v>通常実績</v>
      </c>
      <c r="I240" s="142" t="str">
        <f t="shared" si="444"/>
        <v>通常実績</v>
      </c>
      <c r="J240" s="142" t="str">
        <f t="shared" si="444"/>
        <v>通常実績</v>
      </c>
      <c r="K240" s="142" t="str">
        <f t="shared" si="444"/>
        <v>通常実績</v>
      </c>
      <c r="L240" s="142" t="str">
        <f t="shared" si="444"/>
        <v>通常実績</v>
      </c>
      <c r="M240" s="142" t="str">
        <f t="shared" si="444"/>
        <v>通常実績</v>
      </c>
      <c r="N240" s="142" t="str">
        <f t="shared" si="444"/>
        <v>通常実績</v>
      </c>
      <c r="O240" s="142" t="str">
        <f t="shared" si="444"/>
        <v>通常実績</v>
      </c>
      <c r="P240" s="142" t="str">
        <f t="shared" si="444"/>
        <v>通常実績</v>
      </c>
      <c r="Q240" s="142" t="str">
        <f t="shared" si="444"/>
        <v>通常実績</v>
      </c>
      <c r="R240" s="142" t="str">
        <f t="shared" si="444"/>
        <v>通常実績</v>
      </c>
      <c r="S240" s="142" t="str">
        <f t="shared" si="444"/>
        <v>通常実績</v>
      </c>
      <c r="T240" s="142" t="str">
        <f t="shared" si="444"/>
        <v>通常実績</v>
      </c>
      <c r="U240" s="142" t="str">
        <f t="shared" si="444"/>
        <v>通常実績</v>
      </c>
      <c r="V240" s="142" t="str">
        <f t="shared" si="444"/>
        <v>通常実績</v>
      </c>
      <c r="W240" s="142" t="str">
        <f t="shared" si="444"/>
        <v>通常実績</v>
      </c>
      <c r="X240" s="142" t="str">
        <f t="shared" si="444"/>
        <v>通常実績</v>
      </c>
      <c r="Y240" s="142" t="str">
        <f t="shared" si="444"/>
        <v>通常実績</v>
      </c>
      <c r="Z240" s="142" t="str">
        <f t="shared" si="444"/>
        <v>通常実績</v>
      </c>
      <c r="AA240" s="142" t="str">
        <f t="shared" si="444"/>
        <v>通常実績</v>
      </c>
      <c r="AB240" s="142" t="str">
        <f t="shared" si="444"/>
        <v>通常実績</v>
      </c>
      <c r="AC240" s="142" t="str">
        <f t="shared" si="444"/>
        <v>通常実績</v>
      </c>
      <c r="AD240" s="142" t="str">
        <f t="shared" si="444"/>
        <v>通常実績</v>
      </c>
      <c r="AE240" s="24"/>
      <c r="AF240" s="131"/>
      <c r="AG240" s="132"/>
      <c r="AJ240" s="82"/>
      <c r="AT240" s="118">
        <f t="shared" si="363"/>
        <v>45981</v>
      </c>
      <c r="AU240" s="7" t="e">
        <f t="shared" si="439"/>
        <v>#N/A</v>
      </c>
      <c r="AV240" s="7" t="e">
        <f t="shared" si="440"/>
        <v>#N/A</v>
      </c>
      <c r="AW240" s="7" t="e">
        <f t="shared" si="441"/>
        <v>#N/A</v>
      </c>
    </row>
    <row r="241" spans="2:49" x14ac:dyDescent="0.15"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F241" s="116"/>
      <c r="AG241" s="117"/>
      <c r="AJ241" s="82"/>
      <c r="AT241" s="118">
        <f t="shared" si="363"/>
        <v>45982</v>
      </c>
      <c r="AU241" s="7" t="e">
        <f t="shared" si="439"/>
        <v>#N/A</v>
      </c>
      <c r="AV241" s="7" t="e">
        <f t="shared" si="440"/>
        <v>#N/A</v>
      </c>
      <c r="AW241" s="7" t="e">
        <f t="shared" si="441"/>
        <v>#N/A</v>
      </c>
    </row>
    <row r="242" spans="2:49" hidden="1" x14ac:dyDescent="0.15">
      <c r="B242" s="89" t="s">
        <v>11</v>
      </c>
      <c r="C242" s="102">
        <f>AD229+1</f>
        <v>46252</v>
      </c>
      <c r="D242" s="149">
        <f>+C242+1</f>
        <v>46253</v>
      </c>
      <c r="E242" s="149">
        <f t="shared" ref="E242" si="445">+D242+1</f>
        <v>46254</v>
      </c>
      <c r="F242" s="149">
        <f t="shared" ref="F242" si="446">+E242+1</f>
        <v>46255</v>
      </c>
      <c r="G242" s="149">
        <f t="shared" ref="G242" si="447">+F242+1</f>
        <v>46256</v>
      </c>
      <c r="H242" s="149">
        <f t="shared" ref="H242" si="448">+G242+1</f>
        <v>46257</v>
      </c>
      <c r="I242" s="149">
        <f t="shared" ref="I242" si="449">+H242+1</f>
        <v>46258</v>
      </c>
      <c r="J242" s="149">
        <f t="shared" ref="J242" si="450">+I242+1</f>
        <v>46259</v>
      </c>
      <c r="K242" s="149">
        <f t="shared" ref="K242" si="451">+J242+1</f>
        <v>46260</v>
      </c>
      <c r="L242" s="149">
        <f>+K242+1</f>
        <v>46261</v>
      </c>
      <c r="M242" s="149">
        <f t="shared" ref="M242" si="452">+L242+1</f>
        <v>46262</v>
      </c>
      <c r="N242" s="149">
        <f t="shared" ref="N242" si="453">+M242+1</f>
        <v>46263</v>
      </c>
      <c r="O242" s="149">
        <f t="shared" ref="O242" si="454">+N242+1</f>
        <v>46264</v>
      </c>
      <c r="P242" s="149">
        <f t="shared" ref="P242" si="455">+O242+1</f>
        <v>46265</v>
      </c>
      <c r="Q242" s="149">
        <f t="shared" ref="Q242" si="456">+P242+1</f>
        <v>46266</v>
      </c>
      <c r="R242" s="149">
        <f t="shared" ref="R242" si="457">+Q242+1</f>
        <v>46267</v>
      </c>
      <c r="S242" s="149">
        <f>+R242+1</f>
        <v>46268</v>
      </c>
      <c r="T242" s="149">
        <f t="shared" ref="T242" si="458">+S242+1</f>
        <v>46269</v>
      </c>
      <c r="U242" s="149">
        <f t="shared" ref="U242" si="459">+T242+1</f>
        <v>46270</v>
      </c>
      <c r="V242" s="149">
        <f t="shared" ref="V242" si="460">+U242+1</f>
        <v>46271</v>
      </c>
      <c r="W242" s="149">
        <f>+V242+1</f>
        <v>46272</v>
      </c>
      <c r="X242" s="149">
        <f t="shared" ref="X242" si="461">+W242+1</f>
        <v>46273</v>
      </c>
      <c r="Y242" s="149">
        <f t="shared" ref="Y242" si="462">+X242+1</f>
        <v>46274</v>
      </c>
      <c r="Z242" s="149">
        <f t="shared" ref="Z242" si="463">+Y242+1</f>
        <v>46275</v>
      </c>
      <c r="AA242" s="149">
        <f>+Z242+1</f>
        <v>46276</v>
      </c>
      <c r="AB242" s="149">
        <f t="shared" ref="AB242" si="464">+AA242+1</f>
        <v>46277</v>
      </c>
      <c r="AC242" s="149">
        <f>+AB242+1</f>
        <v>46278</v>
      </c>
      <c r="AD242" s="103">
        <f>+AC242+1</f>
        <v>46279</v>
      </c>
      <c r="AF242" s="115"/>
      <c r="AG242" s="113"/>
      <c r="AJ242" s="82"/>
      <c r="AT242" s="118">
        <f t="shared" si="363"/>
        <v>45983</v>
      </c>
      <c r="AU242" s="7" t="e">
        <f t="shared" si="439"/>
        <v>#N/A</v>
      </c>
      <c r="AV242" s="7" t="e">
        <f t="shared" si="440"/>
        <v>#N/A</v>
      </c>
      <c r="AW242" s="7" t="e">
        <f t="shared" si="441"/>
        <v>#N/A</v>
      </c>
    </row>
    <row r="243" spans="2:49" hidden="1" x14ac:dyDescent="0.15">
      <c r="B243" s="104" t="s">
        <v>52</v>
      </c>
      <c r="C243" s="87" t="e">
        <f t="shared" ref="C243:AD243" si="465">IF(C249="冬休","－",(_xlfn.IFS(WEEKDAY(C244)=7,"○",WEEKDAY(C244)=1,"○",COUNTIFS(祝日,C244)=1,"○")))</f>
        <v>#VALUE!</v>
      </c>
      <c r="D243" s="87" t="e">
        <f t="shared" si="465"/>
        <v>#VALUE!</v>
      </c>
      <c r="E243" s="87" t="e">
        <f t="shared" si="465"/>
        <v>#VALUE!</v>
      </c>
      <c r="F243" s="87" t="e">
        <f t="shared" si="465"/>
        <v>#VALUE!</v>
      </c>
      <c r="G243" s="87" t="e">
        <f t="shared" si="465"/>
        <v>#VALUE!</v>
      </c>
      <c r="H243" s="87" t="e">
        <f t="shared" si="465"/>
        <v>#VALUE!</v>
      </c>
      <c r="I243" s="87" t="e">
        <f t="shared" si="465"/>
        <v>#VALUE!</v>
      </c>
      <c r="J243" s="87" t="e">
        <f t="shared" si="465"/>
        <v>#VALUE!</v>
      </c>
      <c r="K243" s="87" t="e">
        <f t="shared" si="465"/>
        <v>#VALUE!</v>
      </c>
      <c r="L243" s="87" t="e">
        <f t="shared" si="465"/>
        <v>#VALUE!</v>
      </c>
      <c r="M243" s="87" t="e">
        <f t="shared" si="465"/>
        <v>#VALUE!</v>
      </c>
      <c r="N243" s="87" t="e">
        <f t="shared" si="465"/>
        <v>#VALUE!</v>
      </c>
      <c r="O243" s="87" t="e">
        <f t="shared" si="465"/>
        <v>#VALUE!</v>
      </c>
      <c r="P243" s="87" t="e">
        <f t="shared" si="465"/>
        <v>#VALUE!</v>
      </c>
      <c r="Q243" s="87" t="e">
        <f t="shared" si="465"/>
        <v>#VALUE!</v>
      </c>
      <c r="R243" s="87" t="e">
        <f t="shared" si="465"/>
        <v>#VALUE!</v>
      </c>
      <c r="S243" s="87" t="e">
        <f t="shared" si="465"/>
        <v>#VALUE!</v>
      </c>
      <c r="T243" s="87" t="e">
        <f t="shared" si="465"/>
        <v>#VALUE!</v>
      </c>
      <c r="U243" s="87" t="e">
        <f t="shared" si="465"/>
        <v>#VALUE!</v>
      </c>
      <c r="V243" s="87" t="e">
        <f t="shared" si="465"/>
        <v>#VALUE!</v>
      </c>
      <c r="W243" s="87" t="e">
        <f t="shared" si="465"/>
        <v>#VALUE!</v>
      </c>
      <c r="X243" s="87" t="e">
        <f t="shared" si="465"/>
        <v>#VALUE!</v>
      </c>
      <c r="Y243" s="87" t="e">
        <f t="shared" si="465"/>
        <v>#VALUE!</v>
      </c>
      <c r="Z243" s="87" t="e">
        <f t="shared" si="465"/>
        <v>#VALUE!</v>
      </c>
      <c r="AA243" s="87" t="e">
        <f t="shared" si="465"/>
        <v>#VALUE!</v>
      </c>
      <c r="AB243" s="87" t="e">
        <f t="shared" si="465"/>
        <v>#VALUE!</v>
      </c>
      <c r="AC243" s="87" t="e">
        <f t="shared" si="465"/>
        <v>#VALUE!</v>
      </c>
      <c r="AD243" s="87" t="e">
        <f t="shared" si="465"/>
        <v>#VALUE!</v>
      </c>
      <c r="AE243" s="88"/>
      <c r="AF243" s="115"/>
      <c r="AG243" s="113"/>
      <c r="AJ243" s="82"/>
      <c r="AT243" s="118">
        <f t="shared" si="363"/>
        <v>45984</v>
      </c>
      <c r="AU243" s="7" t="e">
        <f t="shared" si="439"/>
        <v>#N/A</v>
      </c>
      <c r="AV243" s="7" t="e">
        <f t="shared" si="440"/>
        <v>#N/A</v>
      </c>
      <c r="AW243" s="7" t="e">
        <f t="shared" si="441"/>
        <v>#N/A</v>
      </c>
    </row>
    <row r="244" spans="2:49" x14ac:dyDescent="0.15">
      <c r="B244" s="89" t="s">
        <v>11</v>
      </c>
      <c r="C244" s="100" t="str">
        <f t="shared" ref="C244:AD244" si="466">IF(C242&lt;=$G$5,C242,"")</f>
        <v/>
      </c>
      <c r="D244" s="100" t="str">
        <f t="shared" si="466"/>
        <v/>
      </c>
      <c r="E244" s="100" t="str">
        <f t="shared" si="466"/>
        <v/>
      </c>
      <c r="F244" s="100" t="str">
        <f t="shared" si="466"/>
        <v/>
      </c>
      <c r="G244" s="100" t="str">
        <f t="shared" si="466"/>
        <v/>
      </c>
      <c r="H244" s="100" t="str">
        <f t="shared" si="466"/>
        <v/>
      </c>
      <c r="I244" s="100" t="str">
        <f t="shared" si="466"/>
        <v/>
      </c>
      <c r="J244" s="100" t="str">
        <f t="shared" si="466"/>
        <v/>
      </c>
      <c r="K244" s="100" t="str">
        <f t="shared" si="466"/>
        <v/>
      </c>
      <c r="L244" s="100" t="str">
        <f t="shared" si="466"/>
        <v/>
      </c>
      <c r="M244" s="100" t="str">
        <f t="shared" si="466"/>
        <v/>
      </c>
      <c r="N244" s="100" t="str">
        <f t="shared" si="466"/>
        <v/>
      </c>
      <c r="O244" s="100" t="str">
        <f t="shared" si="466"/>
        <v/>
      </c>
      <c r="P244" s="100" t="str">
        <f t="shared" si="466"/>
        <v/>
      </c>
      <c r="Q244" s="100" t="str">
        <f t="shared" si="466"/>
        <v/>
      </c>
      <c r="R244" s="100" t="str">
        <f t="shared" si="466"/>
        <v/>
      </c>
      <c r="S244" s="100" t="str">
        <f t="shared" si="466"/>
        <v/>
      </c>
      <c r="T244" s="100" t="str">
        <f t="shared" si="466"/>
        <v/>
      </c>
      <c r="U244" s="100" t="str">
        <f t="shared" si="466"/>
        <v/>
      </c>
      <c r="V244" s="100" t="str">
        <f t="shared" si="466"/>
        <v/>
      </c>
      <c r="W244" s="100" t="str">
        <f t="shared" si="466"/>
        <v/>
      </c>
      <c r="X244" s="100" t="str">
        <f t="shared" si="466"/>
        <v/>
      </c>
      <c r="Y244" s="100" t="str">
        <f t="shared" si="466"/>
        <v/>
      </c>
      <c r="Z244" s="100" t="str">
        <f t="shared" si="466"/>
        <v/>
      </c>
      <c r="AA244" s="100" t="str">
        <f t="shared" si="466"/>
        <v/>
      </c>
      <c r="AB244" s="100" t="str">
        <f t="shared" si="466"/>
        <v/>
      </c>
      <c r="AC244" s="100" t="str">
        <f t="shared" si="466"/>
        <v/>
      </c>
      <c r="AD244" s="92" t="str">
        <f t="shared" si="466"/>
        <v/>
      </c>
      <c r="AE244" s="88"/>
      <c r="AF244" s="200" t="str">
        <f>IF(C244="","",AF231+1)</f>
        <v/>
      </c>
      <c r="AG244" s="201"/>
      <c r="AJ244" s="82"/>
      <c r="AT244" s="118">
        <f t="shared" si="363"/>
        <v>45985</v>
      </c>
      <c r="AU244" s="7" t="e">
        <f t="shared" si="439"/>
        <v>#N/A</v>
      </c>
      <c r="AV244" s="7" t="e">
        <f t="shared" si="440"/>
        <v>#N/A</v>
      </c>
      <c r="AW244" s="7" t="e">
        <f t="shared" si="441"/>
        <v>#N/A</v>
      </c>
    </row>
    <row r="245" spans="2:49" x14ac:dyDescent="0.15">
      <c r="B245" s="52" t="s">
        <v>5</v>
      </c>
      <c r="C245" s="144" t="str">
        <f>TEXT(WEEKDAY(+C242),"aaa")</f>
        <v>火</v>
      </c>
      <c r="D245" s="145" t="str">
        <f t="shared" ref="D245:AD245" si="467">TEXT(WEEKDAY(+D242),"aaa")</f>
        <v>水</v>
      </c>
      <c r="E245" s="145" t="str">
        <f t="shared" si="467"/>
        <v>木</v>
      </c>
      <c r="F245" s="145" t="str">
        <f t="shared" si="467"/>
        <v>金</v>
      </c>
      <c r="G245" s="145" t="str">
        <f t="shared" si="467"/>
        <v>土</v>
      </c>
      <c r="H245" s="145" t="str">
        <f t="shared" si="467"/>
        <v>日</v>
      </c>
      <c r="I245" s="145" t="str">
        <f t="shared" si="467"/>
        <v>月</v>
      </c>
      <c r="J245" s="145" t="str">
        <f t="shared" si="467"/>
        <v>火</v>
      </c>
      <c r="K245" s="145" t="str">
        <f t="shared" si="467"/>
        <v>水</v>
      </c>
      <c r="L245" s="145" t="str">
        <f t="shared" si="467"/>
        <v>木</v>
      </c>
      <c r="M245" s="145" t="str">
        <f t="shared" si="467"/>
        <v>金</v>
      </c>
      <c r="N245" s="145" t="str">
        <f t="shared" si="467"/>
        <v>土</v>
      </c>
      <c r="O245" s="145" t="str">
        <f t="shared" si="467"/>
        <v>日</v>
      </c>
      <c r="P245" s="145" t="str">
        <f t="shared" si="467"/>
        <v>月</v>
      </c>
      <c r="Q245" s="145" t="str">
        <f t="shared" si="467"/>
        <v>火</v>
      </c>
      <c r="R245" s="145" t="str">
        <f t="shared" si="467"/>
        <v>水</v>
      </c>
      <c r="S245" s="145" t="str">
        <f t="shared" si="467"/>
        <v>木</v>
      </c>
      <c r="T245" s="145" t="str">
        <f t="shared" si="467"/>
        <v>金</v>
      </c>
      <c r="U245" s="145" t="str">
        <f t="shared" si="467"/>
        <v>土</v>
      </c>
      <c r="V245" s="145" t="str">
        <f t="shared" si="467"/>
        <v>日</v>
      </c>
      <c r="W245" s="145" t="str">
        <f t="shared" si="467"/>
        <v>月</v>
      </c>
      <c r="X245" s="145" t="str">
        <f t="shared" si="467"/>
        <v>火</v>
      </c>
      <c r="Y245" s="145" t="str">
        <f t="shared" si="467"/>
        <v>水</v>
      </c>
      <c r="Z245" s="145" t="str">
        <f t="shared" si="467"/>
        <v>木</v>
      </c>
      <c r="AA245" s="145" t="str">
        <f t="shared" si="467"/>
        <v>金</v>
      </c>
      <c r="AB245" s="145" t="str">
        <f t="shared" si="467"/>
        <v>土</v>
      </c>
      <c r="AC245" s="145" t="str">
        <f t="shared" si="467"/>
        <v>日</v>
      </c>
      <c r="AD245" s="146" t="str">
        <f t="shared" si="467"/>
        <v>月</v>
      </c>
      <c r="AE245" s="24"/>
      <c r="AF245" s="95" t="s">
        <v>56</v>
      </c>
      <c r="AG245" s="108">
        <f>+COUNTIF(C245:AD245,"土")+COUNTIF(C245:AD245,"日")</f>
        <v>8</v>
      </c>
      <c r="AJ245" s="82"/>
      <c r="AT245" s="118">
        <f t="shared" si="363"/>
        <v>45986</v>
      </c>
      <c r="AU245" s="7" t="e">
        <f t="shared" si="439"/>
        <v>#N/A</v>
      </c>
      <c r="AV245" s="7" t="e">
        <f t="shared" si="440"/>
        <v>#N/A</v>
      </c>
      <c r="AW245" s="7" t="e">
        <f t="shared" si="441"/>
        <v>#N/A</v>
      </c>
    </row>
    <row r="246" spans="2:49" ht="13.5" customHeight="1" x14ac:dyDescent="0.15">
      <c r="B246" s="176" t="s">
        <v>8</v>
      </c>
      <c r="C246" s="179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  <c r="S246" s="170"/>
      <c r="T246" s="170"/>
      <c r="U246" s="170"/>
      <c r="V246" s="170"/>
      <c r="W246" s="170"/>
      <c r="X246" s="170"/>
      <c r="Y246" s="170"/>
      <c r="Z246" s="170"/>
      <c r="AA246" s="170"/>
      <c r="AB246" s="170"/>
      <c r="AC246" s="170"/>
      <c r="AD246" s="173"/>
      <c r="AE246" s="24"/>
      <c r="AF246" s="96" t="s">
        <v>53</v>
      </c>
      <c r="AG246" s="109">
        <f>+COUNTA(C249:AD249)</f>
        <v>0</v>
      </c>
      <c r="AJ246" s="82"/>
      <c r="AT246" s="118">
        <f t="shared" si="363"/>
        <v>45987</v>
      </c>
      <c r="AU246" s="7" t="e">
        <f t="shared" si="439"/>
        <v>#N/A</v>
      </c>
      <c r="AV246" s="7" t="e">
        <f t="shared" si="440"/>
        <v>#N/A</v>
      </c>
      <c r="AW246" s="7" t="e">
        <f t="shared" si="441"/>
        <v>#N/A</v>
      </c>
    </row>
    <row r="247" spans="2:49" ht="13.5" customHeight="1" x14ac:dyDescent="0.15">
      <c r="B247" s="177"/>
      <c r="C247" s="180"/>
      <c r="D247" s="171"/>
      <c r="E247" s="171"/>
      <c r="F247" s="171"/>
      <c r="G247" s="171"/>
      <c r="H247" s="171"/>
      <c r="I247" s="171"/>
      <c r="J247" s="171"/>
      <c r="K247" s="171"/>
      <c r="L247" s="171"/>
      <c r="M247" s="171"/>
      <c r="N247" s="171"/>
      <c r="O247" s="171"/>
      <c r="P247" s="171"/>
      <c r="Q247" s="171"/>
      <c r="R247" s="171"/>
      <c r="S247" s="171"/>
      <c r="T247" s="171"/>
      <c r="U247" s="171"/>
      <c r="V247" s="171"/>
      <c r="W247" s="171"/>
      <c r="X247" s="171"/>
      <c r="Y247" s="171"/>
      <c r="Z247" s="171"/>
      <c r="AA247" s="171"/>
      <c r="AB247" s="171"/>
      <c r="AC247" s="171"/>
      <c r="AD247" s="174"/>
      <c r="AE247" s="24"/>
      <c r="AF247" s="96" t="s">
        <v>61</v>
      </c>
      <c r="AG247" s="127">
        <f>COUNTA(C244:AD244)-AG246-COUNTBLANK(C244:AD244)</f>
        <v>0</v>
      </c>
      <c r="AJ247" s="82"/>
      <c r="AT247" s="118">
        <f t="shared" si="363"/>
        <v>45988</v>
      </c>
      <c r="AU247" s="7" t="e">
        <f t="shared" si="439"/>
        <v>#N/A</v>
      </c>
      <c r="AV247" s="7" t="e">
        <f t="shared" si="440"/>
        <v>#N/A</v>
      </c>
      <c r="AW247" s="7" t="e">
        <f t="shared" si="441"/>
        <v>#N/A</v>
      </c>
    </row>
    <row r="248" spans="2:49" ht="13.5" customHeight="1" x14ac:dyDescent="0.15">
      <c r="B248" s="178"/>
      <c r="C248" s="181"/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5"/>
      <c r="AE248" s="24"/>
      <c r="AF248" s="96" t="s">
        <v>6</v>
      </c>
      <c r="AG248" s="110">
        <f>+COUNTIF(C250:AD250,"*休")</f>
        <v>0</v>
      </c>
      <c r="AH248" s="40" t="str">
        <f>IF(C244="","",IF(8&gt;AG248,"←計画日数が足りません",""))</f>
        <v/>
      </c>
      <c r="AJ248" s="82"/>
      <c r="AT248" s="118">
        <f>AT247+1</f>
        <v>45989</v>
      </c>
      <c r="AU248" s="7" t="e">
        <f t="shared" si="439"/>
        <v>#N/A</v>
      </c>
      <c r="AV248" s="7" t="e">
        <f t="shared" si="440"/>
        <v>#N/A</v>
      </c>
      <c r="AW248" s="7" t="e">
        <f t="shared" si="441"/>
        <v>#N/A</v>
      </c>
    </row>
    <row r="249" spans="2:49" x14ac:dyDescent="0.15">
      <c r="B249" s="57" t="s">
        <v>16</v>
      </c>
      <c r="C249" s="80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69"/>
      <c r="AE249" s="24"/>
      <c r="AF249" s="96" t="s">
        <v>10</v>
      </c>
      <c r="AG249" s="110">
        <f>+COUNTIF(C251:AD251,"*休")</f>
        <v>0</v>
      </c>
      <c r="AH249" s="40" t="str">
        <f>IF(C244="","",IF(AG249&lt;AG248,"←実績が足りません",""))</f>
        <v/>
      </c>
      <c r="AJ249" s="82"/>
      <c r="AT249" s="118">
        <f t="shared" si="363"/>
        <v>45990</v>
      </c>
      <c r="AU249" s="7" t="e">
        <f t="shared" si="439"/>
        <v>#N/A</v>
      </c>
      <c r="AV249" s="7" t="e">
        <f t="shared" si="440"/>
        <v>#N/A</v>
      </c>
      <c r="AW249" s="7" t="e">
        <f t="shared" si="441"/>
        <v>#N/A</v>
      </c>
    </row>
    <row r="250" spans="2:49" x14ac:dyDescent="0.15">
      <c r="B250" s="52" t="s">
        <v>0</v>
      </c>
      <c r="C250" s="80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/>
      <c r="Q250" s="2"/>
      <c r="R250" s="8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69"/>
      <c r="AE250" s="24"/>
      <c r="AF250" s="123" t="s">
        <v>62</v>
      </c>
      <c r="AG250" s="41" t="e">
        <f>ROUNDDOWN(AG249/AG247,3)</f>
        <v>#DIV/0!</v>
      </c>
      <c r="AJ250" s="82"/>
      <c r="AT250" s="118">
        <f t="shared" si="363"/>
        <v>45991</v>
      </c>
      <c r="AU250" s="7" t="e">
        <f t="shared" si="439"/>
        <v>#N/A</v>
      </c>
      <c r="AV250" s="7" t="e">
        <f t="shared" si="440"/>
        <v>#N/A</v>
      </c>
      <c r="AW250" s="7" t="e">
        <f t="shared" si="441"/>
        <v>#N/A</v>
      </c>
    </row>
    <row r="251" spans="2:49" x14ac:dyDescent="0.15">
      <c r="B251" s="60" t="s">
        <v>7</v>
      </c>
      <c r="C251" s="147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148"/>
      <c r="Q251" s="71"/>
      <c r="R251" s="147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2"/>
      <c r="AE251" s="24"/>
      <c r="AF251" s="111" t="s">
        <v>57</v>
      </c>
      <c r="AG251" s="112" t="str">
        <f>_xlfn.IFS(C244="","",AG250&gt;=0.285,"OK",AG250&lt;0.285,"NG")</f>
        <v/>
      </c>
      <c r="AJ251" s="82"/>
      <c r="AT251" s="118">
        <f t="shared" si="363"/>
        <v>45992</v>
      </c>
      <c r="AU251" s="7" t="e">
        <f t="shared" si="439"/>
        <v>#N/A</v>
      </c>
      <c r="AV251" s="7" t="e">
        <f t="shared" si="440"/>
        <v>#N/A</v>
      </c>
      <c r="AW251" s="7" t="e">
        <f t="shared" si="441"/>
        <v>#N/A</v>
      </c>
    </row>
    <row r="252" spans="2:49" hidden="1" x14ac:dyDescent="0.15">
      <c r="B252" s="83"/>
      <c r="C252" s="142" t="str">
        <f>_xlfn.IFS(C249="","通常",C249="夏休","夏休",C249="冬休","冬休")</f>
        <v>通常</v>
      </c>
      <c r="D252" s="142" t="str">
        <f t="shared" ref="D252:AD252" si="468">_xlfn.IFS(D249="","通常",D249="夏休","夏休",D249="冬休","冬休")</f>
        <v>通常</v>
      </c>
      <c r="E252" s="142" t="str">
        <f t="shared" si="468"/>
        <v>通常</v>
      </c>
      <c r="F252" s="142" t="str">
        <f t="shared" si="468"/>
        <v>通常</v>
      </c>
      <c r="G252" s="142" t="str">
        <f t="shared" si="468"/>
        <v>通常</v>
      </c>
      <c r="H252" s="142" t="str">
        <f t="shared" si="468"/>
        <v>通常</v>
      </c>
      <c r="I252" s="142" t="str">
        <f t="shared" si="468"/>
        <v>通常</v>
      </c>
      <c r="J252" s="142" t="str">
        <f t="shared" si="468"/>
        <v>通常</v>
      </c>
      <c r="K252" s="142" t="str">
        <f t="shared" si="468"/>
        <v>通常</v>
      </c>
      <c r="L252" s="142" t="str">
        <f t="shared" si="468"/>
        <v>通常</v>
      </c>
      <c r="M252" s="142" t="str">
        <f t="shared" si="468"/>
        <v>通常</v>
      </c>
      <c r="N252" s="142" t="str">
        <f t="shared" si="468"/>
        <v>通常</v>
      </c>
      <c r="O252" s="142" t="str">
        <f t="shared" si="468"/>
        <v>通常</v>
      </c>
      <c r="P252" s="142" t="str">
        <f t="shared" si="468"/>
        <v>通常</v>
      </c>
      <c r="Q252" s="142" t="str">
        <f t="shared" si="468"/>
        <v>通常</v>
      </c>
      <c r="R252" s="142" t="str">
        <f t="shared" si="468"/>
        <v>通常</v>
      </c>
      <c r="S252" s="142" t="str">
        <f t="shared" si="468"/>
        <v>通常</v>
      </c>
      <c r="T252" s="142" t="str">
        <f t="shared" si="468"/>
        <v>通常</v>
      </c>
      <c r="U252" s="142" t="str">
        <f t="shared" si="468"/>
        <v>通常</v>
      </c>
      <c r="V252" s="142" t="str">
        <f t="shared" si="468"/>
        <v>通常</v>
      </c>
      <c r="W252" s="142" t="str">
        <f t="shared" si="468"/>
        <v>通常</v>
      </c>
      <c r="X252" s="142" t="str">
        <f t="shared" si="468"/>
        <v>通常</v>
      </c>
      <c r="Y252" s="142" t="str">
        <f t="shared" si="468"/>
        <v>通常</v>
      </c>
      <c r="Z252" s="142" t="str">
        <f t="shared" si="468"/>
        <v>通常</v>
      </c>
      <c r="AA252" s="142" t="str">
        <f t="shared" si="468"/>
        <v>通常</v>
      </c>
      <c r="AB252" s="142" t="str">
        <f t="shared" si="468"/>
        <v>通常</v>
      </c>
      <c r="AC252" s="142" t="str">
        <f t="shared" si="468"/>
        <v>通常</v>
      </c>
      <c r="AD252" s="142" t="str">
        <f t="shared" si="468"/>
        <v>通常</v>
      </c>
      <c r="AE252" s="24"/>
      <c r="AF252" s="131"/>
      <c r="AG252" s="132"/>
      <c r="AJ252" s="82"/>
      <c r="AT252" s="118">
        <f t="shared" si="363"/>
        <v>45993</v>
      </c>
      <c r="AU252" s="7" t="e">
        <f t="shared" si="439"/>
        <v>#N/A</v>
      </c>
      <c r="AV252" s="7" t="e">
        <f t="shared" si="440"/>
        <v>#N/A</v>
      </c>
      <c r="AW252" s="7" t="e">
        <f t="shared" si="441"/>
        <v>#N/A</v>
      </c>
    </row>
    <row r="253" spans="2:49" hidden="1" x14ac:dyDescent="0.15">
      <c r="B253" s="83"/>
      <c r="C253" s="142" t="str">
        <f>_xlfn.IFS(C249="","通常実績",C249="夏休","夏休",C249="冬休","冬休")</f>
        <v>通常実績</v>
      </c>
      <c r="D253" s="142" t="str">
        <f t="shared" ref="D253:AD253" si="469">_xlfn.IFS(D249="","通常実績",D249="夏休","夏休",D249="冬休","冬休")</f>
        <v>通常実績</v>
      </c>
      <c r="E253" s="142" t="str">
        <f t="shared" si="469"/>
        <v>通常実績</v>
      </c>
      <c r="F253" s="142" t="str">
        <f t="shared" si="469"/>
        <v>通常実績</v>
      </c>
      <c r="G253" s="142" t="str">
        <f t="shared" si="469"/>
        <v>通常実績</v>
      </c>
      <c r="H253" s="142" t="str">
        <f t="shared" si="469"/>
        <v>通常実績</v>
      </c>
      <c r="I253" s="142" t="str">
        <f t="shared" si="469"/>
        <v>通常実績</v>
      </c>
      <c r="J253" s="142" t="str">
        <f t="shared" si="469"/>
        <v>通常実績</v>
      </c>
      <c r="K253" s="142" t="str">
        <f t="shared" si="469"/>
        <v>通常実績</v>
      </c>
      <c r="L253" s="142" t="str">
        <f t="shared" si="469"/>
        <v>通常実績</v>
      </c>
      <c r="M253" s="142" t="str">
        <f t="shared" si="469"/>
        <v>通常実績</v>
      </c>
      <c r="N253" s="142" t="str">
        <f t="shared" si="469"/>
        <v>通常実績</v>
      </c>
      <c r="O253" s="142" t="str">
        <f t="shared" si="469"/>
        <v>通常実績</v>
      </c>
      <c r="P253" s="142" t="str">
        <f t="shared" si="469"/>
        <v>通常実績</v>
      </c>
      <c r="Q253" s="142" t="str">
        <f t="shared" si="469"/>
        <v>通常実績</v>
      </c>
      <c r="R253" s="142" t="str">
        <f t="shared" si="469"/>
        <v>通常実績</v>
      </c>
      <c r="S253" s="142" t="str">
        <f t="shared" si="469"/>
        <v>通常実績</v>
      </c>
      <c r="T253" s="142" t="str">
        <f t="shared" si="469"/>
        <v>通常実績</v>
      </c>
      <c r="U253" s="142" t="str">
        <f t="shared" si="469"/>
        <v>通常実績</v>
      </c>
      <c r="V253" s="142" t="str">
        <f t="shared" si="469"/>
        <v>通常実績</v>
      </c>
      <c r="W253" s="142" t="str">
        <f t="shared" si="469"/>
        <v>通常実績</v>
      </c>
      <c r="X253" s="142" t="str">
        <f t="shared" si="469"/>
        <v>通常実績</v>
      </c>
      <c r="Y253" s="142" t="str">
        <f t="shared" si="469"/>
        <v>通常実績</v>
      </c>
      <c r="Z253" s="142" t="str">
        <f t="shared" si="469"/>
        <v>通常実績</v>
      </c>
      <c r="AA253" s="142" t="str">
        <f t="shared" si="469"/>
        <v>通常実績</v>
      </c>
      <c r="AB253" s="142" t="str">
        <f t="shared" si="469"/>
        <v>通常実績</v>
      </c>
      <c r="AC253" s="142" t="str">
        <f t="shared" si="469"/>
        <v>通常実績</v>
      </c>
      <c r="AD253" s="142" t="str">
        <f t="shared" si="469"/>
        <v>通常実績</v>
      </c>
      <c r="AE253" s="24"/>
      <c r="AF253" s="131"/>
      <c r="AG253" s="132"/>
      <c r="AJ253" s="82"/>
      <c r="AT253" s="118">
        <f t="shared" si="363"/>
        <v>45994</v>
      </c>
      <c r="AU253" s="7" t="e">
        <f t="shared" si="439"/>
        <v>#N/A</v>
      </c>
      <c r="AV253" s="7" t="e">
        <f t="shared" si="440"/>
        <v>#N/A</v>
      </c>
      <c r="AW253" s="7" t="e">
        <f t="shared" si="441"/>
        <v>#N/A</v>
      </c>
    </row>
    <row r="254" spans="2:49" x14ac:dyDescent="0.15"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  <c r="AC254" s="117"/>
      <c r="AD254" s="117"/>
      <c r="AF254" s="116"/>
      <c r="AG254" s="117"/>
      <c r="AJ254" s="82"/>
      <c r="AT254" s="118">
        <f t="shared" si="363"/>
        <v>45995</v>
      </c>
      <c r="AU254" s="7" t="e">
        <f t="shared" si="439"/>
        <v>#N/A</v>
      </c>
      <c r="AV254" s="7" t="e">
        <f t="shared" si="440"/>
        <v>#N/A</v>
      </c>
      <c r="AW254" s="7" t="e">
        <f t="shared" si="441"/>
        <v>#N/A</v>
      </c>
    </row>
    <row r="255" spans="2:49" hidden="1" x14ac:dyDescent="0.15">
      <c r="B255" s="89" t="s">
        <v>11</v>
      </c>
      <c r="C255" s="102">
        <f>AD242+1</f>
        <v>46280</v>
      </c>
      <c r="D255" s="149">
        <f>+C255+1</f>
        <v>46281</v>
      </c>
      <c r="E255" s="149">
        <f t="shared" ref="E255" si="470">+D255+1</f>
        <v>46282</v>
      </c>
      <c r="F255" s="149">
        <f t="shared" ref="F255" si="471">+E255+1</f>
        <v>46283</v>
      </c>
      <c r="G255" s="149">
        <f t="shared" ref="G255" si="472">+F255+1</f>
        <v>46284</v>
      </c>
      <c r="H255" s="149">
        <f t="shared" ref="H255" si="473">+G255+1</f>
        <v>46285</v>
      </c>
      <c r="I255" s="149">
        <f t="shared" ref="I255" si="474">+H255+1</f>
        <v>46286</v>
      </c>
      <c r="J255" s="149">
        <f t="shared" ref="J255" si="475">+I255+1</f>
        <v>46287</v>
      </c>
      <c r="K255" s="149">
        <f t="shared" ref="K255" si="476">+J255+1</f>
        <v>46288</v>
      </c>
      <c r="L255" s="149">
        <f>+K255+1</f>
        <v>46289</v>
      </c>
      <c r="M255" s="149">
        <f t="shared" ref="M255" si="477">+L255+1</f>
        <v>46290</v>
      </c>
      <c r="N255" s="149">
        <f t="shared" ref="N255" si="478">+M255+1</f>
        <v>46291</v>
      </c>
      <c r="O255" s="149">
        <f t="shared" ref="O255" si="479">+N255+1</f>
        <v>46292</v>
      </c>
      <c r="P255" s="149">
        <f t="shared" ref="P255" si="480">+O255+1</f>
        <v>46293</v>
      </c>
      <c r="Q255" s="149">
        <f t="shared" ref="Q255" si="481">+P255+1</f>
        <v>46294</v>
      </c>
      <c r="R255" s="149">
        <f t="shared" ref="R255" si="482">+Q255+1</f>
        <v>46295</v>
      </c>
      <c r="S255" s="149">
        <f>+R255+1</f>
        <v>46296</v>
      </c>
      <c r="T255" s="149">
        <f t="shared" ref="T255" si="483">+S255+1</f>
        <v>46297</v>
      </c>
      <c r="U255" s="149">
        <f t="shared" ref="U255" si="484">+T255+1</f>
        <v>46298</v>
      </c>
      <c r="V255" s="149">
        <f t="shared" ref="V255" si="485">+U255+1</f>
        <v>46299</v>
      </c>
      <c r="W255" s="149">
        <f>+V255+1</f>
        <v>46300</v>
      </c>
      <c r="X255" s="149">
        <f t="shared" ref="X255" si="486">+W255+1</f>
        <v>46301</v>
      </c>
      <c r="Y255" s="149">
        <f t="shared" ref="Y255" si="487">+X255+1</f>
        <v>46302</v>
      </c>
      <c r="Z255" s="149">
        <f t="shared" ref="Z255" si="488">+Y255+1</f>
        <v>46303</v>
      </c>
      <c r="AA255" s="149">
        <f>+Z255+1</f>
        <v>46304</v>
      </c>
      <c r="AB255" s="149">
        <f t="shared" ref="AB255" si="489">+AA255+1</f>
        <v>46305</v>
      </c>
      <c r="AC255" s="149">
        <f>+AB255+1</f>
        <v>46306</v>
      </c>
      <c r="AD255" s="103">
        <f>+AC255+1</f>
        <v>46307</v>
      </c>
      <c r="AF255" s="115"/>
      <c r="AG255" s="113"/>
      <c r="AJ255" s="82"/>
      <c r="AT255" s="118">
        <f t="shared" si="363"/>
        <v>45996</v>
      </c>
      <c r="AU255" s="7" t="e">
        <f t="shared" si="439"/>
        <v>#N/A</v>
      </c>
      <c r="AV255" s="7" t="e">
        <f t="shared" si="440"/>
        <v>#N/A</v>
      </c>
      <c r="AW255" s="7" t="e">
        <f t="shared" si="441"/>
        <v>#N/A</v>
      </c>
    </row>
    <row r="256" spans="2:49" hidden="1" x14ac:dyDescent="0.15">
      <c r="B256" s="104" t="s">
        <v>52</v>
      </c>
      <c r="C256" s="87" t="e">
        <f t="shared" ref="C256:AD256" si="490">IF(C262="冬休","－",(_xlfn.IFS(WEEKDAY(C257)=7,"○",WEEKDAY(C257)=1,"○",COUNTIFS(祝日,C257)=1,"○")))</f>
        <v>#VALUE!</v>
      </c>
      <c r="D256" s="87" t="e">
        <f t="shared" si="490"/>
        <v>#VALUE!</v>
      </c>
      <c r="E256" s="87" t="e">
        <f t="shared" si="490"/>
        <v>#VALUE!</v>
      </c>
      <c r="F256" s="87" t="e">
        <f t="shared" si="490"/>
        <v>#VALUE!</v>
      </c>
      <c r="G256" s="87" t="e">
        <f t="shared" si="490"/>
        <v>#VALUE!</v>
      </c>
      <c r="H256" s="87" t="e">
        <f t="shared" si="490"/>
        <v>#VALUE!</v>
      </c>
      <c r="I256" s="87" t="e">
        <f t="shared" si="490"/>
        <v>#VALUE!</v>
      </c>
      <c r="J256" s="87" t="e">
        <f t="shared" si="490"/>
        <v>#VALUE!</v>
      </c>
      <c r="K256" s="87" t="e">
        <f t="shared" si="490"/>
        <v>#VALUE!</v>
      </c>
      <c r="L256" s="87" t="e">
        <f t="shared" si="490"/>
        <v>#VALUE!</v>
      </c>
      <c r="M256" s="87" t="e">
        <f t="shared" si="490"/>
        <v>#VALUE!</v>
      </c>
      <c r="N256" s="87" t="e">
        <f t="shared" si="490"/>
        <v>#VALUE!</v>
      </c>
      <c r="O256" s="87" t="e">
        <f t="shared" si="490"/>
        <v>#VALUE!</v>
      </c>
      <c r="P256" s="87" t="e">
        <f t="shared" si="490"/>
        <v>#VALUE!</v>
      </c>
      <c r="Q256" s="87" t="e">
        <f t="shared" si="490"/>
        <v>#VALUE!</v>
      </c>
      <c r="R256" s="87" t="e">
        <f t="shared" si="490"/>
        <v>#VALUE!</v>
      </c>
      <c r="S256" s="87" t="e">
        <f t="shared" si="490"/>
        <v>#VALUE!</v>
      </c>
      <c r="T256" s="87" t="e">
        <f t="shared" si="490"/>
        <v>#VALUE!</v>
      </c>
      <c r="U256" s="87" t="e">
        <f t="shared" si="490"/>
        <v>#VALUE!</v>
      </c>
      <c r="V256" s="87" t="e">
        <f t="shared" si="490"/>
        <v>#VALUE!</v>
      </c>
      <c r="W256" s="87" t="e">
        <f t="shared" si="490"/>
        <v>#VALUE!</v>
      </c>
      <c r="X256" s="87" t="e">
        <f t="shared" si="490"/>
        <v>#VALUE!</v>
      </c>
      <c r="Y256" s="87" t="e">
        <f t="shared" si="490"/>
        <v>#VALUE!</v>
      </c>
      <c r="Z256" s="87" t="e">
        <f t="shared" si="490"/>
        <v>#VALUE!</v>
      </c>
      <c r="AA256" s="87" t="e">
        <f t="shared" si="490"/>
        <v>#VALUE!</v>
      </c>
      <c r="AB256" s="87" t="e">
        <f t="shared" si="490"/>
        <v>#VALUE!</v>
      </c>
      <c r="AC256" s="87" t="e">
        <f t="shared" si="490"/>
        <v>#VALUE!</v>
      </c>
      <c r="AD256" s="87" t="e">
        <f t="shared" si="490"/>
        <v>#VALUE!</v>
      </c>
      <c r="AE256" s="88"/>
      <c r="AF256" s="115"/>
      <c r="AG256" s="113"/>
      <c r="AJ256" s="82"/>
      <c r="AT256" s="118">
        <f t="shared" si="363"/>
        <v>45997</v>
      </c>
      <c r="AU256" s="7" t="e">
        <f t="shared" si="439"/>
        <v>#N/A</v>
      </c>
      <c r="AV256" s="7" t="e">
        <f t="shared" si="440"/>
        <v>#N/A</v>
      </c>
      <c r="AW256" s="7" t="e">
        <f t="shared" si="441"/>
        <v>#N/A</v>
      </c>
    </row>
    <row r="257" spans="2:49" x14ac:dyDescent="0.15">
      <c r="B257" s="89" t="s">
        <v>11</v>
      </c>
      <c r="C257" s="100" t="str">
        <f t="shared" ref="C257:AD257" si="491">IF(C255&lt;=$G$5,C255,"")</f>
        <v/>
      </c>
      <c r="D257" s="100" t="str">
        <f t="shared" si="491"/>
        <v/>
      </c>
      <c r="E257" s="100" t="str">
        <f t="shared" si="491"/>
        <v/>
      </c>
      <c r="F257" s="100" t="str">
        <f t="shared" si="491"/>
        <v/>
      </c>
      <c r="G257" s="100" t="str">
        <f t="shared" si="491"/>
        <v/>
      </c>
      <c r="H257" s="100" t="str">
        <f t="shared" si="491"/>
        <v/>
      </c>
      <c r="I257" s="100" t="str">
        <f t="shared" si="491"/>
        <v/>
      </c>
      <c r="J257" s="100" t="str">
        <f t="shared" si="491"/>
        <v/>
      </c>
      <c r="K257" s="100" t="str">
        <f t="shared" si="491"/>
        <v/>
      </c>
      <c r="L257" s="100" t="str">
        <f t="shared" si="491"/>
        <v/>
      </c>
      <c r="M257" s="100" t="str">
        <f t="shared" si="491"/>
        <v/>
      </c>
      <c r="N257" s="100" t="str">
        <f t="shared" si="491"/>
        <v/>
      </c>
      <c r="O257" s="100" t="str">
        <f t="shared" si="491"/>
        <v/>
      </c>
      <c r="P257" s="100" t="str">
        <f t="shared" si="491"/>
        <v/>
      </c>
      <c r="Q257" s="100" t="str">
        <f t="shared" si="491"/>
        <v/>
      </c>
      <c r="R257" s="100" t="str">
        <f t="shared" si="491"/>
        <v/>
      </c>
      <c r="S257" s="100" t="str">
        <f t="shared" si="491"/>
        <v/>
      </c>
      <c r="T257" s="100" t="str">
        <f t="shared" si="491"/>
        <v/>
      </c>
      <c r="U257" s="100" t="str">
        <f t="shared" si="491"/>
        <v/>
      </c>
      <c r="V257" s="100" t="str">
        <f t="shared" si="491"/>
        <v/>
      </c>
      <c r="W257" s="100" t="str">
        <f t="shared" si="491"/>
        <v/>
      </c>
      <c r="X257" s="100" t="str">
        <f t="shared" si="491"/>
        <v/>
      </c>
      <c r="Y257" s="100" t="str">
        <f t="shared" si="491"/>
        <v/>
      </c>
      <c r="Z257" s="100" t="str">
        <f t="shared" si="491"/>
        <v/>
      </c>
      <c r="AA257" s="100" t="str">
        <f t="shared" si="491"/>
        <v/>
      </c>
      <c r="AB257" s="100" t="str">
        <f t="shared" si="491"/>
        <v/>
      </c>
      <c r="AC257" s="100" t="str">
        <f t="shared" si="491"/>
        <v/>
      </c>
      <c r="AD257" s="92" t="str">
        <f t="shared" si="491"/>
        <v/>
      </c>
      <c r="AE257" s="88"/>
      <c r="AF257" s="200" t="str">
        <f>IF(C257="","",AF244+1)</f>
        <v/>
      </c>
      <c r="AG257" s="201"/>
      <c r="AJ257" s="82"/>
      <c r="AT257" s="118">
        <f t="shared" ref="AT257:AT320" si="492">AT256+1</f>
        <v>45998</v>
      </c>
      <c r="AU257" s="7" t="e">
        <f t="shared" si="439"/>
        <v>#N/A</v>
      </c>
      <c r="AV257" s="7" t="e">
        <f t="shared" si="440"/>
        <v>#N/A</v>
      </c>
      <c r="AW257" s="7" t="e">
        <f t="shared" si="441"/>
        <v>#N/A</v>
      </c>
    </row>
    <row r="258" spans="2:49" x14ac:dyDescent="0.15">
      <c r="B258" s="52" t="s">
        <v>5</v>
      </c>
      <c r="C258" s="144" t="str">
        <f>TEXT(WEEKDAY(+C255),"aaa")</f>
        <v>火</v>
      </c>
      <c r="D258" s="145" t="str">
        <f t="shared" ref="D258:AD258" si="493">TEXT(WEEKDAY(+D255),"aaa")</f>
        <v>水</v>
      </c>
      <c r="E258" s="145" t="str">
        <f t="shared" si="493"/>
        <v>木</v>
      </c>
      <c r="F258" s="145" t="str">
        <f t="shared" si="493"/>
        <v>金</v>
      </c>
      <c r="G258" s="145" t="str">
        <f t="shared" si="493"/>
        <v>土</v>
      </c>
      <c r="H258" s="145" t="str">
        <f t="shared" si="493"/>
        <v>日</v>
      </c>
      <c r="I258" s="145" t="str">
        <f t="shared" si="493"/>
        <v>月</v>
      </c>
      <c r="J258" s="145" t="str">
        <f t="shared" si="493"/>
        <v>火</v>
      </c>
      <c r="K258" s="145" t="str">
        <f t="shared" si="493"/>
        <v>水</v>
      </c>
      <c r="L258" s="145" t="str">
        <f t="shared" si="493"/>
        <v>木</v>
      </c>
      <c r="M258" s="145" t="str">
        <f t="shared" si="493"/>
        <v>金</v>
      </c>
      <c r="N258" s="145" t="str">
        <f t="shared" si="493"/>
        <v>土</v>
      </c>
      <c r="O258" s="145" t="str">
        <f t="shared" si="493"/>
        <v>日</v>
      </c>
      <c r="P258" s="145" t="str">
        <f t="shared" si="493"/>
        <v>月</v>
      </c>
      <c r="Q258" s="145" t="str">
        <f t="shared" si="493"/>
        <v>火</v>
      </c>
      <c r="R258" s="145" t="str">
        <f t="shared" si="493"/>
        <v>水</v>
      </c>
      <c r="S258" s="145" t="str">
        <f t="shared" si="493"/>
        <v>木</v>
      </c>
      <c r="T258" s="145" t="str">
        <f t="shared" si="493"/>
        <v>金</v>
      </c>
      <c r="U258" s="145" t="str">
        <f t="shared" si="493"/>
        <v>土</v>
      </c>
      <c r="V258" s="145" t="str">
        <f t="shared" si="493"/>
        <v>日</v>
      </c>
      <c r="W258" s="145" t="str">
        <f t="shared" si="493"/>
        <v>月</v>
      </c>
      <c r="X258" s="145" t="str">
        <f t="shared" si="493"/>
        <v>火</v>
      </c>
      <c r="Y258" s="145" t="str">
        <f t="shared" si="493"/>
        <v>水</v>
      </c>
      <c r="Z258" s="145" t="str">
        <f t="shared" si="493"/>
        <v>木</v>
      </c>
      <c r="AA258" s="145" t="str">
        <f t="shared" si="493"/>
        <v>金</v>
      </c>
      <c r="AB258" s="145" t="str">
        <f t="shared" si="493"/>
        <v>土</v>
      </c>
      <c r="AC258" s="145" t="str">
        <f t="shared" si="493"/>
        <v>日</v>
      </c>
      <c r="AD258" s="146" t="str">
        <f t="shared" si="493"/>
        <v>月</v>
      </c>
      <c r="AE258" s="24"/>
      <c r="AF258" s="95" t="s">
        <v>56</v>
      </c>
      <c r="AG258" s="108">
        <f>+COUNTIF(C258:AD258,"土")+COUNTIF(C258:AD258,"日")</f>
        <v>8</v>
      </c>
      <c r="AJ258" s="82"/>
      <c r="AT258" s="118">
        <f t="shared" si="492"/>
        <v>45999</v>
      </c>
      <c r="AU258" s="7" t="e">
        <f t="shared" si="439"/>
        <v>#N/A</v>
      </c>
      <c r="AV258" s="7" t="e">
        <f t="shared" si="440"/>
        <v>#N/A</v>
      </c>
      <c r="AW258" s="7" t="e">
        <f t="shared" si="441"/>
        <v>#N/A</v>
      </c>
    </row>
    <row r="259" spans="2:49" ht="13.5" customHeight="1" x14ac:dyDescent="0.15">
      <c r="B259" s="176" t="s">
        <v>8</v>
      </c>
      <c r="C259" s="179"/>
      <c r="D259" s="170"/>
      <c r="E259" s="170"/>
      <c r="F259" s="170"/>
      <c r="G259" s="170"/>
      <c r="H259" s="170"/>
      <c r="I259" s="170"/>
      <c r="J259" s="170"/>
      <c r="K259" s="170"/>
      <c r="L259" s="170"/>
      <c r="M259" s="170"/>
      <c r="N259" s="170"/>
      <c r="O259" s="170"/>
      <c r="P259" s="170"/>
      <c r="Q259" s="170"/>
      <c r="R259" s="170"/>
      <c r="S259" s="170"/>
      <c r="T259" s="170"/>
      <c r="U259" s="170"/>
      <c r="V259" s="170"/>
      <c r="W259" s="170"/>
      <c r="X259" s="170"/>
      <c r="Y259" s="170"/>
      <c r="Z259" s="170"/>
      <c r="AA259" s="170"/>
      <c r="AB259" s="170"/>
      <c r="AC259" s="170"/>
      <c r="AD259" s="173"/>
      <c r="AE259" s="24"/>
      <c r="AF259" s="96" t="s">
        <v>53</v>
      </c>
      <c r="AG259" s="109">
        <f>+COUNTA(C262:AD262)</f>
        <v>0</v>
      </c>
      <c r="AJ259" s="82"/>
      <c r="AT259" s="118">
        <f>AT258+1</f>
        <v>46000</v>
      </c>
      <c r="AU259" s="7" t="e">
        <f t="shared" ref="AU259:AU286" si="494">IF(HLOOKUP($AT259,$C$127:$AD$134,6,FALSE)="","",HLOOKUP($AT259,$C$127:$AD$134,6,FALSE))</f>
        <v>#N/A</v>
      </c>
      <c r="AV259" s="7" t="e">
        <f t="shared" ref="AV259:AV286" si="495">IF(HLOOKUP($AT259,$C$127:$AD$134,7,FALSE)="","",HLOOKUP($AT259,$C$127:$AD$134,7,FALSE))</f>
        <v>#N/A</v>
      </c>
      <c r="AW259" s="7" t="e">
        <f t="shared" ref="AW259:AW286" si="496">IF(HLOOKUP($AT259,$C$127:$AD$134,8,FALSE)="","",HLOOKUP($AT259,$C$127:$AD$134,8,FALSE))</f>
        <v>#N/A</v>
      </c>
    </row>
    <row r="260" spans="2:49" ht="13.5" customHeight="1" x14ac:dyDescent="0.15">
      <c r="B260" s="177"/>
      <c r="C260" s="180"/>
      <c r="D260" s="171"/>
      <c r="E260" s="171"/>
      <c r="F260" s="171"/>
      <c r="G260" s="171"/>
      <c r="H260" s="171"/>
      <c r="I260" s="171"/>
      <c r="J260" s="171"/>
      <c r="K260" s="171"/>
      <c r="L260" s="171"/>
      <c r="M260" s="171"/>
      <c r="N260" s="171"/>
      <c r="O260" s="171"/>
      <c r="P260" s="171"/>
      <c r="Q260" s="171"/>
      <c r="R260" s="171"/>
      <c r="S260" s="171"/>
      <c r="T260" s="171"/>
      <c r="U260" s="171"/>
      <c r="V260" s="171"/>
      <c r="W260" s="171"/>
      <c r="X260" s="171"/>
      <c r="Y260" s="171"/>
      <c r="Z260" s="171"/>
      <c r="AA260" s="171"/>
      <c r="AB260" s="171"/>
      <c r="AC260" s="171"/>
      <c r="AD260" s="174"/>
      <c r="AE260" s="24"/>
      <c r="AF260" s="96" t="s">
        <v>61</v>
      </c>
      <c r="AG260" s="127">
        <f>COUNTA(C257:AD257)-AG259-COUNTBLANK(C257:AD257)</f>
        <v>0</v>
      </c>
      <c r="AJ260" s="82"/>
      <c r="AT260" s="118">
        <f t="shared" si="492"/>
        <v>46001</v>
      </c>
      <c r="AU260" s="7" t="e">
        <f t="shared" si="494"/>
        <v>#N/A</v>
      </c>
      <c r="AV260" s="7" t="e">
        <f t="shared" si="495"/>
        <v>#N/A</v>
      </c>
      <c r="AW260" s="7" t="e">
        <f t="shared" si="496"/>
        <v>#N/A</v>
      </c>
    </row>
    <row r="261" spans="2:49" ht="13.5" customHeight="1" x14ac:dyDescent="0.15">
      <c r="B261" s="178"/>
      <c r="C261" s="181"/>
      <c r="D261" s="172"/>
      <c r="E261" s="172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  <c r="AA261" s="172"/>
      <c r="AB261" s="172"/>
      <c r="AC261" s="172"/>
      <c r="AD261" s="175"/>
      <c r="AE261" s="24"/>
      <c r="AF261" s="96" t="s">
        <v>6</v>
      </c>
      <c r="AG261" s="110">
        <f>+COUNTIF(C263:AD263,"*休")</f>
        <v>0</v>
      </c>
      <c r="AH261" s="40" t="str">
        <f>IF(C257="","",IF(8&gt;AG261,"←計画日数が足りません",""))</f>
        <v/>
      </c>
      <c r="AJ261" s="82"/>
      <c r="AT261" s="118">
        <f t="shared" si="492"/>
        <v>46002</v>
      </c>
      <c r="AU261" s="7" t="e">
        <f t="shared" si="494"/>
        <v>#N/A</v>
      </c>
      <c r="AV261" s="7" t="e">
        <f t="shared" si="495"/>
        <v>#N/A</v>
      </c>
      <c r="AW261" s="7" t="e">
        <f t="shared" si="496"/>
        <v>#N/A</v>
      </c>
    </row>
    <row r="262" spans="2:49" x14ac:dyDescent="0.15">
      <c r="B262" s="57" t="s">
        <v>16</v>
      </c>
      <c r="C262" s="80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69"/>
      <c r="AE262" s="24"/>
      <c r="AF262" s="96" t="s">
        <v>10</v>
      </c>
      <c r="AG262" s="110">
        <f>+COUNTIF(C264:AD264,"*休")</f>
        <v>0</v>
      </c>
      <c r="AH262" s="40" t="str">
        <f>IF(C257="","",IF(AG262&lt;AG261,"←実績が足りません",""))</f>
        <v/>
      </c>
      <c r="AJ262" s="82"/>
      <c r="AT262" s="118">
        <f t="shared" si="492"/>
        <v>46003</v>
      </c>
      <c r="AU262" s="7" t="e">
        <f t="shared" si="494"/>
        <v>#N/A</v>
      </c>
      <c r="AV262" s="7" t="e">
        <f t="shared" si="495"/>
        <v>#N/A</v>
      </c>
      <c r="AW262" s="7" t="e">
        <f t="shared" si="496"/>
        <v>#N/A</v>
      </c>
    </row>
    <row r="263" spans="2:49" x14ac:dyDescent="0.15">
      <c r="B263" s="52" t="s">
        <v>0</v>
      </c>
      <c r="C263" s="80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3"/>
      <c r="Q263" s="2"/>
      <c r="R263" s="80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69"/>
      <c r="AE263" s="24"/>
      <c r="AF263" s="123" t="s">
        <v>62</v>
      </c>
      <c r="AG263" s="41" t="e">
        <f>ROUNDDOWN(AG262/AG260,3)</f>
        <v>#DIV/0!</v>
      </c>
      <c r="AJ263" s="82"/>
      <c r="AT263" s="118">
        <f t="shared" si="492"/>
        <v>46004</v>
      </c>
      <c r="AU263" s="7" t="e">
        <f t="shared" si="494"/>
        <v>#N/A</v>
      </c>
      <c r="AV263" s="7" t="e">
        <f t="shared" si="495"/>
        <v>#N/A</v>
      </c>
      <c r="AW263" s="7" t="e">
        <f t="shared" si="496"/>
        <v>#N/A</v>
      </c>
    </row>
    <row r="264" spans="2:49" x14ac:dyDescent="0.15">
      <c r="B264" s="60" t="s">
        <v>7</v>
      </c>
      <c r="C264" s="147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148"/>
      <c r="Q264" s="71"/>
      <c r="R264" s="147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2"/>
      <c r="AE264" s="24"/>
      <c r="AF264" s="111" t="s">
        <v>57</v>
      </c>
      <c r="AG264" s="112" t="str">
        <f>_xlfn.IFS(C257="","",AG263&gt;=0.285,"OK",AG263&lt;0.285,"NG")</f>
        <v/>
      </c>
      <c r="AJ264" s="82"/>
      <c r="AT264" s="118">
        <f t="shared" si="492"/>
        <v>46005</v>
      </c>
      <c r="AU264" s="7" t="e">
        <f t="shared" si="494"/>
        <v>#N/A</v>
      </c>
      <c r="AV264" s="7" t="e">
        <f t="shared" si="495"/>
        <v>#N/A</v>
      </c>
      <c r="AW264" s="7" t="e">
        <f t="shared" si="496"/>
        <v>#N/A</v>
      </c>
    </row>
    <row r="265" spans="2:49" hidden="1" x14ac:dyDescent="0.15">
      <c r="B265" s="83"/>
      <c r="C265" s="142" t="str">
        <f>_xlfn.IFS(C262="","通常",C262="夏休","夏休",C262="冬休","冬休")</f>
        <v>通常</v>
      </c>
      <c r="D265" s="142" t="str">
        <f t="shared" ref="D265:AD265" si="497">_xlfn.IFS(D262="","通常",D262="夏休","夏休",D262="冬休","冬休")</f>
        <v>通常</v>
      </c>
      <c r="E265" s="142" t="str">
        <f t="shared" si="497"/>
        <v>通常</v>
      </c>
      <c r="F265" s="142" t="str">
        <f t="shared" si="497"/>
        <v>通常</v>
      </c>
      <c r="G265" s="142" t="str">
        <f t="shared" si="497"/>
        <v>通常</v>
      </c>
      <c r="H265" s="142" t="str">
        <f t="shared" si="497"/>
        <v>通常</v>
      </c>
      <c r="I265" s="142" t="str">
        <f t="shared" si="497"/>
        <v>通常</v>
      </c>
      <c r="J265" s="142" t="str">
        <f t="shared" si="497"/>
        <v>通常</v>
      </c>
      <c r="K265" s="142" t="str">
        <f t="shared" si="497"/>
        <v>通常</v>
      </c>
      <c r="L265" s="142" t="str">
        <f t="shared" si="497"/>
        <v>通常</v>
      </c>
      <c r="M265" s="142" t="str">
        <f t="shared" si="497"/>
        <v>通常</v>
      </c>
      <c r="N265" s="142" t="str">
        <f t="shared" si="497"/>
        <v>通常</v>
      </c>
      <c r="O265" s="142" t="str">
        <f t="shared" si="497"/>
        <v>通常</v>
      </c>
      <c r="P265" s="142" t="str">
        <f t="shared" si="497"/>
        <v>通常</v>
      </c>
      <c r="Q265" s="142" t="str">
        <f t="shared" si="497"/>
        <v>通常</v>
      </c>
      <c r="R265" s="142" t="str">
        <f t="shared" si="497"/>
        <v>通常</v>
      </c>
      <c r="S265" s="142" t="str">
        <f t="shared" si="497"/>
        <v>通常</v>
      </c>
      <c r="T265" s="142" t="str">
        <f t="shared" si="497"/>
        <v>通常</v>
      </c>
      <c r="U265" s="142" t="str">
        <f t="shared" si="497"/>
        <v>通常</v>
      </c>
      <c r="V265" s="142" t="str">
        <f t="shared" si="497"/>
        <v>通常</v>
      </c>
      <c r="W265" s="142" t="str">
        <f t="shared" si="497"/>
        <v>通常</v>
      </c>
      <c r="X265" s="142" t="str">
        <f t="shared" si="497"/>
        <v>通常</v>
      </c>
      <c r="Y265" s="142" t="str">
        <f t="shared" si="497"/>
        <v>通常</v>
      </c>
      <c r="Z265" s="142" t="str">
        <f t="shared" si="497"/>
        <v>通常</v>
      </c>
      <c r="AA265" s="142" t="str">
        <f t="shared" si="497"/>
        <v>通常</v>
      </c>
      <c r="AB265" s="142" t="str">
        <f t="shared" si="497"/>
        <v>通常</v>
      </c>
      <c r="AC265" s="142" t="str">
        <f t="shared" si="497"/>
        <v>通常</v>
      </c>
      <c r="AD265" s="142" t="str">
        <f t="shared" si="497"/>
        <v>通常</v>
      </c>
      <c r="AE265" s="24"/>
      <c r="AF265" s="131"/>
      <c r="AG265" s="132"/>
      <c r="AJ265" s="82"/>
      <c r="AT265" s="118">
        <f t="shared" si="492"/>
        <v>46006</v>
      </c>
      <c r="AU265" s="7" t="e">
        <f t="shared" si="494"/>
        <v>#N/A</v>
      </c>
      <c r="AV265" s="7" t="e">
        <f t="shared" si="495"/>
        <v>#N/A</v>
      </c>
      <c r="AW265" s="7" t="e">
        <f t="shared" si="496"/>
        <v>#N/A</v>
      </c>
    </row>
    <row r="266" spans="2:49" hidden="1" x14ac:dyDescent="0.15">
      <c r="B266" s="83"/>
      <c r="C266" s="142" t="str">
        <f>_xlfn.IFS(C262="","通常実績",C262="夏休","夏休",C262="冬休","冬休")</f>
        <v>通常実績</v>
      </c>
      <c r="D266" s="142" t="str">
        <f t="shared" ref="D266:AD266" si="498">_xlfn.IFS(D262="","通常実績",D262="夏休","夏休",D262="冬休","冬休")</f>
        <v>通常実績</v>
      </c>
      <c r="E266" s="142" t="str">
        <f t="shared" si="498"/>
        <v>通常実績</v>
      </c>
      <c r="F266" s="142" t="str">
        <f t="shared" si="498"/>
        <v>通常実績</v>
      </c>
      <c r="G266" s="142" t="str">
        <f t="shared" si="498"/>
        <v>通常実績</v>
      </c>
      <c r="H266" s="142" t="str">
        <f t="shared" si="498"/>
        <v>通常実績</v>
      </c>
      <c r="I266" s="142" t="str">
        <f t="shared" si="498"/>
        <v>通常実績</v>
      </c>
      <c r="J266" s="142" t="str">
        <f t="shared" si="498"/>
        <v>通常実績</v>
      </c>
      <c r="K266" s="142" t="str">
        <f t="shared" si="498"/>
        <v>通常実績</v>
      </c>
      <c r="L266" s="142" t="str">
        <f t="shared" si="498"/>
        <v>通常実績</v>
      </c>
      <c r="M266" s="142" t="str">
        <f t="shared" si="498"/>
        <v>通常実績</v>
      </c>
      <c r="N266" s="142" t="str">
        <f t="shared" si="498"/>
        <v>通常実績</v>
      </c>
      <c r="O266" s="142" t="str">
        <f t="shared" si="498"/>
        <v>通常実績</v>
      </c>
      <c r="P266" s="142" t="str">
        <f t="shared" si="498"/>
        <v>通常実績</v>
      </c>
      <c r="Q266" s="142" t="str">
        <f t="shared" si="498"/>
        <v>通常実績</v>
      </c>
      <c r="R266" s="142" t="str">
        <f t="shared" si="498"/>
        <v>通常実績</v>
      </c>
      <c r="S266" s="142" t="str">
        <f t="shared" si="498"/>
        <v>通常実績</v>
      </c>
      <c r="T266" s="142" t="str">
        <f t="shared" si="498"/>
        <v>通常実績</v>
      </c>
      <c r="U266" s="142" t="str">
        <f t="shared" si="498"/>
        <v>通常実績</v>
      </c>
      <c r="V266" s="142" t="str">
        <f t="shared" si="498"/>
        <v>通常実績</v>
      </c>
      <c r="W266" s="142" t="str">
        <f t="shared" si="498"/>
        <v>通常実績</v>
      </c>
      <c r="X266" s="142" t="str">
        <f t="shared" si="498"/>
        <v>通常実績</v>
      </c>
      <c r="Y266" s="142" t="str">
        <f t="shared" si="498"/>
        <v>通常実績</v>
      </c>
      <c r="Z266" s="142" t="str">
        <f t="shared" si="498"/>
        <v>通常実績</v>
      </c>
      <c r="AA266" s="142" t="str">
        <f t="shared" si="498"/>
        <v>通常実績</v>
      </c>
      <c r="AB266" s="142" t="str">
        <f t="shared" si="498"/>
        <v>通常実績</v>
      </c>
      <c r="AC266" s="142" t="str">
        <f t="shared" si="498"/>
        <v>通常実績</v>
      </c>
      <c r="AD266" s="142" t="str">
        <f t="shared" si="498"/>
        <v>通常実績</v>
      </c>
      <c r="AE266" s="24"/>
      <c r="AF266" s="131"/>
      <c r="AG266" s="132"/>
      <c r="AJ266" s="82"/>
      <c r="AT266" s="118">
        <f t="shared" si="492"/>
        <v>46007</v>
      </c>
      <c r="AU266" s="7" t="e">
        <f t="shared" si="494"/>
        <v>#N/A</v>
      </c>
      <c r="AV266" s="7" t="e">
        <f t="shared" si="495"/>
        <v>#N/A</v>
      </c>
      <c r="AW266" s="7" t="e">
        <f t="shared" si="496"/>
        <v>#N/A</v>
      </c>
    </row>
    <row r="267" spans="2:49" x14ac:dyDescent="0.15"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  <c r="AA267" s="117"/>
      <c r="AB267" s="117"/>
      <c r="AC267" s="117"/>
      <c r="AD267" s="117"/>
      <c r="AF267" s="116"/>
      <c r="AG267" s="117"/>
      <c r="AJ267" s="82"/>
      <c r="AT267" s="118">
        <f t="shared" si="492"/>
        <v>46008</v>
      </c>
      <c r="AU267" s="7" t="e">
        <f t="shared" si="494"/>
        <v>#N/A</v>
      </c>
      <c r="AV267" s="7" t="e">
        <f t="shared" si="495"/>
        <v>#N/A</v>
      </c>
      <c r="AW267" s="7" t="e">
        <f t="shared" si="496"/>
        <v>#N/A</v>
      </c>
    </row>
    <row r="268" spans="2:49" hidden="1" x14ac:dyDescent="0.15">
      <c r="B268" s="89" t="s">
        <v>11</v>
      </c>
      <c r="C268" s="102">
        <f>AD255+1</f>
        <v>46308</v>
      </c>
      <c r="D268" s="149">
        <f>+C268+1</f>
        <v>46309</v>
      </c>
      <c r="E268" s="149">
        <f t="shared" ref="E268" si="499">+D268+1</f>
        <v>46310</v>
      </c>
      <c r="F268" s="149">
        <f t="shared" ref="F268" si="500">+E268+1</f>
        <v>46311</v>
      </c>
      <c r="G268" s="149">
        <f t="shared" ref="G268" si="501">+F268+1</f>
        <v>46312</v>
      </c>
      <c r="H268" s="149">
        <f t="shared" ref="H268" si="502">+G268+1</f>
        <v>46313</v>
      </c>
      <c r="I268" s="149">
        <f t="shared" ref="I268" si="503">+H268+1</f>
        <v>46314</v>
      </c>
      <c r="J268" s="149">
        <f t="shared" ref="J268" si="504">+I268+1</f>
        <v>46315</v>
      </c>
      <c r="K268" s="149">
        <f t="shared" ref="K268" si="505">+J268+1</f>
        <v>46316</v>
      </c>
      <c r="L268" s="149">
        <f>+K268+1</f>
        <v>46317</v>
      </c>
      <c r="M268" s="149">
        <f t="shared" ref="M268" si="506">+L268+1</f>
        <v>46318</v>
      </c>
      <c r="N268" s="149">
        <f t="shared" ref="N268" si="507">+M268+1</f>
        <v>46319</v>
      </c>
      <c r="O268" s="149">
        <f t="shared" ref="O268" si="508">+N268+1</f>
        <v>46320</v>
      </c>
      <c r="P268" s="149">
        <f t="shared" ref="P268" si="509">+O268+1</f>
        <v>46321</v>
      </c>
      <c r="Q268" s="149">
        <f t="shared" ref="Q268" si="510">+P268+1</f>
        <v>46322</v>
      </c>
      <c r="R268" s="149">
        <f t="shared" ref="R268" si="511">+Q268+1</f>
        <v>46323</v>
      </c>
      <c r="S268" s="149">
        <f>+R268+1</f>
        <v>46324</v>
      </c>
      <c r="T268" s="149">
        <f t="shared" ref="T268" si="512">+S268+1</f>
        <v>46325</v>
      </c>
      <c r="U268" s="149">
        <f t="shared" ref="U268" si="513">+T268+1</f>
        <v>46326</v>
      </c>
      <c r="V268" s="149">
        <f t="shared" ref="V268" si="514">+U268+1</f>
        <v>46327</v>
      </c>
      <c r="W268" s="149">
        <f>+V268+1</f>
        <v>46328</v>
      </c>
      <c r="X268" s="149">
        <f t="shared" ref="X268" si="515">+W268+1</f>
        <v>46329</v>
      </c>
      <c r="Y268" s="149">
        <f t="shared" ref="Y268" si="516">+X268+1</f>
        <v>46330</v>
      </c>
      <c r="Z268" s="149">
        <f t="shared" ref="Z268" si="517">+Y268+1</f>
        <v>46331</v>
      </c>
      <c r="AA268" s="149">
        <f>+Z268+1</f>
        <v>46332</v>
      </c>
      <c r="AB268" s="149">
        <f t="shared" ref="AB268" si="518">+AA268+1</f>
        <v>46333</v>
      </c>
      <c r="AC268" s="149">
        <f>+AB268+1</f>
        <v>46334</v>
      </c>
      <c r="AD268" s="103">
        <f>+AC268+1</f>
        <v>46335</v>
      </c>
      <c r="AF268" s="115"/>
      <c r="AG268" s="113"/>
      <c r="AJ268" s="82"/>
      <c r="AT268" s="118">
        <f t="shared" si="492"/>
        <v>46009</v>
      </c>
      <c r="AU268" s="7" t="e">
        <f t="shared" si="494"/>
        <v>#N/A</v>
      </c>
      <c r="AV268" s="7" t="e">
        <f t="shared" si="495"/>
        <v>#N/A</v>
      </c>
      <c r="AW268" s="7" t="e">
        <f t="shared" si="496"/>
        <v>#N/A</v>
      </c>
    </row>
    <row r="269" spans="2:49" hidden="1" x14ac:dyDescent="0.15">
      <c r="B269" s="104" t="s">
        <v>52</v>
      </c>
      <c r="C269" s="87" t="e">
        <f t="shared" ref="C269" si="519">IF(C275="冬休","－",(_xlfn.IFS(WEEKDAY(C270)=7,"○",WEEKDAY(C270)=1,"○",COUNTIFS(祝日,C270)=1,"○")))</f>
        <v>#VALUE!</v>
      </c>
      <c r="D269" s="87" t="e">
        <f t="shared" ref="D269" si="520">IF(D275="冬休","－",(_xlfn.IFS(WEEKDAY(D270)=7,"○",WEEKDAY(D270)=1,"○",COUNTIFS(祝日,D270)=1,"○")))</f>
        <v>#VALUE!</v>
      </c>
      <c r="E269" s="87" t="e">
        <f t="shared" ref="E269" si="521">IF(E275="冬休","－",(_xlfn.IFS(WEEKDAY(E270)=7,"○",WEEKDAY(E270)=1,"○",COUNTIFS(祝日,E270)=1,"○")))</f>
        <v>#VALUE!</v>
      </c>
      <c r="F269" s="87" t="e">
        <f t="shared" ref="F269" si="522">IF(F275="冬休","－",(_xlfn.IFS(WEEKDAY(F270)=7,"○",WEEKDAY(F270)=1,"○",COUNTIFS(祝日,F270)=1,"○")))</f>
        <v>#VALUE!</v>
      </c>
      <c r="G269" s="87" t="e">
        <f t="shared" ref="G269" si="523">IF(G275="冬休","－",(_xlfn.IFS(WEEKDAY(G270)=7,"○",WEEKDAY(G270)=1,"○",COUNTIFS(祝日,G270)=1,"○")))</f>
        <v>#VALUE!</v>
      </c>
      <c r="H269" s="87" t="e">
        <f t="shared" ref="H269" si="524">IF(H275="冬休","－",(_xlfn.IFS(WEEKDAY(H270)=7,"○",WEEKDAY(H270)=1,"○",COUNTIFS(祝日,H270)=1,"○")))</f>
        <v>#VALUE!</v>
      </c>
      <c r="I269" s="87" t="e">
        <f t="shared" ref="I269" si="525">IF(I275="冬休","－",(_xlfn.IFS(WEEKDAY(I270)=7,"○",WEEKDAY(I270)=1,"○",COUNTIFS(祝日,I270)=1,"○")))</f>
        <v>#VALUE!</v>
      </c>
      <c r="J269" s="87" t="e">
        <f t="shared" ref="J269" si="526">IF(J275="冬休","－",(_xlfn.IFS(WEEKDAY(J270)=7,"○",WEEKDAY(J270)=1,"○",COUNTIFS(祝日,J270)=1,"○")))</f>
        <v>#VALUE!</v>
      </c>
      <c r="K269" s="87" t="e">
        <f t="shared" ref="K269" si="527">IF(K275="冬休","－",(_xlfn.IFS(WEEKDAY(K270)=7,"○",WEEKDAY(K270)=1,"○",COUNTIFS(祝日,K270)=1,"○")))</f>
        <v>#VALUE!</v>
      </c>
      <c r="L269" s="87" t="e">
        <f t="shared" ref="L269" si="528">IF(L275="冬休","－",(_xlfn.IFS(WEEKDAY(L270)=7,"○",WEEKDAY(L270)=1,"○",COUNTIFS(祝日,L270)=1,"○")))</f>
        <v>#VALUE!</v>
      </c>
      <c r="M269" s="87" t="e">
        <f t="shared" ref="M269" si="529">IF(M275="冬休","－",(_xlfn.IFS(WEEKDAY(M270)=7,"○",WEEKDAY(M270)=1,"○",COUNTIFS(祝日,M270)=1,"○")))</f>
        <v>#VALUE!</v>
      </c>
      <c r="N269" s="87" t="e">
        <f t="shared" ref="N269" si="530">IF(N275="冬休","－",(_xlfn.IFS(WEEKDAY(N270)=7,"○",WEEKDAY(N270)=1,"○",COUNTIFS(祝日,N270)=1,"○")))</f>
        <v>#VALUE!</v>
      </c>
      <c r="O269" s="87" t="e">
        <f t="shared" ref="O269" si="531">IF(O275="冬休","－",(_xlfn.IFS(WEEKDAY(O270)=7,"○",WEEKDAY(O270)=1,"○",COUNTIFS(祝日,O270)=1,"○")))</f>
        <v>#VALUE!</v>
      </c>
      <c r="P269" s="87" t="e">
        <f t="shared" ref="P269" si="532">IF(P275="冬休","－",(_xlfn.IFS(WEEKDAY(P270)=7,"○",WEEKDAY(P270)=1,"○",COUNTIFS(祝日,P270)=1,"○")))</f>
        <v>#VALUE!</v>
      </c>
      <c r="Q269" s="87" t="e">
        <f t="shared" ref="Q269" si="533">IF(Q275="冬休","－",(_xlfn.IFS(WEEKDAY(Q270)=7,"○",WEEKDAY(Q270)=1,"○",COUNTIFS(祝日,Q270)=1,"○")))</f>
        <v>#VALUE!</v>
      </c>
      <c r="R269" s="87" t="e">
        <f t="shared" ref="R269" si="534">IF(R275="冬休","－",(_xlfn.IFS(WEEKDAY(R270)=7,"○",WEEKDAY(R270)=1,"○",COUNTIFS(祝日,R270)=1,"○")))</f>
        <v>#VALUE!</v>
      </c>
      <c r="S269" s="87" t="e">
        <f t="shared" ref="S269" si="535">IF(S275="冬休","－",(_xlfn.IFS(WEEKDAY(S270)=7,"○",WEEKDAY(S270)=1,"○",COUNTIFS(祝日,S270)=1,"○")))</f>
        <v>#VALUE!</v>
      </c>
      <c r="T269" s="87" t="e">
        <f t="shared" ref="T269" si="536">IF(T275="冬休","－",(_xlfn.IFS(WEEKDAY(T270)=7,"○",WEEKDAY(T270)=1,"○",COUNTIFS(祝日,T270)=1,"○")))</f>
        <v>#VALUE!</v>
      </c>
      <c r="U269" s="87" t="e">
        <f t="shared" ref="U269" si="537">IF(U275="冬休","－",(_xlfn.IFS(WEEKDAY(U270)=7,"○",WEEKDAY(U270)=1,"○",COUNTIFS(祝日,U270)=1,"○")))</f>
        <v>#VALUE!</v>
      </c>
      <c r="V269" s="87" t="e">
        <f t="shared" ref="V269" si="538">IF(V275="冬休","－",(_xlfn.IFS(WEEKDAY(V270)=7,"○",WEEKDAY(V270)=1,"○",COUNTIFS(祝日,V270)=1,"○")))</f>
        <v>#VALUE!</v>
      </c>
      <c r="W269" s="87" t="e">
        <f t="shared" ref="W269" si="539">IF(W275="冬休","－",(_xlfn.IFS(WEEKDAY(W270)=7,"○",WEEKDAY(W270)=1,"○",COUNTIFS(祝日,W270)=1,"○")))</f>
        <v>#VALUE!</v>
      </c>
      <c r="X269" s="87" t="e">
        <f t="shared" ref="X269" si="540">IF(X275="冬休","－",(_xlfn.IFS(WEEKDAY(X270)=7,"○",WEEKDAY(X270)=1,"○",COUNTIFS(祝日,X270)=1,"○")))</f>
        <v>#VALUE!</v>
      </c>
      <c r="Y269" s="87" t="e">
        <f t="shared" ref="Y269" si="541">IF(Y275="冬休","－",(_xlfn.IFS(WEEKDAY(Y270)=7,"○",WEEKDAY(Y270)=1,"○",COUNTIFS(祝日,Y270)=1,"○")))</f>
        <v>#VALUE!</v>
      </c>
      <c r="Z269" s="87" t="e">
        <f t="shared" ref="Z269" si="542">IF(Z275="冬休","－",(_xlfn.IFS(WEEKDAY(Z270)=7,"○",WEEKDAY(Z270)=1,"○",COUNTIFS(祝日,Z270)=1,"○")))</f>
        <v>#VALUE!</v>
      </c>
      <c r="AA269" s="87" t="e">
        <f t="shared" ref="AA269" si="543">IF(AA275="冬休","－",(_xlfn.IFS(WEEKDAY(AA270)=7,"○",WEEKDAY(AA270)=1,"○",COUNTIFS(祝日,AA270)=1,"○")))</f>
        <v>#VALUE!</v>
      </c>
      <c r="AB269" s="87" t="e">
        <f t="shared" ref="AB269" si="544">IF(AB275="冬休","－",(_xlfn.IFS(WEEKDAY(AB270)=7,"○",WEEKDAY(AB270)=1,"○",COUNTIFS(祝日,AB270)=1,"○")))</f>
        <v>#VALUE!</v>
      </c>
      <c r="AC269" s="87" t="e">
        <f t="shared" ref="AC269" si="545">IF(AC275="冬休","－",(_xlfn.IFS(WEEKDAY(AC270)=7,"○",WEEKDAY(AC270)=1,"○",COUNTIFS(祝日,AC270)=1,"○")))</f>
        <v>#VALUE!</v>
      </c>
      <c r="AD269" s="87" t="e">
        <f t="shared" ref="AD269" si="546">IF(AD275="冬休","－",(_xlfn.IFS(WEEKDAY(AD270)=7,"○",WEEKDAY(AD270)=1,"○",COUNTIFS(祝日,AD270)=1,"○")))</f>
        <v>#VALUE!</v>
      </c>
      <c r="AE269" s="88"/>
      <c r="AF269" s="115"/>
      <c r="AG269" s="113"/>
      <c r="AJ269" s="82"/>
      <c r="AT269" s="118">
        <f t="shared" si="492"/>
        <v>46010</v>
      </c>
      <c r="AU269" s="7" t="e">
        <f t="shared" si="494"/>
        <v>#N/A</v>
      </c>
      <c r="AV269" s="7" t="e">
        <f t="shared" si="495"/>
        <v>#N/A</v>
      </c>
      <c r="AW269" s="7" t="e">
        <f t="shared" si="496"/>
        <v>#N/A</v>
      </c>
    </row>
    <row r="270" spans="2:49" x14ac:dyDescent="0.15">
      <c r="B270" s="89" t="s">
        <v>11</v>
      </c>
      <c r="C270" s="100" t="str">
        <f t="shared" ref="C270:AD270" si="547">IF(C268&lt;=$G$5,C268,"")</f>
        <v/>
      </c>
      <c r="D270" s="100" t="str">
        <f t="shared" si="547"/>
        <v/>
      </c>
      <c r="E270" s="100" t="str">
        <f t="shared" si="547"/>
        <v/>
      </c>
      <c r="F270" s="100" t="str">
        <f t="shared" si="547"/>
        <v/>
      </c>
      <c r="G270" s="100" t="str">
        <f t="shared" si="547"/>
        <v/>
      </c>
      <c r="H270" s="100" t="str">
        <f t="shared" si="547"/>
        <v/>
      </c>
      <c r="I270" s="100" t="str">
        <f t="shared" si="547"/>
        <v/>
      </c>
      <c r="J270" s="100" t="str">
        <f t="shared" si="547"/>
        <v/>
      </c>
      <c r="K270" s="100" t="str">
        <f t="shared" si="547"/>
        <v/>
      </c>
      <c r="L270" s="100" t="str">
        <f t="shared" si="547"/>
        <v/>
      </c>
      <c r="M270" s="100" t="str">
        <f t="shared" si="547"/>
        <v/>
      </c>
      <c r="N270" s="100" t="str">
        <f t="shared" si="547"/>
        <v/>
      </c>
      <c r="O270" s="100" t="str">
        <f t="shared" si="547"/>
        <v/>
      </c>
      <c r="P270" s="100" t="str">
        <f t="shared" si="547"/>
        <v/>
      </c>
      <c r="Q270" s="100" t="str">
        <f t="shared" si="547"/>
        <v/>
      </c>
      <c r="R270" s="100" t="str">
        <f t="shared" si="547"/>
        <v/>
      </c>
      <c r="S270" s="100" t="str">
        <f t="shared" si="547"/>
        <v/>
      </c>
      <c r="T270" s="100" t="str">
        <f t="shared" si="547"/>
        <v/>
      </c>
      <c r="U270" s="100" t="str">
        <f t="shared" si="547"/>
        <v/>
      </c>
      <c r="V270" s="100" t="str">
        <f t="shared" si="547"/>
        <v/>
      </c>
      <c r="W270" s="100" t="str">
        <f t="shared" si="547"/>
        <v/>
      </c>
      <c r="X270" s="100" t="str">
        <f t="shared" si="547"/>
        <v/>
      </c>
      <c r="Y270" s="100" t="str">
        <f t="shared" si="547"/>
        <v/>
      </c>
      <c r="Z270" s="100" t="str">
        <f t="shared" si="547"/>
        <v/>
      </c>
      <c r="AA270" s="100" t="str">
        <f t="shared" si="547"/>
        <v/>
      </c>
      <c r="AB270" s="100" t="str">
        <f t="shared" si="547"/>
        <v/>
      </c>
      <c r="AC270" s="100" t="str">
        <f t="shared" si="547"/>
        <v/>
      </c>
      <c r="AD270" s="92" t="str">
        <f t="shared" si="547"/>
        <v/>
      </c>
      <c r="AE270" s="88"/>
      <c r="AF270" s="200" t="str">
        <f>IF(C270="","",AF257+1)</f>
        <v/>
      </c>
      <c r="AG270" s="201"/>
      <c r="AJ270" s="82"/>
      <c r="AT270" s="118">
        <f>AT269+1</f>
        <v>46011</v>
      </c>
      <c r="AU270" s="7" t="e">
        <f t="shared" si="494"/>
        <v>#N/A</v>
      </c>
      <c r="AV270" s="7" t="e">
        <f t="shared" si="495"/>
        <v>#N/A</v>
      </c>
      <c r="AW270" s="7" t="e">
        <f t="shared" si="496"/>
        <v>#N/A</v>
      </c>
    </row>
    <row r="271" spans="2:49" x14ac:dyDescent="0.15">
      <c r="B271" s="52" t="s">
        <v>5</v>
      </c>
      <c r="C271" s="144" t="str">
        <f>TEXT(WEEKDAY(+C268),"aaa")</f>
        <v>火</v>
      </c>
      <c r="D271" s="145" t="str">
        <f t="shared" ref="D271:AD271" si="548">TEXT(WEEKDAY(+D268),"aaa")</f>
        <v>水</v>
      </c>
      <c r="E271" s="145" t="str">
        <f t="shared" si="548"/>
        <v>木</v>
      </c>
      <c r="F271" s="145" t="str">
        <f t="shared" si="548"/>
        <v>金</v>
      </c>
      <c r="G271" s="145" t="str">
        <f t="shared" si="548"/>
        <v>土</v>
      </c>
      <c r="H271" s="145" t="str">
        <f t="shared" si="548"/>
        <v>日</v>
      </c>
      <c r="I271" s="145" t="str">
        <f t="shared" si="548"/>
        <v>月</v>
      </c>
      <c r="J271" s="145" t="str">
        <f t="shared" si="548"/>
        <v>火</v>
      </c>
      <c r="K271" s="145" t="str">
        <f t="shared" si="548"/>
        <v>水</v>
      </c>
      <c r="L271" s="145" t="str">
        <f t="shared" si="548"/>
        <v>木</v>
      </c>
      <c r="M271" s="145" t="str">
        <f t="shared" si="548"/>
        <v>金</v>
      </c>
      <c r="N271" s="145" t="str">
        <f t="shared" si="548"/>
        <v>土</v>
      </c>
      <c r="O271" s="145" t="str">
        <f t="shared" si="548"/>
        <v>日</v>
      </c>
      <c r="P271" s="145" t="str">
        <f t="shared" si="548"/>
        <v>月</v>
      </c>
      <c r="Q271" s="145" t="str">
        <f t="shared" si="548"/>
        <v>火</v>
      </c>
      <c r="R271" s="145" t="str">
        <f t="shared" si="548"/>
        <v>水</v>
      </c>
      <c r="S271" s="145" t="str">
        <f t="shared" si="548"/>
        <v>木</v>
      </c>
      <c r="T271" s="145" t="str">
        <f t="shared" si="548"/>
        <v>金</v>
      </c>
      <c r="U271" s="145" t="str">
        <f t="shared" si="548"/>
        <v>土</v>
      </c>
      <c r="V271" s="145" t="str">
        <f t="shared" si="548"/>
        <v>日</v>
      </c>
      <c r="W271" s="145" t="str">
        <f t="shared" si="548"/>
        <v>月</v>
      </c>
      <c r="X271" s="145" t="str">
        <f t="shared" si="548"/>
        <v>火</v>
      </c>
      <c r="Y271" s="145" t="str">
        <f t="shared" si="548"/>
        <v>水</v>
      </c>
      <c r="Z271" s="145" t="str">
        <f t="shared" si="548"/>
        <v>木</v>
      </c>
      <c r="AA271" s="145" t="str">
        <f t="shared" si="548"/>
        <v>金</v>
      </c>
      <c r="AB271" s="145" t="str">
        <f t="shared" si="548"/>
        <v>土</v>
      </c>
      <c r="AC271" s="145" t="str">
        <f t="shared" si="548"/>
        <v>日</v>
      </c>
      <c r="AD271" s="146" t="str">
        <f t="shared" si="548"/>
        <v>月</v>
      </c>
      <c r="AE271" s="24"/>
      <c r="AF271" s="95" t="s">
        <v>56</v>
      </c>
      <c r="AG271" s="108">
        <f>+COUNTIF(C271:AD271,"土")+COUNTIF(C271:AD271,"日")</f>
        <v>8</v>
      </c>
      <c r="AJ271" s="82"/>
      <c r="AT271" s="118">
        <f t="shared" si="492"/>
        <v>46012</v>
      </c>
      <c r="AU271" s="7" t="e">
        <f t="shared" si="494"/>
        <v>#N/A</v>
      </c>
      <c r="AV271" s="7" t="e">
        <f t="shared" si="495"/>
        <v>#N/A</v>
      </c>
      <c r="AW271" s="7" t="e">
        <f t="shared" si="496"/>
        <v>#N/A</v>
      </c>
    </row>
    <row r="272" spans="2:49" ht="13.5" customHeight="1" x14ac:dyDescent="0.15">
      <c r="B272" s="176" t="s">
        <v>8</v>
      </c>
      <c r="C272" s="179"/>
      <c r="D272" s="170"/>
      <c r="E272" s="170"/>
      <c r="F272" s="170"/>
      <c r="G272" s="170"/>
      <c r="H272" s="170"/>
      <c r="I272" s="170"/>
      <c r="J272" s="170"/>
      <c r="K272" s="170"/>
      <c r="L272" s="170"/>
      <c r="M272" s="170"/>
      <c r="N272" s="170"/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0"/>
      <c r="Z272" s="170"/>
      <c r="AA272" s="170"/>
      <c r="AB272" s="170"/>
      <c r="AC272" s="170"/>
      <c r="AD272" s="173"/>
      <c r="AE272" s="24"/>
      <c r="AF272" s="96" t="s">
        <v>53</v>
      </c>
      <c r="AG272" s="109">
        <f>+COUNTA(C275:AD275)</f>
        <v>0</v>
      </c>
      <c r="AJ272" s="82"/>
      <c r="AT272" s="118">
        <f t="shared" si="492"/>
        <v>46013</v>
      </c>
      <c r="AU272" s="7" t="e">
        <f t="shared" si="494"/>
        <v>#N/A</v>
      </c>
      <c r="AV272" s="7" t="e">
        <f t="shared" si="495"/>
        <v>#N/A</v>
      </c>
      <c r="AW272" s="7" t="e">
        <f t="shared" si="496"/>
        <v>#N/A</v>
      </c>
    </row>
    <row r="273" spans="2:49" ht="13.5" customHeight="1" x14ac:dyDescent="0.15">
      <c r="B273" s="177"/>
      <c r="C273" s="180"/>
      <c r="D273" s="171"/>
      <c r="E273" s="171"/>
      <c r="F273" s="171"/>
      <c r="G273" s="171"/>
      <c r="H273" s="171"/>
      <c r="I273" s="171"/>
      <c r="J273" s="171"/>
      <c r="K273" s="171"/>
      <c r="L273" s="171"/>
      <c r="M273" s="171"/>
      <c r="N273" s="171"/>
      <c r="O273" s="171"/>
      <c r="P273" s="171"/>
      <c r="Q273" s="171"/>
      <c r="R273" s="171"/>
      <c r="S273" s="171"/>
      <c r="T273" s="171"/>
      <c r="U273" s="171"/>
      <c r="V273" s="171"/>
      <c r="W273" s="171"/>
      <c r="X273" s="171"/>
      <c r="Y273" s="171"/>
      <c r="Z273" s="171"/>
      <c r="AA273" s="171"/>
      <c r="AB273" s="171"/>
      <c r="AC273" s="171"/>
      <c r="AD273" s="174"/>
      <c r="AE273" s="24"/>
      <c r="AF273" s="96" t="s">
        <v>61</v>
      </c>
      <c r="AG273" s="127">
        <f>COUNTA(C270:AD270)-AG272-COUNTBLANK(C270:AD270)</f>
        <v>0</v>
      </c>
      <c r="AJ273" s="82"/>
      <c r="AT273" s="118">
        <f t="shared" si="492"/>
        <v>46014</v>
      </c>
      <c r="AU273" s="7" t="e">
        <f t="shared" si="494"/>
        <v>#N/A</v>
      </c>
      <c r="AV273" s="7" t="e">
        <f t="shared" si="495"/>
        <v>#N/A</v>
      </c>
      <c r="AW273" s="7" t="e">
        <f t="shared" si="496"/>
        <v>#N/A</v>
      </c>
    </row>
    <row r="274" spans="2:49" ht="13.5" customHeight="1" x14ac:dyDescent="0.15">
      <c r="B274" s="178"/>
      <c r="C274" s="181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172"/>
      <c r="P274" s="172"/>
      <c r="Q274" s="172"/>
      <c r="R274" s="172"/>
      <c r="S274" s="172"/>
      <c r="T274" s="172"/>
      <c r="U274" s="172"/>
      <c r="V274" s="172"/>
      <c r="W274" s="172"/>
      <c r="X274" s="172"/>
      <c r="Y274" s="172"/>
      <c r="Z274" s="172"/>
      <c r="AA274" s="172"/>
      <c r="AB274" s="172"/>
      <c r="AC274" s="172"/>
      <c r="AD274" s="175"/>
      <c r="AE274" s="24"/>
      <c r="AF274" s="96" t="s">
        <v>6</v>
      </c>
      <c r="AG274" s="110">
        <f>+COUNTIF(C276:AD276,"*休")</f>
        <v>0</v>
      </c>
      <c r="AH274" s="40" t="str">
        <f>IF(C270="","",IF(8&gt;AG274,"←計画日数が足りません",""))</f>
        <v/>
      </c>
      <c r="AJ274" s="82"/>
      <c r="AT274" s="118">
        <f t="shared" si="492"/>
        <v>46015</v>
      </c>
      <c r="AU274" s="7" t="e">
        <f t="shared" si="494"/>
        <v>#N/A</v>
      </c>
      <c r="AV274" s="7" t="e">
        <f t="shared" si="495"/>
        <v>#N/A</v>
      </c>
      <c r="AW274" s="7" t="e">
        <f t="shared" si="496"/>
        <v>#N/A</v>
      </c>
    </row>
    <row r="275" spans="2:49" x14ac:dyDescent="0.15">
      <c r="B275" s="57" t="s">
        <v>16</v>
      </c>
      <c r="C275" s="80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69"/>
      <c r="AE275" s="24"/>
      <c r="AF275" s="96" t="s">
        <v>10</v>
      </c>
      <c r="AG275" s="110">
        <f>+COUNTIF(C277:AD277,"*休")</f>
        <v>0</v>
      </c>
      <c r="AH275" s="40" t="str">
        <f>IF(C270="","",IF(AG275&lt;AG274,"←実績が足りません",""))</f>
        <v/>
      </c>
      <c r="AJ275" s="82"/>
      <c r="AT275" s="118">
        <f t="shared" si="492"/>
        <v>46016</v>
      </c>
      <c r="AU275" s="7" t="e">
        <f t="shared" si="494"/>
        <v>#N/A</v>
      </c>
      <c r="AV275" s="7" t="e">
        <f t="shared" si="495"/>
        <v>#N/A</v>
      </c>
      <c r="AW275" s="7" t="e">
        <f t="shared" si="496"/>
        <v>#N/A</v>
      </c>
    </row>
    <row r="276" spans="2:49" x14ac:dyDescent="0.15">
      <c r="B276" s="52" t="s">
        <v>0</v>
      </c>
      <c r="C276" s="80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3"/>
      <c r="Q276" s="2"/>
      <c r="R276" s="80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69"/>
      <c r="AE276" s="24"/>
      <c r="AF276" s="123" t="s">
        <v>62</v>
      </c>
      <c r="AG276" s="41" t="e">
        <f>ROUNDDOWN(AG275/AG273,3)</f>
        <v>#DIV/0!</v>
      </c>
      <c r="AJ276" s="82"/>
      <c r="AT276" s="118">
        <f t="shared" si="492"/>
        <v>46017</v>
      </c>
      <c r="AU276" s="7" t="e">
        <f t="shared" si="494"/>
        <v>#N/A</v>
      </c>
      <c r="AV276" s="7" t="e">
        <f t="shared" si="495"/>
        <v>#N/A</v>
      </c>
      <c r="AW276" s="7" t="e">
        <f t="shared" si="496"/>
        <v>#N/A</v>
      </c>
    </row>
    <row r="277" spans="2:49" x14ac:dyDescent="0.15">
      <c r="B277" s="60" t="s">
        <v>7</v>
      </c>
      <c r="C277" s="147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148"/>
      <c r="Q277" s="71"/>
      <c r="R277" s="147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2"/>
      <c r="AE277" s="24"/>
      <c r="AF277" s="111" t="s">
        <v>57</v>
      </c>
      <c r="AG277" s="112" t="str">
        <f>_xlfn.IFS(C270="","",AG276&gt;=0.285,"OK",AG276&lt;0.285,"NG")</f>
        <v/>
      </c>
      <c r="AJ277" s="82"/>
      <c r="AT277" s="118">
        <f t="shared" si="492"/>
        <v>46018</v>
      </c>
      <c r="AU277" s="7" t="e">
        <f t="shared" si="494"/>
        <v>#N/A</v>
      </c>
      <c r="AV277" s="7" t="e">
        <f t="shared" si="495"/>
        <v>#N/A</v>
      </c>
      <c r="AW277" s="7" t="e">
        <f t="shared" si="496"/>
        <v>#N/A</v>
      </c>
    </row>
    <row r="278" spans="2:49" hidden="1" x14ac:dyDescent="0.15">
      <c r="B278" s="83"/>
      <c r="C278" s="142" t="str">
        <f>_xlfn.IFS(C275="","通常",C275="夏休","夏休",C275="冬休","冬休")</f>
        <v>通常</v>
      </c>
      <c r="D278" s="142" t="str">
        <f t="shared" ref="D278:AD278" si="549">_xlfn.IFS(D275="","通常",D275="夏休","夏休",D275="冬休","冬休")</f>
        <v>通常</v>
      </c>
      <c r="E278" s="142" t="str">
        <f t="shared" si="549"/>
        <v>通常</v>
      </c>
      <c r="F278" s="142" t="str">
        <f t="shared" si="549"/>
        <v>通常</v>
      </c>
      <c r="G278" s="142" t="str">
        <f t="shared" si="549"/>
        <v>通常</v>
      </c>
      <c r="H278" s="142" t="str">
        <f t="shared" si="549"/>
        <v>通常</v>
      </c>
      <c r="I278" s="142" t="str">
        <f t="shared" si="549"/>
        <v>通常</v>
      </c>
      <c r="J278" s="142" t="str">
        <f t="shared" si="549"/>
        <v>通常</v>
      </c>
      <c r="K278" s="142" t="str">
        <f t="shared" si="549"/>
        <v>通常</v>
      </c>
      <c r="L278" s="142" t="str">
        <f t="shared" si="549"/>
        <v>通常</v>
      </c>
      <c r="M278" s="142" t="str">
        <f t="shared" si="549"/>
        <v>通常</v>
      </c>
      <c r="N278" s="142" t="str">
        <f t="shared" si="549"/>
        <v>通常</v>
      </c>
      <c r="O278" s="142" t="str">
        <f t="shared" si="549"/>
        <v>通常</v>
      </c>
      <c r="P278" s="142" t="str">
        <f t="shared" si="549"/>
        <v>通常</v>
      </c>
      <c r="Q278" s="142" t="str">
        <f t="shared" si="549"/>
        <v>通常</v>
      </c>
      <c r="R278" s="142" t="str">
        <f t="shared" si="549"/>
        <v>通常</v>
      </c>
      <c r="S278" s="142" t="str">
        <f t="shared" si="549"/>
        <v>通常</v>
      </c>
      <c r="T278" s="142" t="str">
        <f t="shared" si="549"/>
        <v>通常</v>
      </c>
      <c r="U278" s="142" t="str">
        <f t="shared" si="549"/>
        <v>通常</v>
      </c>
      <c r="V278" s="142" t="str">
        <f t="shared" si="549"/>
        <v>通常</v>
      </c>
      <c r="W278" s="142" t="str">
        <f t="shared" si="549"/>
        <v>通常</v>
      </c>
      <c r="X278" s="142" t="str">
        <f t="shared" si="549"/>
        <v>通常</v>
      </c>
      <c r="Y278" s="142" t="str">
        <f t="shared" si="549"/>
        <v>通常</v>
      </c>
      <c r="Z278" s="142" t="str">
        <f t="shared" si="549"/>
        <v>通常</v>
      </c>
      <c r="AA278" s="142" t="str">
        <f t="shared" si="549"/>
        <v>通常</v>
      </c>
      <c r="AB278" s="142" t="str">
        <f t="shared" si="549"/>
        <v>通常</v>
      </c>
      <c r="AC278" s="142" t="str">
        <f t="shared" si="549"/>
        <v>通常</v>
      </c>
      <c r="AD278" s="142" t="str">
        <f t="shared" si="549"/>
        <v>通常</v>
      </c>
      <c r="AE278" s="24"/>
      <c r="AF278" s="131"/>
      <c r="AG278" s="132"/>
      <c r="AJ278" s="82"/>
      <c r="AT278" s="118">
        <f t="shared" si="492"/>
        <v>46019</v>
      </c>
      <c r="AU278" s="7" t="e">
        <f t="shared" si="494"/>
        <v>#N/A</v>
      </c>
      <c r="AV278" s="7" t="e">
        <f t="shared" si="495"/>
        <v>#N/A</v>
      </c>
      <c r="AW278" s="7" t="e">
        <f t="shared" si="496"/>
        <v>#N/A</v>
      </c>
    </row>
    <row r="279" spans="2:49" hidden="1" x14ac:dyDescent="0.15">
      <c r="B279" s="83"/>
      <c r="C279" s="142" t="str">
        <f>_xlfn.IFS(C275="","通常実績",C275="夏休","夏休",C275="冬休","冬休")</f>
        <v>通常実績</v>
      </c>
      <c r="D279" s="142" t="str">
        <f t="shared" ref="D279:AD279" si="550">_xlfn.IFS(D275="","通常実績",D275="夏休","夏休",D275="冬休","冬休")</f>
        <v>通常実績</v>
      </c>
      <c r="E279" s="142" t="str">
        <f t="shared" si="550"/>
        <v>通常実績</v>
      </c>
      <c r="F279" s="142" t="str">
        <f t="shared" si="550"/>
        <v>通常実績</v>
      </c>
      <c r="G279" s="142" t="str">
        <f t="shared" si="550"/>
        <v>通常実績</v>
      </c>
      <c r="H279" s="142" t="str">
        <f t="shared" si="550"/>
        <v>通常実績</v>
      </c>
      <c r="I279" s="142" t="str">
        <f t="shared" si="550"/>
        <v>通常実績</v>
      </c>
      <c r="J279" s="142" t="str">
        <f t="shared" si="550"/>
        <v>通常実績</v>
      </c>
      <c r="K279" s="142" t="str">
        <f t="shared" si="550"/>
        <v>通常実績</v>
      </c>
      <c r="L279" s="142" t="str">
        <f t="shared" si="550"/>
        <v>通常実績</v>
      </c>
      <c r="M279" s="142" t="str">
        <f t="shared" si="550"/>
        <v>通常実績</v>
      </c>
      <c r="N279" s="142" t="str">
        <f t="shared" si="550"/>
        <v>通常実績</v>
      </c>
      <c r="O279" s="142" t="str">
        <f t="shared" si="550"/>
        <v>通常実績</v>
      </c>
      <c r="P279" s="142" t="str">
        <f t="shared" si="550"/>
        <v>通常実績</v>
      </c>
      <c r="Q279" s="142" t="str">
        <f t="shared" si="550"/>
        <v>通常実績</v>
      </c>
      <c r="R279" s="142" t="str">
        <f t="shared" si="550"/>
        <v>通常実績</v>
      </c>
      <c r="S279" s="142" t="str">
        <f t="shared" si="550"/>
        <v>通常実績</v>
      </c>
      <c r="T279" s="142" t="str">
        <f t="shared" si="550"/>
        <v>通常実績</v>
      </c>
      <c r="U279" s="142" t="str">
        <f t="shared" si="550"/>
        <v>通常実績</v>
      </c>
      <c r="V279" s="142" t="str">
        <f t="shared" si="550"/>
        <v>通常実績</v>
      </c>
      <c r="W279" s="142" t="str">
        <f t="shared" si="550"/>
        <v>通常実績</v>
      </c>
      <c r="X279" s="142" t="str">
        <f t="shared" si="550"/>
        <v>通常実績</v>
      </c>
      <c r="Y279" s="142" t="str">
        <f t="shared" si="550"/>
        <v>通常実績</v>
      </c>
      <c r="Z279" s="142" t="str">
        <f t="shared" si="550"/>
        <v>通常実績</v>
      </c>
      <c r="AA279" s="142" t="str">
        <f t="shared" si="550"/>
        <v>通常実績</v>
      </c>
      <c r="AB279" s="142" t="str">
        <f t="shared" si="550"/>
        <v>通常実績</v>
      </c>
      <c r="AC279" s="142" t="str">
        <f t="shared" si="550"/>
        <v>通常実績</v>
      </c>
      <c r="AD279" s="142" t="str">
        <f t="shared" si="550"/>
        <v>通常実績</v>
      </c>
      <c r="AE279" s="24"/>
      <c r="AF279" s="131"/>
      <c r="AG279" s="132"/>
      <c r="AJ279" s="82"/>
      <c r="AT279" s="118">
        <f t="shared" si="492"/>
        <v>46020</v>
      </c>
      <c r="AU279" s="7" t="e">
        <f t="shared" si="494"/>
        <v>#N/A</v>
      </c>
      <c r="AV279" s="7" t="e">
        <f t="shared" si="495"/>
        <v>#N/A</v>
      </c>
      <c r="AW279" s="7" t="e">
        <f t="shared" si="496"/>
        <v>#N/A</v>
      </c>
    </row>
    <row r="280" spans="2:49" x14ac:dyDescent="0.15"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  <c r="AC280" s="117"/>
      <c r="AD280" s="117"/>
      <c r="AF280" s="116"/>
      <c r="AG280" s="117"/>
      <c r="AJ280" s="82"/>
      <c r="AT280" s="118">
        <f t="shared" si="492"/>
        <v>46021</v>
      </c>
      <c r="AU280" s="7" t="e">
        <f t="shared" si="494"/>
        <v>#N/A</v>
      </c>
      <c r="AV280" s="7" t="e">
        <f t="shared" si="495"/>
        <v>#N/A</v>
      </c>
      <c r="AW280" s="7" t="e">
        <f t="shared" si="496"/>
        <v>#N/A</v>
      </c>
    </row>
    <row r="281" spans="2:49" hidden="1" x14ac:dyDescent="0.15">
      <c r="B281" s="89" t="s">
        <v>11</v>
      </c>
      <c r="C281" s="102">
        <f>AD268+1</f>
        <v>46336</v>
      </c>
      <c r="D281" s="149">
        <f>+C281+1</f>
        <v>46337</v>
      </c>
      <c r="E281" s="149">
        <f t="shared" ref="E281" si="551">+D281+1</f>
        <v>46338</v>
      </c>
      <c r="F281" s="149">
        <f t="shared" ref="F281" si="552">+E281+1</f>
        <v>46339</v>
      </c>
      <c r="G281" s="149">
        <f t="shared" ref="G281" si="553">+F281+1</f>
        <v>46340</v>
      </c>
      <c r="H281" s="149">
        <f t="shared" ref="H281" si="554">+G281+1</f>
        <v>46341</v>
      </c>
      <c r="I281" s="149">
        <f t="shared" ref="I281" si="555">+H281+1</f>
        <v>46342</v>
      </c>
      <c r="J281" s="149">
        <f t="shared" ref="J281" si="556">+I281+1</f>
        <v>46343</v>
      </c>
      <c r="K281" s="149">
        <f t="shared" ref="K281" si="557">+J281+1</f>
        <v>46344</v>
      </c>
      <c r="L281" s="149">
        <f>+K281+1</f>
        <v>46345</v>
      </c>
      <c r="M281" s="149">
        <f t="shared" ref="M281" si="558">+L281+1</f>
        <v>46346</v>
      </c>
      <c r="N281" s="149">
        <f t="shared" ref="N281" si="559">+M281+1</f>
        <v>46347</v>
      </c>
      <c r="O281" s="149">
        <f t="shared" ref="O281" si="560">+N281+1</f>
        <v>46348</v>
      </c>
      <c r="P281" s="149">
        <f t="shared" ref="P281" si="561">+O281+1</f>
        <v>46349</v>
      </c>
      <c r="Q281" s="149">
        <f t="shared" ref="Q281" si="562">+P281+1</f>
        <v>46350</v>
      </c>
      <c r="R281" s="149">
        <f t="shared" ref="R281" si="563">+Q281+1</f>
        <v>46351</v>
      </c>
      <c r="S281" s="149">
        <f>+R281+1</f>
        <v>46352</v>
      </c>
      <c r="T281" s="149">
        <f t="shared" ref="T281" si="564">+S281+1</f>
        <v>46353</v>
      </c>
      <c r="U281" s="149">
        <f t="shared" ref="U281" si="565">+T281+1</f>
        <v>46354</v>
      </c>
      <c r="V281" s="149">
        <f t="shared" ref="V281" si="566">+U281+1</f>
        <v>46355</v>
      </c>
      <c r="W281" s="149">
        <f>+V281+1</f>
        <v>46356</v>
      </c>
      <c r="X281" s="149">
        <f t="shared" ref="X281" si="567">+W281+1</f>
        <v>46357</v>
      </c>
      <c r="Y281" s="149">
        <f t="shared" ref="Y281" si="568">+X281+1</f>
        <v>46358</v>
      </c>
      <c r="Z281" s="149">
        <f t="shared" ref="Z281" si="569">+Y281+1</f>
        <v>46359</v>
      </c>
      <c r="AA281" s="149">
        <f>+Z281+1</f>
        <v>46360</v>
      </c>
      <c r="AB281" s="149">
        <f t="shared" ref="AB281" si="570">+AA281+1</f>
        <v>46361</v>
      </c>
      <c r="AC281" s="149">
        <f>+AB281+1</f>
        <v>46362</v>
      </c>
      <c r="AD281" s="103">
        <f>+AC281+1</f>
        <v>46363</v>
      </c>
      <c r="AF281" s="115"/>
      <c r="AG281" s="113"/>
      <c r="AJ281" s="82"/>
      <c r="AT281" s="118">
        <f>AT280+1</f>
        <v>46022</v>
      </c>
      <c r="AU281" s="7" t="e">
        <f t="shared" si="494"/>
        <v>#N/A</v>
      </c>
      <c r="AV281" s="7" t="e">
        <f t="shared" si="495"/>
        <v>#N/A</v>
      </c>
      <c r="AW281" s="7" t="e">
        <f t="shared" si="496"/>
        <v>#N/A</v>
      </c>
    </row>
    <row r="282" spans="2:49" hidden="1" x14ac:dyDescent="0.15">
      <c r="B282" s="104" t="s">
        <v>52</v>
      </c>
      <c r="C282" s="87" t="e">
        <f t="shared" ref="C282" si="571">IF(C288="冬休","－",(_xlfn.IFS(WEEKDAY(C283)=7,"○",WEEKDAY(C283)=1,"○",COUNTIFS(祝日,C283)=1,"○")))</f>
        <v>#VALUE!</v>
      </c>
      <c r="D282" s="87" t="e">
        <f t="shared" ref="D282" si="572">IF(D288="冬休","－",(_xlfn.IFS(WEEKDAY(D283)=7,"○",WEEKDAY(D283)=1,"○",COUNTIFS(祝日,D283)=1,"○")))</f>
        <v>#VALUE!</v>
      </c>
      <c r="E282" s="87" t="e">
        <f t="shared" ref="E282" si="573">IF(E288="冬休","－",(_xlfn.IFS(WEEKDAY(E283)=7,"○",WEEKDAY(E283)=1,"○",COUNTIFS(祝日,E283)=1,"○")))</f>
        <v>#VALUE!</v>
      </c>
      <c r="F282" s="87" t="e">
        <f t="shared" ref="F282" si="574">IF(F288="冬休","－",(_xlfn.IFS(WEEKDAY(F283)=7,"○",WEEKDAY(F283)=1,"○",COUNTIFS(祝日,F283)=1,"○")))</f>
        <v>#VALUE!</v>
      </c>
      <c r="G282" s="87" t="e">
        <f t="shared" ref="G282" si="575">IF(G288="冬休","－",(_xlfn.IFS(WEEKDAY(G283)=7,"○",WEEKDAY(G283)=1,"○",COUNTIFS(祝日,G283)=1,"○")))</f>
        <v>#VALUE!</v>
      </c>
      <c r="H282" s="87" t="e">
        <f t="shared" ref="H282" si="576">IF(H288="冬休","－",(_xlfn.IFS(WEEKDAY(H283)=7,"○",WEEKDAY(H283)=1,"○",COUNTIFS(祝日,H283)=1,"○")))</f>
        <v>#VALUE!</v>
      </c>
      <c r="I282" s="87" t="e">
        <f t="shared" ref="I282" si="577">IF(I288="冬休","－",(_xlfn.IFS(WEEKDAY(I283)=7,"○",WEEKDAY(I283)=1,"○",COUNTIFS(祝日,I283)=1,"○")))</f>
        <v>#VALUE!</v>
      </c>
      <c r="J282" s="87" t="e">
        <f t="shared" ref="J282" si="578">IF(J288="冬休","－",(_xlfn.IFS(WEEKDAY(J283)=7,"○",WEEKDAY(J283)=1,"○",COUNTIFS(祝日,J283)=1,"○")))</f>
        <v>#VALUE!</v>
      </c>
      <c r="K282" s="87" t="e">
        <f t="shared" ref="K282" si="579">IF(K288="冬休","－",(_xlfn.IFS(WEEKDAY(K283)=7,"○",WEEKDAY(K283)=1,"○",COUNTIFS(祝日,K283)=1,"○")))</f>
        <v>#VALUE!</v>
      </c>
      <c r="L282" s="87" t="e">
        <f t="shared" ref="L282" si="580">IF(L288="冬休","－",(_xlfn.IFS(WEEKDAY(L283)=7,"○",WEEKDAY(L283)=1,"○",COUNTIFS(祝日,L283)=1,"○")))</f>
        <v>#VALUE!</v>
      </c>
      <c r="M282" s="87" t="e">
        <f t="shared" ref="M282" si="581">IF(M288="冬休","－",(_xlfn.IFS(WEEKDAY(M283)=7,"○",WEEKDAY(M283)=1,"○",COUNTIFS(祝日,M283)=1,"○")))</f>
        <v>#VALUE!</v>
      </c>
      <c r="N282" s="87" t="e">
        <f t="shared" ref="N282" si="582">IF(N288="冬休","－",(_xlfn.IFS(WEEKDAY(N283)=7,"○",WEEKDAY(N283)=1,"○",COUNTIFS(祝日,N283)=1,"○")))</f>
        <v>#VALUE!</v>
      </c>
      <c r="O282" s="87" t="e">
        <f t="shared" ref="O282" si="583">IF(O288="冬休","－",(_xlfn.IFS(WEEKDAY(O283)=7,"○",WEEKDAY(O283)=1,"○",COUNTIFS(祝日,O283)=1,"○")))</f>
        <v>#VALUE!</v>
      </c>
      <c r="P282" s="87" t="e">
        <f t="shared" ref="P282" si="584">IF(P288="冬休","－",(_xlfn.IFS(WEEKDAY(P283)=7,"○",WEEKDAY(P283)=1,"○",COUNTIFS(祝日,P283)=1,"○")))</f>
        <v>#VALUE!</v>
      </c>
      <c r="Q282" s="87" t="e">
        <f t="shared" ref="Q282" si="585">IF(Q288="冬休","－",(_xlfn.IFS(WEEKDAY(Q283)=7,"○",WEEKDAY(Q283)=1,"○",COUNTIFS(祝日,Q283)=1,"○")))</f>
        <v>#VALUE!</v>
      </c>
      <c r="R282" s="87" t="e">
        <f t="shared" ref="R282" si="586">IF(R288="冬休","－",(_xlfn.IFS(WEEKDAY(R283)=7,"○",WEEKDAY(R283)=1,"○",COUNTIFS(祝日,R283)=1,"○")))</f>
        <v>#VALUE!</v>
      </c>
      <c r="S282" s="87" t="e">
        <f t="shared" ref="S282" si="587">IF(S288="冬休","－",(_xlfn.IFS(WEEKDAY(S283)=7,"○",WEEKDAY(S283)=1,"○",COUNTIFS(祝日,S283)=1,"○")))</f>
        <v>#VALUE!</v>
      </c>
      <c r="T282" s="87" t="e">
        <f t="shared" ref="T282" si="588">IF(T288="冬休","－",(_xlfn.IFS(WEEKDAY(T283)=7,"○",WEEKDAY(T283)=1,"○",COUNTIFS(祝日,T283)=1,"○")))</f>
        <v>#VALUE!</v>
      </c>
      <c r="U282" s="87" t="e">
        <f t="shared" ref="U282" si="589">IF(U288="冬休","－",(_xlfn.IFS(WEEKDAY(U283)=7,"○",WEEKDAY(U283)=1,"○",COUNTIFS(祝日,U283)=1,"○")))</f>
        <v>#VALUE!</v>
      </c>
      <c r="V282" s="87" t="e">
        <f t="shared" ref="V282" si="590">IF(V288="冬休","－",(_xlfn.IFS(WEEKDAY(V283)=7,"○",WEEKDAY(V283)=1,"○",COUNTIFS(祝日,V283)=1,"○")))</f>
        <v>#VALUE!</v>
      </c>
      <c r="W282" s="87" t="e">
        <f t="shared" ref="W282" si="591">IF(W288="冬休","－",(_xlfn.IFS(WEEKDAY(W283)=7,"○",WEEKDAY(W283)=1,"○",COUNTIFS(祝日,W283)=1,"○")))</f>
        <v>#VALUE!</v>
      </c>
      <c r="X282" s="87" t="e">
        <f t="shared" ref="X282" si="592">IF(X288="冬休","－",(_xlfn.IFS(WEEKDAY(X283)=7,"○",WEEKDAY(X283)=1,"○",COUNTIFS(祝日,X283)=1,"○")))</f>
        <v>#VALUE!</v>
      </c>
      <c r="Y282" s="87" t="e">
        <f t="shared" ref="Y282" si="593">IF(Y288="冬休","－",(_xlfn.IFS(WEEKDAY(Y283)=7,"○",WEEKDAY(Y283)=1,"○",COUNTIFS(祝日,Y283)=1,"○")))</f>
        <v>#VALUE!</v>
      </c>
      <c r="Z282" s="87" t="e">
        <f t="shared" ref="Z282" si="594">IF(Z288="冬休","－",(_xlfn.IFS(WEEKDAY(Z283)=7,"○",WEEKDAY(Z283)=1,"○",COUNTIFS(祝日,Z283)=1,"○")))</f>
        <v>#VALUE!</v>
      </c>
      <c r="AA282" s="87" t="e">
        <f t="shared" ref="AA282" si="595">IF(AA288="冬休","－",(_xlfn.IFS(WEEKDAY(AA283)=7,"○",WEEKDAY(AA283)=1,"○",COUNTIFS(祝日,AA283)=1,"○")))</f>
        <v>#VALUE!</v>
      </c>
      <c r="AB282" s="87" t="e">
        <f t="shared" ref="AB282" si="596">IF(AB288="冬休","－",(_xlfn.IFS(WEEKDAY(AB283)=7,"○",WEEKDAY(AB283)=1,"○",COUNTIFS(祝日,AB283)=1,"○")))</f>
        <v>#VALUE!</v>
      </c>
      <c r="AC282" s="87" t="e">
        <f t="shared" ref="AC282" si="597">IF(AC288="冬休","－",(_xlfn.IFS(WEEKDAY(AC283)=7,"○",WEEKDAY(AC283)=1,"○",COUNTIFS(祝日,AC283)=1,"○")))</f>
        <v>#VALUE!</v>
      </c>
      <c r="AD282" s="87" t="e">
        <f t="shared" ref="AD282" si="598">IF(AD288="冬休","－",(_xlfn.IFS(WEEKDAY(AD283)=7,"○",WEEKDAY(AD283)=1,"○",COUNTIFS(祝日,AD283)=1,"○")))</f>
        <v>#VALUE!</v>
      </c>
      <c r="AE282" s="88"/>
      <c r="AF282" s="115"/>
      <c r="AG282" s="113"/>
      <c r="AJ282" s="82"/>
      <c r="AT282" s="118">
        <f t="shared" si="492"/>
        <v>46023</v>
      </c>
      <c r="AU282" s="7" t="e">
        <f t="shared" si="494"/>
        <v>#N/A</v>
      </c>
      <c r="AV282" s="7" t="e">
        <f t="shared" si="495"/>
        <v>#N/A</v>
      </c>
      <c r="AW282" s="7" t="e">
        <f t="shared" si="496"/>
        <v>#N/A</v>
      </c>
    </row>
    <row r="283" spans="2:49" x14ac:dyDescent="0.15">
      <c r="B283" s="89" t="s">
        <v>11</v>
      </c>
      <c r="C283" s="100" t="str">
        <f t="shared" ref="C283:AD283" si="599">IF(C281&lt;=$G$5,C281,"")</f>
        <v/>
      </c>
      <c r="D283" s="100" t="str">
        <f t="shared" si="599"/>
        <v/>
      </c>
      <c r="E283" s="100" t="str">
        <f t="shared" si="599"/>
        <v/>
      </c>
      <c r="F283" s="100" t="str">
        <f t="shared" si="599"/>
        <v/>
      </c>
      <c r="G283" s="100" t="str">
        <f t="shared" si="599"/>
        <v/>
      </c>
      <c r="H283" s="100" t="str">
        <f t="shared" si="599"/>
        <v/>
      </c>
      <c r="I283" s="100" t="str">
        <f t="shared" si="599"/>
        <v/>
      </c>
      <c r="J283" s="100" t="str">
        <f t="shared" si="599"/>
        <v/>
      </c>
      <c r="K283" s="100" t="str">
        <f t="shared" si="599"/>
        <v/>
      </c>
      <c r="L283" s="100" t="str">
        <f t="shared" si="599"/>
        <v/>
      </c>
      <c r="M283" s="100" t="str">
        <f t="shared" si="599"/>
        <v/>
      </c>
      <c r="N283" s="100" t="str">
        <f t="shared" si="599"/>
        <v/>
      </c>
      <c r="O283" s="100" t="str">
        <f t="shared" si="599"/>
        <v/>
      </c>
      <c r="P283" s="100" t="str">
        <f t="shared" si="599"/>
        <v/>
      </c>
      <c r="Q283" s="100" t="str">
        <f t="shared" si="599"/>
        <v/>
      </c>
      <c r="R283" s="100" t="str">
        <f t="shared" si="599"/>
        <v/>
      </c>
      <c r="S283" s="100" t="str">
        <f t="shared" si="599"/>
        <v/>
      </c>
      <c r="T283" s="100" t="str">
        <f t="shared" si="599"/>
        <v/>
      </c>
      <c r="U283" s="100" t="str">
        <f t="shared" si="599"/>
        <v/>
      </c>
      <c r="V283" s="100" t="str">
        <f t="shared" si="599"/>
        <v/>
      </c>
      <c r="W283" s="100" t="str">
        <f t="shared" si="599"/>
        <v/>
      </c>
      <c r="X283" s="100" t="str">
        <f t="shared" si="599"/>
        <v/>
      </c>
      <c r="Y283" s="100" t="str">
        <f t="shared" si="599"/>
        <v/>
      </c>
      <c r="Z283" s="100" t="str">
        <f t="shared" si="599"/>
        <v/>
      </c>
      <c r="AA283" s="100" t="str">
        <f t="shared" si="599"/>
        <v/>
      </c>
      <c r="AB283" s="100" t="str">
        <f t="shared" si="599"/>
        <v/>
      </c>
      <c r="AC283" s="100" t="str">
        <f t="shared" si="599"/>
        <v/>
      </c>
      <c r="AD283" s="92" t="str">
        <f t="shared" si="599"/>
        <v/>
      </c>
      <c r="AE283" s="88"/>
      <c r="AF283" s="200" t="str">
        <f>IF(C283="","",AF270+1)</f>
        <v/>
      </c>
      <c r="AG283" s="201"/>
      <c r="AJ283" s="82"/>
      <c r="AT283" s="118">
        <f t="shared" si="492"/>
        <v>46024</v>
      </c>
      <c r="AU283" s="7" t="e">
        <f t="shared" si="494"/>
        <v>#N/A</v>
      </c>
      <c r="AV283" s="7" t="e">
        <f t="shared" si="495"/>
        <v>#N/A</v>
      </c>
      <c r="AW283" s="7" t="e">
        <f t="shared" si="496"/>
        <v>#N/A</v>
      </c>
    </row>
    <row r="284" spans="2:49" x14ac:dyDescent="0.15">
      <c r="B284" s="52" t="s">
        <v>5</v>
      </c>
      <c r="C284" s="144" t="str">
        <f>TEXT(WEEKDAY(+C281),"aaa")</f>
        <v>火</v>
      </c>
      <c r="D284" s="145" t="str">
        <f t="shared" ref="D284:AD284" si="600">TEXT(WEEKDAY(+D281),"aaa")</f>
        <v>水</v>
      </c>
      <c r="E284" s="145" t="str">
        <f t="shared" si="600"/>
        <v>木</v>
      </c>
      <c r="F284" s="145" t="str">
        <f t="shared" si="600"/>
        <v>金</v>
      </c>
      <c r="G284" s="145" t="str">
        <f t="shared" si="600"/>
        <v>土</v>
      </c>
      <c r="H284" s="145" t="str">
        <f t="shared" si="600"/>
        <v>日</v>
      </c>
      <c r="I284" s="145" t="str">
        <f t="shared" si="600"/>
        <v>月</v>
      </c>
      <c r="J284" s="145" t="str">
        <f t="shared" si="600"/>
        <v>火</v>
      </c>
      <c r="K284" s="145" t="str">
        <f t="shared" si="600"/>
        <v>水</v>
      </c>
      <c r="L284" s="145" t="str">
        <f t="shared" si="600"/>
        <v>木</v>
      </c>
      <c r="M284" s="145" t="str">
        <f t="shared" si="600"/>
        <v>金</v>
      </c>
      <c r="N284" s="145" t="str">
        <f t="shared" si="600"/>
        <v>土</v>
      </c>
      <c r="O284" s="145" t="str">
        <f t="shared" si="600"/>
        <v>日</v>
      </c>
      <c r="P284" s="145" t="str">
        <f t="shared" si="600"/>
        <v>月</v>
      </c>
      <c r="Q284" s="145" t="str">
        <f t="shared" si="600"/>
        <v>火</v>
      </c>
      <c r="R284" s="145" t="str">
        <f t="shared" si="600"/>
        <v>水</v>
      </c>
      <c r="S284" s="145" t="str">
        <f t="shared" si="600"/>
        <v>木</v>
      </c>
      <c r="T284" s="145" t="str">
        <f t="shared" si="600"/>
        <v>金</v>
      </c>
      <c r="U284" s="145" t="str">
        <f t="shared" si="600"/>
        <v>土</v>
      </c>
      <c r="V284" s="145" t="str">
        <f t="shared" si="600"/>
        <v>日</v>
      </c>
      <c r="W284" s="145" t="str">
        <f t="shared" si="600"/>
        <v>月</v>
      </c>
      <c r="X284" s="145" t="str">
        <f t="shared" si="600"/>
        <v>火</v>
      </c>
      <c r="Y284" s="145" t="str">
        <f t="shared" si="600"/>
        <v>水</v>
      </c>
      <c r="Z284" s="145" t="str">
        <f t="shared" si="600"/>
        <v>木</v>
      </c>
      <c r="AA284" s="145" t="str">
        <f t="shared" si="600"/>
        <v>金</v>
      </c>
      <c r="AB284" s="145" t="str">
        <f t="shared" si="600"/>
        <v>土</v>
      </c>
      <c r="AC284" s="145" t="str">
        <f t="shared" si="600"/>
        <v>日</v>
      </c>
      <c r="AD284" s="146" t="str">
        <f t="shared" si="600"/>
        <v>月</v>
      </c>
      <c r="AE284" s="24"/>
      <c r="AF284" s="95" t="s">
        <v>56</v>
      </c>
      <c r="AG284" s="108">
        <f>+COUNTIF(C284:AD284,"土")+COUNTIF(C284:AD284,"日")</f>
        <v>8</v>
      </c>
      <c r="AJ284" s="82"/>
      <c r="AT284" s="118">
        <f t="shared" si="492"/>
        <v>46025</v>
      </c>
      <c r="AU284" s="7" t="e">
        <f t="shared" si="494"/>
        <v>#N/A</v>
      </c>
      <c r="AV284" s="7" t="e">
        <f t="shared" si="495"/>
        <v>#N/A</v>
      </c>
      <c r="AW284" s="7" t="e">
        <f t="shared" si="496"/>
        <v>#N/A</v>
      </c>
    </row>
    <row r="285" spans="2:49" ht="13.5" customHeight="1" x14ac:dyDescent="0.15">
      <c r="B285" s="176" t="s">
        <v>8</v>
      </c>
      <c r="C285" s="179"/>
      <c r="D285" s="170"/>
      <c r="E285" s="170"/>
      <c r="F285" s="170"/>
      <c r="G285" s="170"/>
      <c r="H285" s="170"/>
      <c r="I285" s="170"/>
      <c r="J285" s="170"/>
      <c r="K285" s="170"/>
      <c r="L285" s="170"/>
      <c r="M285" s="170"/>
      <c r="N285" s="170"/>
      <c r="O285" s="170"/>
      <c r="P285" s="170"/>
      <c r="Q285" s="170"/>
      <c r="R285" s="170"/>
      <c r="S285" s="170"/>
      <c r="T285" s="170"/>
      <c r="U285" s="170"/>
      <c r="V285" s="170"/>
      <c r="W285" s="170"/>
      <c r="X285" s="170"/>
      <c r="Y285" s="170"/>
      <c r="Z285" s="170"/>
      <c r="AA285" s="170"/>
      <c r="AB285" s="170"/>
      <c r="AC285" s="170"/>
      <c r="AD285" s="173"/>
      <c r="AE285" s="24"/>
      <c r="AF285" s="96" t="s">
        <v>53</v>
      </c>
      <c r="AG285" s="109">
        <f>+COUNTA(C288:AD288)</f>
        <v>0</v>
      </c>
      <c r="AJ285" s="82"/>
      <c r="AT285" s="118">
        <f t="shared" si="492"/>
        <v>46026</v>
      </c>
      <c r="AU285" s="7" t="e">
        <f t="shared" si="494"/>
        <v>#N/A</v>
      </c>
      <c r="AV285" s="7" t="e">
        <f t="shared" si="495"/>
        <v>#N/A</v>
      </c>
      <c r="AW285" s="7" t="e">
        <f t="shared" si="496"/>
        <v>#N/A</v>
      </c>
    </row>
    <row r="286" spans="2:49" ht="13.5" customHeight="1" x14ac:dyDescent="0.15">
      <c r="B286" s="177"/>
      <c r="C286" s="180"/>
      <c r="D286" s="171"/>
      <c r="E286" s="171"/>
      <c r="F286" s="171"/>
      <c r="G286" s="171"/>
      <c r="H286" s="171"/>
      <c r="I286" s="171"/>
      <c r="J286" s="171"/>
      <c r="K286" s="171"/>
      <c r="L286" s="171"/>
      <c r="M286" s="171"/>
      <c r="N286" s="171"/>
      <c r="O286" s="171"/>
      <c r="P286" s="171"/>
      <c r="Q286" s="171"/>
      <c r="R286" s="171"/>
      <c r="S286" s="171"/>
      <c r="T286" s="171"/>
      <c r="U286" s="171"/>
      <c r="V286" s="171"/>
      <c r="W286" s="171"/>
      <c r="X286" s="171"/>
      <c r="Y286" s="171"/>
      <c r="Z286" s="171"/>
      <c r="AA286" s="171"/>
      <c r="AB286" s="171"/>
      <c r="AC286" s="171"/>
      <c r="AD286" s="174"/>
      <c r="AE286" s="24"/>
      <c r="AF286" s="96" t="s">
        <v>61</v>
      </c>
      <c r="AG286" s="127">
        <f>COUNTA(C283:AD283)-AG285-COUNTBLANK(C283:AD283)</f>
        <v>0</v>
      </c>
      <c r="AJ286" s="82"/>
      <c r="AT286" s="118">
        <f t="shared" si="492"/>
        <v>46027</v>
      </c>
      <c r="AU286" s="7" t="e">
        <f t="shared" si="494"/>
        <v>#N/A</v>
      </c>
      <c r="AV286" s="7" t="e">
        <f t="shared" si="495"/>
        <v>#N/A</v>
      </c>
      <c r="AW286" s="7" t="e">
        <f t="shared" si="496"/>
        <v>#N/A</v>
      </c>
    </row>
    <row r="287" spans="2:49" ht="13.5" customHeight="1" x14ac:dyDescent="0.15">
      <c r="B287" s="178"/>
      <c r="C287" s="181"/>
      <c r="D287" s="172"/>
      <c r="E287" s="172"/>
      <c r="F287" s="172"/>
      <c r="G287" s="172"/>
      <c r="H287" s="172"/>
      <c r="I287" s="172"/>
      <c r="J287" s="172"/>
      <c r="K287" s="172"/>
      <c r="L287" s="172"/>
      <c r="M287" s="172"/>
      <c r="N287" s="172"/>
      <c r="O287" s="172"/>
      <c r="P287" s="172"/>
      <c r="Q287" s="172"/>
      <c r="R287" s="172"/>
      <c r="S287" s="172"/>
      <c r="T287" s="172"/>
      <c r="U287" s="172"/>
      <c r="V287" s="172"/>
      <c r="W287" s="172"/>
      <c r="X287" s="172"/>
      <c r="Y287" s="172"/>
      <c r="Z287" s="172"/>
      <c r="AA287" s="172"/>
      <c r="AB287" s="172"/>
      <c r="AC287" s="172"/>
      <c r="AD287" s="175"/>
      <c r="AE287" s="24"/>
      <c r="AF287" s="96" t="s">
        <v>6</v>
      </c>
      <c r="AG287" s="110">
        <f>+COUNTIF(C289:AD289,"*休")</f>
        <v>0</v>
      </c>
      <c r="AH287" s="40" t="str">
        <f>IF(C283="","",IF(8&gt;AG287,"←計画日数が足りません",""))</f>
        <v/>
      </c>
      <c r="AJ287" s="82"/>
      <c r="AT287" s="118">
        <f t="shared" si="492"/>
        <v>46028</v>
      </c>
      <c r="AU287" s="7" t="e">
        <f t="shared" ref="AU287:AU314" si="601">IF(HLOOKUP($AT287,$C$140:$AD$147,6,FALSE)="","",HLOOKUP($AT287,$C$140:$AD$147,6,FALSE))</f>
        <v>#N/A</v>
      </c>
      <c r="AV287" s="7" t="e">
        <f t="shared" ref="AV287:AV314" si="602">IF(HLOOKUP($AT287,$C$140:$AD$147,7,FALSE)="","",HLOOKUP($AT287,$C$140:$AD$147,7,FALSE))</f>
        <v>#N/A</v>
      </c>
      <c r="AW287" s="7" t="e">
        <f t="shared" ref="AW287:AW314" si="603">IF(HLOOKUP($AT287,$C$140:$AD$147,8,FALSE)="","",HLOOKUP($AT287,$C$140:$AD$147,8,FALSE))</f>
        <v>#N/A</v>
      </c>
    </row>
    <row r="288" spans="2:49" x14ac:dyDescent="0.15">
      <c r="B288" s="57" t="s">
        <v>16</v>
      </c>
      <c r="C288" s="8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69"/>
      <c r="AE288" s="24"/>
      <c r="AF288" s="96" t="s">
        <v>10</v>
      </c>
      <c r="AG288" s="110">
        <f>+COUNTIF(C290:AD290,"*休")</f>
        <v>0</v>
      </c>
      <c r="AH288" s="40" t="str">
        <f>IF(C283="","",IF(AG288&lt;AG287,"←実績が足りません",""))</f>
        <v/>
      </c>
      <c r="AJ288" s="82"/>
      <c r="AT288" s="118">
        <f t="shared" si="492"/>
        <v>46029</v>
      </c>
      <c r="AU288" s="7" t="e">
        <f t="shared" si="601"/>
        <v>#N/A</v>
      </c>
      <c r="AV288" s="7" t="e">
        <f t="shared" si="602"/>
        <v>#N/A</v>
      </c>
      <c r="AW288" s="7" t="e">
        <f t="shared" si="603"/>
        <v>#N/A</v>
      </c>
    </row>
    <row r="289" spans="2:49" x14ac:dyDescent="0.15">
      <c r="B289" s="52" t="s">
        <v>0</v>
      </c>
      <c r="C289" s="80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3"/>
      <c r="Q289" s="2"/>
      <c r="R289" s="80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69"/>
      <c r="AE289" s="24"/>
      <c r="AF289" s="123" t="s">
        <v>62</v>
      </c>
      <c r="AG289" s="41" t="e">
        <f>ROUNDDOWN(AG288/AG286,3)</f>
        <v>#DIV/0!</v>
      </c>
      <c r="AJ289" s="82"/>
      <c r="AT289" s="118">
        <f t="shared" si="492"/>
        <v>46030</v>
      </c>
      <c r="AU289" s="7" t="e">
        <f t="shared" si="601"/>
        <v>#N/A</v>
      </c>
      <c r="AV289" s="7" t="e">
        <f t="shared" si="602"/>
        <v>#N/A</v>
      </c>
      <c r="AW289" s="7" t="e">
        <f t="shared" si="603"/>
        <v>#N/A</v>
      </c>
    </row>
    <row r="290" spans="2:49" x14ac:dyDescent="0.15">
      <c r="B290" s="60" t="s">
        <v>7</v>
      </c>
      <c r="C290" s="147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148"/>
      <c r="Q290" s="71"/>
      <c r="R290" s="147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2"/>
      <c r="AE290" s="24"/>
      <c r="AF290" s="111" t="s">
        <v>57</v>
      </c>
      <c r="AG290" s="112" t="str">
        <f>_xlfn.IFS(C283="","",AG289&gt;=0.285,"OK",AG289&lt;0.285,"NG")</f>
        <v/>
      </c>
      <c r="AJ290" s="82"/>
      <c r="AT290" s="118">
        <f t="shared" si="492"/>
        <v>46031</v>
      </c>
      <c r="AU290" s="7" t="e">
        <f t="shared" si="601"/>
        <v>#N/A</v>
      </c>
      <c r="AV290" s="7" t="e">
        <f t="shared" si="602"/>
        <v>#N/A</v>
      </c>
      <c r="AW290" s="7" t="e">
        <f t="shared" si="603"/>
        <v>#N/A</v>
      </c>
    </row>
    <row r="291" spans="2:49" hidden="1" x14ac:dyDescent="0.15">
      <c r="B291" s="83"/>
      <c r="C291" s="142" t="str">
        <f>_xlfn.IFS(C288="","通常",C288="夏休","夏休",C288="冬休","冬休")</f>
        <v>通常</v>
      </c>
      <c r="D291" s="142" t="str">
        <f t="shared" ref="D291:AD291" si="604">_xlfn.IFS(D288="","通常",D288="夏休","夏休",D288="冬休","冬休")</f>
        <v>通常</v>
      </c>
      <c r="E291" s="142" t="str">
        <f t="shared" si="604"/>
        <v>通常</v>
      </c>
      <c r="F291" s="142" t="str">
        <f t="shared" si="604"/>
        <v>通常</v>
      </c>
      <c r="G291" s="142" t="str">
        <f t="shared" si="604"/>
        <v>通常</v>
      </c>
      <c r="H291" s="142" t="str">
        <f t="shared" si="604"/>
        <v>通常</v>
      </c>
      <c r="I291" s="142" t="str">
        <f t="shared" si="604"/>
        <v>通常</v>
      </c>
      <c r="J291" s="142" t="str">
        <f t="shared" si="604"/>
        <v>通常</v>
      </c>
      <c r="K291" s="142" t="str">
        <f t="shared" si="604"/>
        <v>通常</v>
      </c>
      <c r="L291" s="142" t="str">
        <f t="shared" si="604"/>
        <v>通常</v>
      </c>
      <c r="M291" s="142" t="str">
        <f t="shared" si="604"/>
        <v>通常</v>
      </c>
      <c r="N291" s="142" t="str">
        <f t="shared" si="604"/>
        <v>通常</v>
      </c>
      <c r="O291" s="142" t="str">
        <f t="shared" si="604"/>
        <v>通常</v>
      </c>
      <c r="P291" s="142" t="str">
        <f t="shared" si="604"/>
        <v>通常</v>
      </c>
      <c r="Q291" s="142" t="str">
        <f t="shared" si="604"/>
        <v>通常</v>
      </c>
      <c r="R291" s="142" t="str">
        <f t="shared" si="604"/>
        <v>通常</v>
      </c>
      <c r="S291" s="142" t="str">
        <f t="shared" si="604"/>
        <v>通常</v>
      </c>
      <c r="T291" s="142" t="str">
        <f t="shared" si="604"/>
        <v>通常</v>
      </c>
      <c r="U291" s="142" t="str">
        <f t="shared" si="604"/>
        <v>通常</v>
      </c>
      <c r="V291" s="142" t="str">
        <f t="shared" si="604"/>
        <v>通常</v>
      </c>
      <c r="W291" s="142" t="str">
        <f t="shared" si="604"/>
        <v>通常</v>
      </c>
      <c r="X291" s="142" t="str">
        <f t="shared" si="604"/>
        <v>通常</v>
      </c>
      <c r="Y291" s="142" t="str">
        <f t="shared" si="604"/>
        <v>通常</v>
      </c>
      <c r="Z291" s="142" t="str">
        <f t="shared" si="604"/>
        <v>通常</v>
      </c>
      <c r="AA291" s="142" t="str">
        <f t="shared" si="604"/>
        <v>通常</v>
      </c>
      <c r="AB291" s="142" t="str">
        <f t="shared" si="604"/>
        <v>通常</v>
      </c>
      <c r="AC291" s="142" t="str">
        <f t="shared" si="604"/>
        <v>通常</v>
      </c>
      <c r="AD291" s="142" t="str">
        <f t="shared" si="604"/>
        <v>通常</v>
      </c>
      <c r="AE291" s="24"/>
      <c r="AF291" s="131"/>
      <c r="AG291" s="132"/>
      <c r="AJ291" s="82"/>
      <c r="AT291" s="118">
        <f t="shared" si="492"/>
        <v>46032</v>
      </c>
      <c r="AU291" s="7" t="e">
        <f t="shared" si="601"/>
        <v>#N/A</v>
      </c>
      <c r="AV291" s="7" t="e">
        <f t="shared" si="602"/>
        <v>#N/A</v>
      </c>
      <c r="AW291" s="7" t="e">
        <f t="shared" si="603"/>
        <v>#N/A</v>
      </c>
    </row>
    <row r="292" spans="2:49" hidden="1" x14ac:dyDescent="0.15">
      <c r="B292" s="83"/>
      <c r="C292" s="142" t="str">
        <f>_xlfn.IFS(C288="","通常実績",C288="夏休","夏休",C288="冬休","冬休")</f>
        <v>通常実績</v>
      </c>
      <c r="D292" s="142" t="str">
        <f t="shared" ref="D292:AD292" si="605">_xlfn.IFS(D288="","通常実績",D288="夏休","夏休",D288="冬休","冬休")</f>
        <v>通常実績</v>
      </c>
      <c r="E292" s="142" t="str">
        <f t="shared" si="605"/>
        <v>通常実績</v>
      </c>
      <c r="F292" s="142" t="str">
        <f t="shared" si="605"/>
        <v>通常実績</v>
      </c>
      <c r="G292" s="142" t="str">
        <f t="shared" si="605"/>
        <v>通常実績</v>
      </c>
      <c r="H292" s="142" t="str">
        <f t="shared" si="605"/>
        <v>通常実績</v>
      </c>
      <c r="I292" s="142" t="str">
        <f t="shared" si="605"/>
        <v>通常実績</v>
      </c>
      <c r="J292" s="142" t="str">
        <f t="shared" si="605"/>
        <v>通常実績</v>
      </c>
      <c r="K292" s="142" t="str">
        <f t="shared" si="605"/>
        <v>通常実績</v>
      </c>
      <c r="L292" s="142" t="str">
        <f t="shared" si="605"/>
        <v>通常実績</v>
      </c>
      <c r="M292" s="142" t="str">
        <f t="shared" si="605"/>
        <v>通常実績</v>
      </c>
      <c r="N292" s="142" t="str">
        <f t="shared" si="605"/>
        <v>通常実績</v>
      </c>
      <c r="O292" s="142" t="str">
        <f t="shared" si="605"/>
        <v>通常実績</v>
      </c>
      <c r="P292" s="142" t="str">
        <f t="shared" si="605"/>
        <v>通常実績</v>
      </c>
      <c r="Q292" s="142" t="str">
        <f t="shared" si="605"/>
        <v>通常実績</v>
      </c>
      <c r="R292" s="142" t="str">
        <f t="shared" si="605"/>
        <v>通常実績</v>
      </c>
      <c r="S292" s="142" t="str">
        <f t="shared" si="605"/>
        <v>通常実績</v>
      </c>
      <c r="T292" s="142" t="str">
        <f t="shared" si="605"/>
        <v>通常実績</v>
      </c>
      <c r="U292" s="142" t="str">
        <f t="shared" si="605"/>
        <v>通常実績</v>
      </c>
      <c r="V292" s="142" t="str">
        <f t="shared" si="605"/>
        <v>通常実績</v>
      </c>
      <c r="W292" s="142" t="str">
        <f t="shared" si="605"/>
        <v>通常実績</v>
      </c>
      <c r="X292" s="142" t="str">
        <f t="shared" si="605"/>
        <v>通常実績</v>
      </c>
      <c r="Y292" s="142" t="str">
        <f t="shared" si="605"/>
        <v>通常実績</v>
      </c>
      <c r="Z292" s="142" t="str">
        <f t="shared" si="605"/>
        <v>通常実績</v>
      </c>
      <c r="AA292" s="142" t="str">
        <f t="shared" si="605"/>
        <v>通常実績</v>
      </c>
      <c r="AB292" s="142" t="str">
        <f t="shared" si="605"/>
        <v>通常実績</v>
      </c>
      <c r="AC292" s="142" t="str">
        <f t="shared" si="605"/>
        <v>通常実績</v>
      </c>
      <c r="AD292" s="142" t="str">
        <f t="shared" si="605"/>
        <v>通常実績</v>
      </c>
      <c r="AE292" s="24"/>
      <c r="AF292" s="131"/>
      <c r="AG292" s="132"/>
      <c r="AJ292" s="82"/>
      <c r="AT292" s="118">
        <f t="shared" si="492"/>
        <v>46033</v>
      </c>
      <c r="AU292" s="7" t="e">
        <f t="shared" si="601"/>
        <v>#N/A</v>
      </c>
      <c r="AV292" s="7" t="e">
        <f t="shared" si="602"/>
        <v>#N/A</v>
      </c>
      <c r="AW292" s="7" t="e">
        <f t="shared" si="603"/>
        <v>#N/A</v>
      </c>
    </row>
    <row r="293" spans="2:49" x14ac:dyDescent="0.15"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  <c r="AC293" s="117"/>
      <c r="AD293" s="117"/>
      <c r="AF293" s="116"/>
      <c r="AG293" s="117"/>
      <c r="AJ293" s="82"/>
      <c r="AT293" s="118">
        <f t="shared" si="492"/>
        <v>46034</v>
      </c>
      <c r="AU293" s="7" t="e">
        <f t="shared" si="601"/>
        <v>#N/A</v>
      </c>
      <c r="AV293" s="7" t="e">
        <f t="shared" si="602"/>
        <v>#N/A</v>
      </c>
      <c r="AW293" s="7" t="e">
        <f t="shared" si="603"/>
        <v>#N/A</v>
      </c>
    </row>
    <row r="294" spans="2:49" hidden="1" x14ac:dyDescent="0.15">
      <c r="B294" s="89" t="s">
        <v>11</v>
      </c>
      <c r="C294" s="102">
        <f>AD281+1</f>
        <v>46364</v>
      </c>
      <c r="D294" s="149">
        <f>+C294+1</f>
        <v>46365</v>
      </c>
      <c r="E294" s="149">
        <f t="shared" ref="E294" si="606">+D294+1</f>
        <v>46366</v>
      </c>
      <c r="F294" s="149">
        <f t="shared" ref="F294" si="607">+E294+1</f>
        <v>46367</v>
      </c>
      <c r="G294" s="149">
        <f t="shared" ref="G294" si="608">+F294+1</f>
        <v>46368</v>
      </c>
      <c r="H294" s="149">
        <f t="shared" ref="H294" si="609">+G294+1</f>
        <v>46369</v>
      </c>
      <c r="I294" s="149">
        <f t="shared" ref="I294" si="610">+H294+1</f>
        <v>46370</v>
      </c>
      <c r="J294" s="149">
        <f t="shared" ref="J294" si="611">+I294+1</f>
        <v>46371</v>
      </c>
      <c r="K294" s="149">
        <f t="shared" ref="K294" si="612">+J294+1</f>
        <v>46372</v>
      </c>
      <c r="L294" s="149">
        <f>+K294+1</f>
        <v>46373</v>
      </c>
      <c r="M294" s="149">
        <f t="shared" ref="M294" si="613">+L294+1</f>
        <v>46374</v>
      </c>
      <c r="N294" s="149">
        <f t="shared" ref="N294" si="614">+M294+1</f>
        <v>46375</v>
      </c>
      <c r="O294" s="149">
        <f t="shared" ref="O294" si="615">+N294+1</f>
        <v>46376</v>
      </c>
      <c r="P294" s="149">
        <f t="shared" ref="P294" si="616">+O294+1</f>
        <v>46377</v>
      </c>
      <c r="Q294" s="149">
        <f t="shared" ref="Q294" si="617">+P294+1</f>
        <v>46378</v>
      </c>
      <c r="R294" s="149">
        <f t="shared" ref="R294" si="618">+Q294+1</f>
        <v>46379</v>
      </c>
      <c r="S294" s="149">
        <f>+R294+1</f>
        <v>46380</v>
      </c>
      <c r="T294" s="149">
        <f t="shared" ref="T294" si="619">+S294+1</f>
        <v>46381</v>
      </c>
      <c r="U294" s="149">
        <f t="shared" ref="U294" si="620">+T294+1</f>
        <v>46382</v>
      </c>
      <c r="V294" s="149">
        <f t="shared" ref="V294" si="621">+U294+1</f>
        <v>46383</v>
      </c>
      <c r="W294" s="149">
        <f>+V294+1</f>
        <v>46384</v>
      </c>
      <c r="X294" s="149">
        <f t="shared" ref="X294" si="622">+W294+1</f>
        <v>46385</v>
      </c>
      <c r="Y294" s="149">
        <f t="shared" ref="Y294" si="623">+X294+1</f>
        <v>46386</v>
      </c>
      <c r="Z294" s="149">
        <f t="shared" ref="Z294" si="624">+Y294+1</f>
        <v>46387</v>
      </c>
      <c r="AA294" s="149">
        <f>+Z294+1</f>
        <v>46388</v>
      </c>
      <c r="AB294" s="149">
        <f t="shared" ref="AB294" si="625">+AA294+1</f>
        <v>46389</v>
      </c>
      <c r="AC294" s="149">
        <f>+AB294+1</f>
        <v>46390</v>
      </c>
      <c r="AD294" s="103">
        <f>+AC294+1</f>
        <v>46391</v>
      </c>
      <c r="AF294" s="115"/>
      <c r="AG294" s="113"/>
      <c r="AJ294" s="82"/>
      <c r="AT294" s="118">
        <f t="shared" si="492"/>
        <v>46035</v>
      </c>
      <c r="AU294" s="7" t="e">
        <f t="shared" si="601"/>
        <v>#N/A</v>
      </c>
      <c r="AV294" s="7" t="e">
        <f t="shared" si="602"/>
        <v>#N/A</v>
      </c>
      <c r="AW294" s="7" t="e">
        <f t="shared" si="603"/>
        <v>#N/A</v>
      </c>
    </row>
    <row r="295" spans="2:49" hidden="1" x14ac:dyDescent="0.15">
      <c r="B295" s="104" t="s">
        <v>52</v>
      </c>
      <c r="C295" s="87" t="e">
        <f t="shared" ref="C295" si="626">IF(C301="冬休","－",(_xlfn.IFS(WEEKDAY(C296)=7,"○",WEEKDAY(C296)=1,"○",COUNTIFS(祝日,C296)=1,"○")))</f>
        <v>#VALUE!</v>
      </c>
      <c r="D295" s="87" t="e">
        <f t="shared" ref="D295" si="627">IF(D301="冬休","－",(_xlfn.IFS(WEEKDAY(D296)=7,"○",WEEKDAY(D296)=1,"○",COUNTIFS(祝日,D296)=1,"○")))</f>
        <v>#VALUE!</v>
      </c>
      <c r="E295" s="87" t="e">
        <f t="shared" ref="E295" si="628">IF(E301="冬休","－",(_xlfn.IFS(WEEKDAY(E296)=7,"○",WEEKDAY(E296)=1,"○",COUNTIFS(祝日,E296)=1,"○")))</f>
        <v>#VALUE!</v>
      </c>
      <c r="F295" s="87" t="e">
        <f t="shared" ref="F295" si="629">IF(F301="冬休","－",(_xlfn.IFS(WEEKDAY(F296)=7,"○",WEEKDAY(F296)=1,"○",COUNTIFS(祝日,F296)=1,"○")))</f>
        <v>#VALUE!</v>
      </c>
      <c r="G295" s="87" t="e">
        <f t="shared" ref="G295" si="630">IF(G301="冬休","－",(_xlfn.IFS(WEEKDAY(G296)=7,"○",WEEKDAY(G296)=1,"○",COUNTIFS(祝日,G296)=1,"○")))</f>
        <v>#VALUE!</v>
      </c>
      <c r="H295" s="87" t="e">
        <f t="shared" ref="H295" si="631">IF(H301="冬休","－",(_xlfn.IFS(WEEKDAY(H296)=7,"○",WEEKDAY(H296)=1,"○",COUNTIFS(祝日,H296)=1,"○")))</f>
        <v>#VALUE!</v>
      </c>
      <c r="I295" s="87" t="e">
        <f t="shared" ref="I295" si="632">IF(I301="冬休","－",(_xlfn.IFS(WEEKDAY(I296)=7,"○",WEEKDAY(I296)=1,"○",COUNTIFS(祝日,I296)=1,"○")))</f>
        <v>#VALUE!</v>
      </c>
      <c r="J295" s="87" t="e">
        <f t="shared" ref="J295" si="633">IF(J301="冬休","－",(_xlfn.IFS(WEEKDAY(J296)=7,"○",WEEKDAY(J296)=1,"○",COUNTIFS(祝日,J296)=1,"○")))</f>
        <v>#VALUE!</v>
      </c>
      <c r="K295" s="87" t="e">
        <f t="shared" ref="K295" si="634">IF(K301="冬休","－",(_xlfn.IFS(WEEKDAY(K296)=7,"○",WEEKDAY(K296)=1,"○",COUNTIFS(祝日,K296)=1,"○")))</f>
        <v>#VALUE!</v>
      </c>
      <c r="L295" s="87" t="e">
        <f t="shared" ref="L295" si="635">IF(L301="冬休","－",(_xlfn.IFS(WEEKDAY(L296)=7,"○",WEEKDAY(L296)=1,"○",COUNTIFS(祝日,L296)=1,"○")))</f>
        <v>#VALUE!</v>
      </c>
      <c r="M295" s="87" t="e">
        <f t="shared" ref="M295" si="636">IF(M301="冬休","－",(_xlfn.IFS(WEEKDAY(M296)=7,"○",WEEKDAY(M296)=1,"○",COUNTIFS(祝日,M296)=1,"○")))</f>
        <v>#VALUE!</v>
      </c>
      <c r="N295" s="87" t="e">
        <f t="shared" ref="N295" si="637">IF(N301="冬休","－",(_xlfn.IFS(WEEKDAY(N296)=7,"○",WEEKDAY(N296)=1,"○",COUNTIFS(祝日,N296)=1,"○")))</f>
        <v>#VALUE!</v>
      </c>
      <c r="O295" s="87" t="e">
        <f t="shared" ref="O295" si="638">IF(O301="冬休","－",(_xlfn.IFS(WEEKDAY(O296)=7,"○",WEEKDAY(O296)=1,"○",COUNTIFS(祝日,O296)=1,"○")))</f>
        <v>#VALUE!</v>
      </c>
      <c r="P295" s="87" t="e">
        <f t="shared" ref="P295" si="639">IF(P301="冬休","－",(_xlfn.IFS(WEEKDAY(P296)=7,"○",WEEKDAY(P296)=1,"○",COUNTIFS(祝日,P296)=1,"○")))</f>
        <v>#VALUE!</v>
      </c>
      <c r="Q295" s="87" t="e">
        <f t="shared" ref="Q295" si="640">IF(Q301="冬休","－",(_xlfn.IFS(WEEKDAY(Q296)=7,"○",WEEKDAY(Q296)=1,"○",COUNTIFS(祝日,Q296)=1,"○")))</f>
        <v>#VALUE!</v>
      </c>
      <c r="R295" s="87" t="e">
        <f t="shared" ref="R295" si="641">IF(R301="冬休","－",(_xlfn.IFS(WEEKDAY(R296)=7,"○",WEEKDAY(R296)=1,"○",COUNTIFS(祝日,R296)=1,"○")))</f>
        <v>#VALUE!</v>
      </c>
      <c r="S295" s="87" t="e">
        <f t="shared" ref="S295" si="642">IF(S301="冬休","－",(_xlfn.IFS(WEEKDAY(S296)=7,"○",WEEKDAY(S296)=1,"○",COUNTIFS(祝日,S296)=1,"○")))</f>
        <v>#VALUE!</v>
      </c>
      <c r="T295" s="87" t="e">
        <f t="shared" ref="T295" si="643">IF(T301="冬休","－",(_xlfn.IFS(WEEKDAY(T296)=7,"○",WEEKDAY(T296)=1,"○",COUNTIFS(祝日,T296)=1,"○")))</f>
        <v>#VALUE!</v>
      </c>
      <c r="U295" s="87" t="e">
        <f t="shared" ref="U295" si="644">IF(U301="冬休","－",(_xlfn.IFS(WEEKDAY(U296)=7,"○",WEEKDAY(U296)=1,"○",COUNTIFS(祝日,U296)=1,"○")))</f>
        <v>#VALUE!</v>
      </c>
      <c r="V295" s="87" t="e">
        <f t="shared" ref="V295" si="645">IF(V301="冬休","－",(_xlfn.IFS(WEEKDAY(V296)=7,"○",WEEKDAY(V296)=1,"○",COUNTIFS(祝日,V296)=1,"○")))</f>
        <v>#VALUE!</v>
      </c>
      <c r="W295" s="87" t="e">
        <f t="shared" ref="W295" si="646">IF(W301="冬休","－",(_xlfn.IFS(WEEKDAY(W296)=7,"○",WEEKDAY(W296)=1,"○",COUNTIFS(祝日,W296)=1,"○")))</f>
        <v>#VALUE!</v>
      </c>
      <c r="X295" s="87" t="e">
        <f t="shared" ref="X295" si="647">IF(X301="冬休","－",(_xlfn.IFS(WEEKDAY(X296)=7,"○",WEEKDAY(X296)=1,"○",COUNTIFS(祝日,X296)=1,"○")))</f>
        <v>#VALUE!</v>
      </c>
      <c r="Y295" s="87" t="e">
        <f t="shared" ref="Y295" si="648">IF(Y301="冬休","－",(_xlfn.IFS(WEEKDAY(Y296)=7,"○",WEEKDAY(Y296)=1,"○",COUNTIFS(祝日,Y296)=1,"○")))</f>
        <v>#VALUE!</v>
      </c>
      <c r="Z295" s="87" t="e">
        <f t="shared" ref="Z295" si="649">IF(Z301="冬休","－",(_xlfn.IFS(WEEKDAY(Z296)=7,"○",WEEKDAY(Z296)=1,"○",COUNTIFS(祝日,Z296)=1,"○")))</f>
        <v>#VALUE!</v>
      </c>
      <c r="AA295" s="87" t="e">
        <f t="shared" ref="AA295" si="650">IF(AA301="冬休","－",(_xlfn.IFS(WEEKDAY(AA296)=7,"○",WEEKDAY(AA296)=1,"○",COUNTIFS(祝日,AA296)=1,"○")))</f>
        <v>#VALUE!</v>
      </c>
      <c r="AB295" s="87" t="e">
        <f t="shared" ref="AB295" si="651">IF(AB301="冬休","－",(_xlfn.IFS(WEEKDAY(AB296)=7,"○",WEEKDAY(AB296)=1,"○",COUNTIFS(祝日,AB296)=1,"○")))</f>
        <v>#VALUE!</v>
      </c>
      <c r="AC295" s="87" t="e">
        <f t="shared" ref="AC295" si="652">IF(AC301="冬休","－",(_xlfn.IFS(WEEKDAY(AC296)=7,"○",WEEKDAY(AC296)=1,"○",COUNTIFS(祝日,AC296)=1,"○")))</f>
        <v>#VALUE!</v>
      </c>
      <c r="AD295" s="87" t="e">
        <f t="shared" ref="AD295" si="653">IF(AD301="冬休","－",(_xlfn.IFS(WEEKDAY(AD296)=7,"○",WEEKDAY(AD296)=1,"○",COUNTIFS(祝日,AD296)=1,"○")))</f>
        <v>#VALUE!</v>
      </c>
      <c r="AE295" s="88"/>
      <c r="AF295" s="115"/>
      <c r="AG295" s="113"/>
      <c r="AJ295" s="82"/>
      <c r="AT295" s="118">
        <f t="shared" si="492"/>
        <v>46036</v>
      </c>
      <c r="AU295" s="7" t="e">
        <f t="shared" si="601"/>
        <v>#N/A</v>
      </c>
      <c r="AV295" s="7" t="e">
        <f t="shared" si="602"/>
        <v>#N/A</v>
      </c>
      <c r="AW295" s="7" t="e">
        <f t="shared" si="603"/>
        <v>#N/A</v>
      </c>
    </row>
    <row r="296" spans="2:49" x14ac:dyDescent="0.15">
      <c r="B296" s="89" t="s">
        <v>11</v>
      </c>
      <c r="C296" s="100" t="str">
        <f t="shared" ref="C296:AD296" si="654">IF(C294&lt;=$G$5,C294,"")</f>
        <v/>
      </c>
      <c r="D296" s="100" t="str">
        <f t="shared" si="654"/>
        <v/>
      </c>
      <c r="E296" s="100" t="str">
        <f t="shared" si="654"/>
        <v/>
      </c>
      <c r="F296" s="100" t="str">
        <f t="shared" si="654"/>
        <v/>
      </c>
      <c r="G296" s="100" t="str">
        <f t="shared" si="654"/>
        <v/>
      </c>
      <c r="H296" s="100" t="str">
        <f t="shared" si="654"/>
        <v/>
      </c>
      <c r="I296" s="100" t="str">
        <f t="shared" si="654"/>
        <v/>
      </c>
      <c r="J296" s="100" t="str">
        <f t="shared" si="654"/>
        <v/>
      </c>
      <c r="K296" s="100" t="str">
        <f t="shared" si="654"/>
        <v/>
      </c>
      <c r="L296" s="100" t="str">
        <f t="shared" si="654"/>
        <v/>
      </c>
      <c r="M296" s="100" t="str">
        <f t="shared" si="654"/>
        <v/>
      </c>
      <c r="N296" s="100" t="str">
        <f t="shared" si="654"/>
        <v/>
      </c>
      <c r="O296" s="100" t="str">
        <f t="shared" si="654"/>
        <v/>
      </c>
      <c r="P296" s="100" t="str">
        <f t="shared" si="654"/>
        <v/>
      </c>
      <c r="Q296" s="100" t="str">
        <f t="shared" si="654"/>
        <v/>
      </c>
      <c r="R296" s="100" t="str">
        <f t="shared" si="654"/>
        <v/>
      </c>
      <c r="S296" s="100" t="str">
        <f t="shared" si="654"/>
        <v/>
      </c>
      <c r="T296" s="100" t="str">
        <f t="shared" si="654"/>
        <v/>
      </c>
      <c r="U296" s="100" t="str">
        <f t="shared" si="654"/>
        <v/>
      </c>
      <c r="V296" s="100" t="str">
        <f t="shared" si="654"/>
        <v/>
      </c>
      <c r="W296" s="100" t="str">
        <f t="shared" si="654"/>
        <v/>
      </c>
      <c r="X296" s="100" t="str">
        <f t="shared" si="654"/>
        <v/>
      </c>
      <c r="Y296" s="100" t="str">
        <f t="shared" si="654"/>
        <v/>
      </c>
      <c r="Z296" s="100" t="str">
        <f t="shared" si="654"/>
        <v/>
      </c>
      <c r="AA296" s="100" t="str">
        <f t="shared" si="654"/>
        <v/>
      </c>
      <c r="AB296" s="100" t="str">
        <f t="shared" si="654"/>
        <v/>
      </c>
      <c r="AC296" s="100" t="str">
        <f t="shared" si="654"/>
        <v/>
      </c>
      <c r="AD296" s="92" t="str">
        <f t="shared" si="654"/>
        <v/>
      </c>
      <c r="AE296" s="88"/>
      <c r="AF296" s="200" t="str">
        <f>IF(C296="","",AF283+1)</f>
        <v/>
      </c>
      <c r="AG296" s="201"/>
      <c r="AJ296" s="82"/>
      <c r="AT296" s="118">
        <f t="shared" si="492"/>
        <v>46037</v>
      </c>
      <c r="AU296" s="7" t="e">
        <f t="shared" si="601"/>
        <v>#N/A</v>
      </c>
      <c r="AV296" s="7" t="e">
        <f t="shared" si="602"/>
        <v>#N/A</v>
      </c>
      <c r="AW296" s="7" t="e">
        <f t="shared" si="603"/>
        <v>#N/A</v>
      </c>
    </row>
    <row r="297" spans="2:49" x14ac:dyDescent="0.15">
      <c r="B297" s="52" t="s">
        <v>5</v>
      </c>
      <c r="C297" s="144" t="str">
        <f>TEXT(WEEKDAY(+C294),"aaa")</f>
        <v>火</v>
      </c>
      <c r="D297" s="145" t="str">
        <f t="shared" ref="D297:AD297" si="655">TEXT(WEEKDAY(+D294),"aaa")</f>
        <v>水</v>
      </c>
      <c r="E297" s="145" t="str">
        <f t="shared" si="655"/>
        <v>木</v>
      </c>
      <c r="F297" s="145" t="str">
        <f t="shared" si="655"/>
        <v>金</v>
      </c>
      <c r="G297" s="145" t="str">
        <f t="shared" si="655"/>
        <v>土</v>
      </c>
      <c r="H297" s="145" t="str">
        <f t="shared" si="655"/>
        <v>日</v>
      </c>
      <c r="I297" s="145" t="str">
        <f t="shared" si="655"/>
        <v>月</v>
      </c>
      <c r="J297" s="145" t="str">
        <f t="shared" si="655"/>
        <v>火</v>
      </c>
      <c r="K297" s="145" t="str">
        <f t="shared" si="655"/>
        <v>水</v>
      </c>
      <c r="L297" s="145" t="str">
        <f t="shared" si="655"/>
        <v>木</v>
      </c>
      <c r="M297" s="145" t="str">
        <f t="shared" si="655"/>
        <v>金</v>
      </c>
      <c r="N297" s="145" t="str">
        <f t="shared" si="655"/>
        <v>土</v>
      </c>
      <c r="O297" s="145" t="str">
        <f t="shared" si="655"/>
        <v>日</v>
      </c>
      <c r="P297" s="145" t="str">
        <f t="shared" si="655"/>
        <v>月</v>
      </c>
      <c r="Q297" s="145" t="str">
        <f t="shared" si="655"/>
        <v>火</v>
      </c>
      <c r="R297" s="145" t="str">
        <f t="shared" si="655"/>
        <v>水</v>
      </c>
      <c r="S297" s="145" t="str">
        <f t="shared" si="655"/>
        <v>木</v>
      </c>
      <c r="T297" s="145" t="str">
        <f t="shared" si="655"/>
        <v>金</v>
      </c>
      <c r="U297" s="145" t="str">
        <f t="shared" si="655"/>
        <v>土</v>
      </c>
      <c r="V297" s="145" t="str">
        <f t="shared" si="655"/>
        <v>日</v>
      </c>
      <c r="W297" s="145" t="str">
        <f t="shared" si="655"/>
        <v>月</v>
      </c>
      <c r="X297" s="145" t="str">
        <f t="shared" si="655"/>
        <v>火</v>
      </c>
      <c r="Y297" s="145" t="str">
        <f t="shared" si="655"/>
        <v>水</v>
      </c>
      <c r="Z297" s="145" t="str">
        <f t="shared" si="655"/>
        <v>木</v>
      </c>
      <c r="AA297" s="145" t="str">
        <f t="shared" si="655"/>
        <v>金</v>
      </c>
      <c r="AB297" s="145" t="str">
        <f t="shared" si="655"/>
        <v>土</v>
      </c>
      <c r="AC297" s="145" t="str">
        <f t="shared" si="655"/>
        <v>日</v>
      </c>
      <c r="AD297" s="146" t="str">
        <f t="shared" si="655"/>
        <v>月</v>
      </c>
      <c r="AE297" s="24"/>
      <c r="AF297" s="95" t="s">
        <v>56</v>
      </c>
      <c r="AG297" s="108">
        <f>+COUNTIF(C297:AD297,"土")+COUNTIF(C297:AD297,"日")</f>
        <v>8</v>
      </c>
      <c r="AJ297" s="82"/>
      <c r="AT297" s="118">
        <f t="shared" si="492"/>
        <v>46038</v>
      </c>
      <c r="AU297" s="7" t="e">
        <f t="shared" si="601"/>
        <v>#N/A</v>
      </c>
      <c r="AV297" s="7" t="e">
        <f t="shared" si="602"/>
        <v>#N/A</v>
      </c>
      <c r="AW297" s="7" t="e">
        <f t="shared" si="603"/>
        <v>#N/A</v>
      </c>
    </row>
    <row r="298" spans="2:49" ht="13.5" customHeight="1" x14ac:dyDescent="0.15">
      <c r="B298" s="176" t="s">
        <v>8</v>
      </c>
      <c r="C298" s="179"/>
      <c r="D298" s="170"/>
      <c r="E298" s="170"/>
      <c r="F298" s="170"/>
      <c r="G298" s="170"/>
      <c r="H298" s="170"/>
      <c r="I298" s="170"/>
      <c r="J298" s="170"/>
      <c r="K298" s="170"/>
      <c r="L298" s="170"/>
      <c r="M298" s="170"/>
      <c r="N298" s="170"/>
      <c r="O298" s="170"/>
      <c r="P298" s="170"/>
      <c r="Q298" s="170"/>
      <c r="R298" s="170"/>
      <c r="S298" s="170"/>
      <c r="T298" s="170"/>
      <c r="U298" s="170"/>
      <c r="V298" s="170"/>
      <c r="W298" s="170"/>
      <c r="X298" s="170"/>
      <c r="Y298" s="170"/>
      <c r="Z298" s="170"/>
      <c r="AA298" s="170"/>
      <c r="AB298" s="170"/>
      <c r="AC298" s="170"/>
      <c r="AD298" s="173"/>
      <c r="AE298" s="24"/>
      <c r="AF298" s="96" t="s">
        <v>53</v>
      </c>
      <c r="AG298" s="109">
        <f>+COUNTA(C301:AD301)</f>
        <v>0</v>
      </c>
      <c r="AJ298" s="82"/>
      <c r="AT298" s="118">
        <f t="shared" si="492"/>
        <v>46039</v>
      </c>
      <c r="AU298" s="7" t="e">
        <f t="shared" si="601"/>
        <v>#N/A</v>
      </c>
      <c r="AV298" s="7" t="e">
        <f t="shared" si="602"/>
        <v>#N/A</v>
      </c>
      <c r="AW298" s="7" t="e">
        <f t="shared" si="603"/>
        <v>#N/A</v>
      </c>
    </row>
    <row r="299" spans="2:49" ht="13.5" customHeight="1" x14ac:dyDescent="0.15">
      <c r="B299" s="177"/>
      <c r="C299" s="180"/>
      <c r="D299" s="171"/>
      <c r="E299" s="171"/>
      <c r="F299" s="171"/>
      <c r="G299" s="171"/>
      <c r="H299" s="171"/>
      <c r="I299" s="171"/>
      <c r="J299" s="171"/>
      <c r="K299" s="171"/>
      <c r="L299" s="171"/>
      <c r="M299" s="171"/>
      <c r="N299" s="171"/>
      <c r="O299" s="171"/>
      <c r="P299" s="171"/>
      <c r="Q299" s="171"/>
      <c r="R299" s="171"/>
      <c r="S299" s="171"/>
      <c r="T299" s="171"/>
      <c r="U299" s="171"/>
      <c r="V299" s="171"/>
      <c r="W299" s="171"/>
      <c r="X299" s="171"/>
      <c r="Y299" s="171"/>
      <c r="Z299" s="171"/>
      <c r="AA299" s="171"/>
      <c r="AB299" s="171"/>
      <c r="AC299" s="171"/>
      <c r="AD299" s="174"/>
      <c r="AE299" s="24"/>
      <c r="AF299" s="96" t="s">
        <v>61</v>
      </c>
      <c r="AG299" s="127">
        <f>COUNTA(C296:AD296)-AG298-COUNTBLANK(C296:AD296)</f>
        <v>0</v>
      </c>
      <c r="AJ299" s="82"/>
      <c r="AT299" s="118">
        <f t="shared" si="492"/>
        <v>46040</v>
      </c>
      <c r="AU299" s="7" t="e">
        <f t="shared" si="601"/>
        <v>#N/A</v>
      </c>
      <c r="AV299" s="7" t="e">
        <f t="shared" si="602"/>
        <v>#N/A</v>
      </c>
      <c r="AW299" s="7" t="e">
        <f t="shared" si="603"/>
        <v>#N/A</v>
      </c>
    </row>
    <row r="300" spans="2:49" ht="13.5" customHeight="1" x14ac:dyDescent="0.15">
      <c r="B300" s="178"/>
      <c r="C300" s="181"/>
      <c r="D300" s="172"/>
      <c r="E300" s="172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5"/>
      <c r="AE300" s="24"/>
      <c r="AF300" s="96" t="s">
        <v>6</v>
      </c>
      <c r="AG300" s="110">
        <f>+COUNTIF(C302:AD302,"*休")</f>
        <v>0</v>
      </c>
      <c r="AH300" s="40" t="str">
        <f>IF(C296="","",IF(8&gt;AG300,"←計画日数が足りません",""))</f>
        <v/>
      </c>
      <c r="AJ300" s="82"/>
      <c r="AT300" s="118">
        <f t="shared" si="492"/>
        <v>46041</v>
      </c>
      <c r="AU300" s="7" t="e">
        <f t="shared" si="601"/>
        <v>#N/A</v>
      </c>
      <c r="AV300" s="7" t="e">
        <f t="shared" si="602"/>
        <v>#N/A</v>
      </c>
      <c r="AW300" s="7" t="e">
        <f t="shared" si="603"/>
        <v>#N/A</v>
      </c>
    </row>
    <row r="301" spans="2:49" x14ac:dyDescent="0.15">
      <c r="B301" s="57" t="s">
        <v>16</v>
      </c>
      <c r="C301" s="80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69"/>
      <c r="AE301" s="24"/>
      <c r="AF301" s="96" t="s">
        <v>10</v>
      </c>
      <c r="AG301" s="110">
        <f>+COUNTIF(C303:AD303,"*休")</f>
        <v>0</v>
      </c>
      <c r="AH301" s="40" t="str">
        <f>IF(C296="","",IF(AG301&lt;AG300,"←実績が足りません",""))</f>
        <v/>
      </c>
      <c r="AJ301" s="82"/>
      <c r="AT301" s="118">
        <f t="shared" si="492"/>
        <v>46042</v>
      </c>
      <c r="AU301" s="7" t="e">
        <f t="shared" si="601"/>
        <v>#N/A</v>
      </c>
      <c r="AV301" s="7" t="e">
        <f t="shared" si="602"/>
        <v>#N/A</v>
      </c>
      <c r="AW301" s="7" t="e">
        <f t="shared" si="603"/>
        <v>#N/A</v>
      </c>
    </row>
    <row r="302" spans="2:49" x14ac:dyDescent="0.15">
      <c r="B302" s="52" t="s">
        <v>0</v>
      </c>
      <c r="C302" s="80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3"/>
      <c r="Q302" s="2"/>
      <c r="R302" s="80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69"/>
      <c r="AE302" s="24"/>
      <c r="AF302" s="123" t="s">
        <v>62</v>
      </c>
      <c r="AG302" s="41" t="e">
        <f>ROUNDDOWN(AG301/AG299,3)</f>
        <v>#DIV/0!</v>
      </c>
      <c r="AJ302" s="82"/>
      <c r="AT302" s="118">
        <f t="shared" si="492"/>
        <v>46043</v>
      </c>
      <c r="AU302" s="7" t="e">
        <f t="shared" si="601"/>
        <v>#N/A</v>
      </c>
      <c r="AV302" s="7" t="e">
        <f t="shared" si="602"/>
        <v>#N/A</v>
      </c>
      <c r="AW302" s="7" t="e">
        <f t="shared" si="603"/>
        <v>#N/A</v>
      </c>
    </row>
    <row r="303" spans="2:49" x14ac:dyDescent="0.15">
      <c r="B303" s="60" t="s">
        <v>7</v>
      </c>
      <c r="C303" s="147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148"/>
      <c r="Q303" s="71"/>
      <c r="R303" s="147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2"/>
      <c r="AE303" s="24"/>
      <c r="AF303" s="111" t="s">
        <v>57</v>
      </c>
      <c r="AG303" s="112" t="str">
        <f>_xlfn.IFS(C296="","",AG302&gt;=0.285,"OK",AG302&lt;0.285,"NG")</f>
        <v/>
      </c>
      <c r="AJ303" s="82"/>
      <c r="AT303" s="118">
        <f t="shared" si="492"/>
        <v>46044</v>
      </c>
      <c r="AU303" s="7" t="e">
        <f t="shared" si="601"/>
        <v>#N/A</v>
      </c>
      <c r="AV303" s="7" t="e">
        <f t="shared" si="602"/>
        <v>#N/A</v>
      </c>
      <c r="AW303" s="7" t="e">
        <f t="shared" si="603"/>
        <v>#N/A</v>
      </c>
    </row>
    <row r="304" spans="2:49" hidden="1" x14ac:dyDescent="0.15">
      <c r="B304" s="83"/>
      <c r="C304" s="142" t="str">
        <f>_xlfn.IFS(C301="","通常",C301="夏休","夏休",C301="冬休","冬休")</f>
        <v>通常</v>
      </c>
      <c r="D304" s="142" t="str">
        <f t="shared" ref="D304:AD304" si="656">_xlfn.IFS(D301="","通常",D301="夏休","夏休",D301="冬休","冬休")</f>
        <v>通常</v>
      </c>
      <c r="E304" s="142" t="str">
        <f t="shared" si="656"/>
        <v>通常</v>
      </c>
      <c r="F304" s="142" t="str">
        <f t="shared" si="656"/>
        <v>通常</v>
      </c>
      <c r="G304" s="142" t="str">
        <f t="shared" si="656"/>
        <v>通常</v>
      </c>
      <c r="H304" s="142" t="str">
        <f t="shared" si="656"/>
        <v>通常</v>
      </c>
      <c r="I304" s="142" t="str">
        <f t="shared" si="656"/>
        <v>通常</v>
      </c>
      <c r="J304" s="142" t="str">
        <f t="shared" si="656"/>
        <v>通常</v>
      </c>
      <c r="K304" s="142" t="str">
        <f t="shared" si="656"/>
        <v>通常</v>
      </c>
      <c r="L304" s="142" t="str">
        <f t="shared" si="656"/>
        <v>通常</v>
      </c>
      <c r="M304" s="142" t="str">
        <f t="shared" si="656"/>
        <v>通常</v>
      </c>
      <c r="N304" s="142" t="str">
        <f t="shared" si="656"/>
        <v>通常</v>
      </c>
      <c r="O304" s="142" t="str">
        <f t="shared" si="656"/>
        <v>通常</v>
      </c>
      <c r="P304" s="142" t="str">
        <f t="shared" si="656"/>
        <v>通常</v>
      </c>
      <c r="Q304" s="142" t="str">
        <f t="shared" si="656"/>
        <v>通常</v>
      </c>
      <c r="R304" s="142" t="str">
        <f t="shared" si="656"/>
        <v>通常</v>
      </c>
      <c r="S304" s="142" t="str">
        <f t="shared" si="656"/>
        <v>通常</v>
      </c>
      <c r="T304" s="142" t="str">
        <f t="shared" si="656"/>
        <v>通常</v>
      </c>
      <c r="U304" s="142" t="str">
        <f t="shared" si="656"/>
        <v>通常</v>
      </c>
      <c r="V304" s="142" t="str">
        <f t="shared" si="656"/>
        <v>通常</v>
      </c>
      <c r="W304" s="142" t="str">
        <f t="shared" si="656"/>
        <v>通常</v>
      </c>
      <c r="X304" s="142" t="str">
        <f t="shared" si="656"/>
        <v>通常</v>
      </c>
      <c r="Y304" s="142" t="str">
        <f t="shared" si="656"/>
        <v>通常</v>
      </c>
      <c r="Z304" s="142" t="str">
        <f t="shared" si="656"/>
        <v>通常</v>
      </c>
      <c r="AA304" s="142" t="str">
        <f t="shared" si="656"/>
        <v>通常</v>
      </c>
      <c r="AB304" s="142" t="str">
        <f t="shared" si="656"/>
        <v>通常</v>
      </c>
      <c r="AC304" s="142" t="str">
        <f t="shared" si="656"/>
        <v>通常</v>
      </c>
      <c r="AD304" s="142" t="str">
        <f t="shared" si="656"/>
        <v>通常</v>
      </c>
      <c r="AE304" s="24"/>
      <c r="AF304" s="131"/>
      <c r="AG304" s="132"/>
      <c r="AJ304" s="82"/>
      <c r="AT304" s="118">
        <f t="shared" si="492"/>
        <v>46045</v>
      </c>
      <c r="AU304" s="7" t="e">
        <f t="shared" si="601"/>
        <v>#N/A</v>
      </c>
      <c r="AV304" s="7" t="e">
        <f t="shared" si="602"/>
        <v>#N/A</v>
      </c>
      <c r="AW304" s="7" t="e">
        <f t="shared" si="603"/>
        <v>#N/A</v>
      </c>
    </row>
    <row r="305" spans="2:49" hidden="1" x14ac:dyDescent="0.15">
      <c r="B305" s="83"/>
      <c r="C305" s="142" t="str">
        <f>_xlfn.IFS(C301="","通常実績",C301="夏休","夏休",C301="冬休","冬休")</f>
        <v>通常実績</v>
      </c>
      <c r="D305" s="142" t="str">
        <f t="shared" ref="D305:AD305" si="657">_xlfn.IFS(D301="","通常実績",D301="夏休","夏休",D301="冬休","冬休")</f>
        <v>通常実績</v>
      </c>
      <c r="E305" s="142" t="str">
        <f t="shared" si="657"/>
        <v>通常実績</v>
      </c>
      <c r="F305" s="142" t="str">
        <f t="shared" si="657"/>
        <v>通常実績</v>
      </c>
      <c r="G305" s="142" t="str">
        <f t="shared" si="657"/>
        <v>通常実績</v>
      </c>
      <c r="H305" s="142" t="str">
        <f t="shared" si="657"/>
        <v>通常実績</v>
      </c>
      <c r="I305" s="142" t="str">
        <f t="shared" si="657"/>
        <v>通常実績</v>
      </c>
      <c r="J305" s="142" t="str">
        <f t="shared" si="657"/>
        <v>通常実績</v>
      </c>
      <c r="K305" s="142" t="str">
        <f t="shared" si="657"/>
        <v>通常実績</v>
      </c>
      <c r="L305" s="142" t="str">
        <f t="shared" si="657"/>
        <v>通常実績</v>
      </c>
      <c r="M305" s="142" t="str">
        <f t="shared" si="657"/>
        <v>通常実績</v>
      </c>
      <c r="N305" s="142" t="str">
        <f t="shared" si="657"/>
        <v>通常実績</v>
      </c>
      <c r="O305" s="142" t="str">
        <f t="shared" si="657"/>
        <v>通常実績</v>
      </c>
      <c r="P305" s="142" t="str">
        <f t="shared" si="657"/>
        <v>通常実績</v>
      </c>
      <c r="Q305" s="142" t="str">
        <f t="shared" si="657"/>
        <v>通常実績</v>
      </c>
      <c r="R305" s="142" t="str">
        <f t="shared" si="657"/>
        <v>通常実績</v>
      </c>
      <c r="S305" s="142" t="str">
        <f t="shared" si="657"/>
        <v>通常実績</v>
      </c>
      <c r="T305" s="142" t="str">
        <f t="shared" si="657"/>
        <v>通常実績</v>
      </c>
      <c r="U305" s="142" t="str">
        <f t="shared" si="657"/>
        <v>通常実績</v>
      </c>
      <c r="V305" s="142" t="str">
        <f t="shared" si="657"/>
        <v>通常実績</v>
      </c>
      <c r="W305" s="142" t="str">
        <f t="shared" si="657"/>
        <v>通常実績</v>
      </c>
      <c r="X305" s="142" t="str">
        <f t="shared" si="657"/>
        <v>通常実績</v>
      </c>
      <c r="Y305" s="142" t="str">
        <f t="shared" si="657"/>
        <v>通常実績</v>
      </c>
      <c r="Z305" s="142" t="str">
        <f t="shared" si="657"/>
        <v>通常実績</v>
      </c>
      <c r="AA305" s="142" t="str">
        <f t="shared" si="657"/>
        <v>通常実績</v>
      </c>
      <c r="AB305" s="142" t="str">
        <f t="shared" si="657"/>
        <v>通常実績</v>
      </c>
      <c r="AC305" s="142" t="str">
        <f t="shared" si="657"/>
        <v>通常実績</v>
      </c>
      <c r="AD305" s="142" t="str">
        <f t="shared" si="657"/>
        <v>通常実績</v>
      </c>
      <c r="AE305" s="24"/>
      <c r="AF305" s="131"/>
      <c r="AG305" s="132"/>
      <c r="AJ305" s="82"/>
      <c r="AT305" s="118">
        <f t="shared" si="492"/>
        <v>46046</v>
      </c>
      <c r="AU305" s="7" t="e">
        <f t="shared" si="601"/>
        <v>#N/A</v>
      </c>
      <c r="AV305" s="7" t="e">
        <f t="shared" si="602"/>
        <v>#N/A</v>
      </c>
      <c r="AW305" s="7" t="e">
        <f t="shared" si="603"/>
        <v>#N/A</v>
      </c>
    </row>
    <row r="306" spans="2:49" x14ac:dyDescent="0.15"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  <c r="AA306" s="117"/>
      <c r="AB306" s="117"/>
      <c r="AC306" s="117"/>
      <c r="AD306" s="117"/>
      <c r="AF306" s="116"/>
      <c r="AG306" s="117"/>
      <c r="AJ306" s="82"/>
      <c r="AT306" s="118">
        <f t="shared" si="492"/>
        <v>46047</v>
      </c>
      <c r="AU306" s="7" t="e">
        <f t="shared" si="601"/>
        <v>#N/A</v>
      </c>
      <c r="AV306" s="7" t="e">
        <f t="shared" si="602"/>
        <v>#N/A</v>
      </c>
      <c r="AW306" s="7" t="e">
        <f t="shared" si="603"/>
        <v>#N/A</v>
      </c>
    </row>
    <row r="307" spans="2:49" hidden="1" x14ac:dyDescent="0.15">
      <c r="B307" s="89" t="s">
        <v>11</v>
      </c>
      <c r="C307" s="102">
        <f>AD294+1</f>
        <v>46392</v>
      </c>
      <c r="D307" s="149">
        <f>+C307+1</f>
        <v>46393</v>
      </c>
      <c r="E307" s="149">
        <f t="shared" ref="E307" si="658">+D307+1</f>
        <v>46394</v>
      </c>
      <c r="F307" s="149">
        <f t="shared" ref="F307" si="659">+E307+1</f>
        <v>46395</v>
      </c>
      <c r="G307" s="149">
        <f t="shared" ref="G307" si="660">+F307+1</f>
        <v>46396</v>
      </c>
      <c r="H307" s="149">
        <f t="shared" ref="H307" si="661">+G307+1</f>
        <v>46397</v>
      </c>
      <c r="I307" s="149">
        <f t="shared" ref="I307" si="662">+H307+1</f>
        <v>46398</v>
      </c>
      <c r="J307" s="149">
        <f t="shared" ref="J307" si="663">+I307+1</f>
        <v>46399</v>
      </c>
      <c r="K307" s="149">
        <f t="shared" ref="K307" si="664">+J307+1</f>
        <v>46400</v>
      </c>
      <c r="L307" s="149">
        <f>+K307+1</f>
        <v>46401</v>
      </c>
      <c r="M307" s="149">
        <f t="shared" ref="M307" si="665">+L307+1</f>
        <v>46402</v>
      </c>
      <c r="N307" s="149">
        <f t="shared" ref="N307" si="666">+M307+1</f>
        <v>46403</v>
      </c>
      <c r="O307" s="149">
        <f t="shared" ref="O307" si="667">+N307+1</f>
        <v>46404</v>
      </c>
      <c r="P307" s="149">
        <f t="shared" ref="P307" si="668">+O307+1</f>
        <v>46405</v>
      </c>
      <c r="Q307" s="149">
        <f t="shared" ref="Q307" si="669">+P307+1</f>
        <v>46406</v>
      </c>
      <c r="R307" s="149">
        <f t="shared" ref="R307" si="670">+Q307+1</f>
        <v>46407</v>
      </c>
      <c r="S307" s="149">
        <f>+R307+1</f>
        <v>46408</v>
      </c>
      <c r="T307" s="149">
        <f t="shared" ref="T307" si="671">+S307+1</f>
        <v>46409</v>
      </c>
      <c r="U307" s="149">
        <f t="shared" ref="U307" si="672">+T307+1</f>
        <v>46410</v>
      </c>
      <c r="V307" s="149">
        <f t="shared" ref="V307" si="673">+U307+1</f>
        <v>46411</v>
      </c>
      <c r="W307" s="149">
        <f>+V307+1</f>
        <v>46412</v>
      </c>
      <c r="X307" s="149">
        <f t="shared" ref="X307" si="674">+W307+1</f>
        <v>46413</v>
      </c>
      <c r="Y307" s="149">
        <f t="shared" ref="Y307" si="675">+X307+1</f>
        <v>46414</v>
      </c>
      <c r="Z307" s="149">
        <f t="shared" ref="Z307" si="676">+Y307+1</f>
        <v>46415</v>
      </c>
      <c r="AA307" s="149">
        <f>+Z307+1</f>
        <v>46416</v>
      </c>
      <c r="AB307" s="149">
        <f t="shared" ref="AB307" si="677">+AA307+1</f>
        <v>46417</v>
      </c>
      <c r="AC307" s="149">
        <f>+AB307+1</f>
        <v>46418</v>
      </c>
      <c r="AD307" s="103">
        <f>+AC307+1</f>
        <v>46419</v>
      </c>
      <c r="AF307" s="115"/>
      <c r="AG307" s="113"/>
      <c r="AJ307" s="82"/>
      <c r="AT307" s="118">
        <f t="shared" si="492"/>
        <v>46048</v>
      </c>
      <c r="AU307" s="7" t="e">
        <f t="shared" si="601"/>
        <v>#N/A</v>
      </c>
      <c r="AV307" s="7" t="e">
        <f t="shared" si="602"/>
        <v>#N/A</v>
      </c>
      <c r="AW307" s="7" t="e">
        <f t="shared" si="603"/>
        <v>#N/A</v>
      </c>
    </row>
    <row r="308" spans="2:49" hidden="1" x14ac:dyDescent="0.15">
      <c r="B308" s="104" t="s">
        <v>52</v>
      </c>
      <c r="C308" s="87" t="e">
        <f t="shared" ref="C308" si="678">IF(C314="冬休","－",(_xlfn.IFS(WEEKDAY(C309)=7,"○",WEEKDAY(C309)=1,"○",COUNTIFS(祝日,C309)=1,"○")))</f>
        <v>#VALUE!</v>
      </c>
      <c r="D308" s="87" t="e">
        <f t="shared" ref="D308" si="679">IF(D314="冬休","－",(_xlfn.IFS(WEEKDAY(D309)=7,"○",WEEKDAY(D309)=1,"○",COUNTIFS(祝日,D309)=1,"○")))</f>
        <v>#VALUE!</v>
      </c>
      <c r="E308" s="87" t="e">
        <f t="shared" ref="E308" si="680">IF(E314="冬休","－",(_xlfn.IFS(WEEKDAY(E309)=7,"○",WEEKDAY(E309)=1,"○",COUNTIFS(祝日,E309)=1,"○")))</f>
        <v>#VALUE!</v>
      </c>
      <c r="F308" s="87" t="e">
        <f t="shared" ref="F308" si="681">IF(F314="冬休","－",(_xlfn.IFS(WEEKDAY(F309)=7,"○",WEEKDAY(F309)=1,"○",COUNTIFS(祝日,F309)=1,"○")))</f>
        <v>#VALUE!</v>
      </c>
      <c r="G308" s="87" t="e">
        <f t="shared" ref="G308" si="682">IF(G314="冬休","－",(_xlfn.IFS(WEEKDAY(G309)=7,"○",WEEKDAY(G309)=1,"○",COUNTIFS(祝日,G309)=1,"○")))</f>
        <v>#VALUE!</v>
      </c>
      <c r="H308" s="87" t="e">
        <f t="shared" ref="H308" si="683">IF(H314="冬休","－",(_xlfn.IFS(WEEKDAY(H309)=7,"○",WEEKDAY(H309)=1,"○",COUNTIFS(祝日,H309)=1,"○")))</f>
        <v>#VALUE!</v>
      </c>
      <c r="I308" s="87" t="e">
        <f t="shared" ref="I308" si="684">IF(I314="冬休","－",(_xlfn.IFS(WEEKDAY(I309)=7,"○",WEEKDAY(I309)=1,"○",COUNTIFS(祝日,I309)=1,"○")))</f>
        <v>#VALUE!</v>
      </c>
      <c r="J308" s="87" t="e">
        <f t="shared" ref="J308" si="685">IF(J314="冬休","－",(_xlfn.IFS(WEEKDAY(J309)=7,"○",WEEKDAY(J309)=1,"○",COUNTIFS(祝日,J309)=1,"○")))</f>
        <v>#VALUE!</v>
      </c>
      <c r="K308" s="87" t="e">
        <f t="shared" ref="K308" si="686">IF(K314="冬休","－",(_xlfn.IFS(WEEKDAY(K309)=7,"○",WEEKDAY(K309)=1,"○",COUNTIFS(祝日,K309)=1,"○")))</f>
        <v>#VALUE!</v>
      </c>
      <c r="L308" s="87" t="e">
        <f t="shared" ref="L308" si="687">IF(L314="冬休","－",(_xlfn.IFS(WEEKDAY(L309)=7,"○",WEEKDAY(L309)=1,"○",COUNTIFS(祝日,L309)=1,"○")))</f>
        <v>#VALUE!</v>
      </c>
      <c r="M308" s="87" t="e">
        <f t="shared" ref="M308" si="688">IF(M314="冬休","－",(_xlfn.IFS(WEEKDAY(M309)=7,"○",WEEKDAY(M309)=1,"○",COUNTIFS(祝日,M309)=1,"○")))</f>
        <v>#VALUE!</v>
      </c>
      <c r="N308" s="87" t="e">
        <f t="shared" ref="N308" si="689">IF(N314="冬休","－",(_xlfn.IFS(WEEKDAY(N309)=7,"○",WEEKDAY(N309)=1,"○",COUNTIFS(祝日,N309)=1,"○")))</f>
        <v>#VALUE!</v>
      </c>
      <c r="O308" s="87" t="e">
        <f t="shared" ref="O308" si="690">IF(O314="冬休","－",(_xlfn.IFS(WEEKDAY(O309)=7,"○",WEEKDAY(O309)=1,"○",COUNTIFS(祝日,O309)=1,"○")))</f>
        <v>#VALUE!</v>
      </c>
      <c r="P308" s="87" t="e">
        <f t="shared" ref="P308" si="691">IF(P314="冬休","－",(_xlfn.IFS(WEEKDAY(P309)=7,"○",WEEKDAY(P309)=1,"○",COUNTIFS(祝日,P309)=1,"○")))</f>
        <v>#VALUE!</v>
      </c>
      <c r="Q308" s="87" t="e">
        <f t="shared" ref="Q308" si="692">IF(Q314="冬休","－",(_xlfn.IFS(WEEKDAY(Q309)=7,"○",WEEKDAY(Q309)=1,"○",COUNTIFS(祝日,Q309)=1,"○")))</f>
        <v>#VALUE!</v>
      </c>
      <c r="R308" s="87" t="e">
        <f t="shared" ref="R308" si="693">IF(R314="冬休","－",(_xlfn.IFS(WEEKDAY(R309)=7,"○",WEEKDAY(R309)=1,"○",COUNTIFS(祝日,R309)=1,"○")))</f>
        <v>#VALUE!</v>
      </c>
      <c r="S308" s="87" t="e">
        <f t="shared" ref="S308" si="694">IF(S314="冬休","－",(_xlfn.IFS(WEEKDAY(S309)=7,"○",WEEKDAY(S309)=1,"○",COUNTIFS(祝日,S309)=1,"○")))</f>
        <v>#VALUE!</v>
      </c>
      <c r="T308" s="87" t="e">
        <f t="shared" ref="T308" si="695">IF(T314="冬休","－",(_xlfn.IFS(WEEKDAY(T309)=7,"○",WEEKDAY(T309)=1,"○",COUNTIFS(祝日,T309)=1,"○")))</f>
        <v>#VALUE!</v>
      </c>
      <c r="U308" s="87" t="e">
        <f t="shared" ref="U308" si="696">IF(U314="冬休","－",(_xlfn.IFS(WEEKDAY(U309)=7,"○",WEEKDAY(U309)=1,"○",COUNTIFS(祝日,U309)=1,"○")))</f>
        <v>#VALUE!</v>
      </c>
      <c r="V308" s="87" t="e">
        <f t="shared" ref="V308" si="697">IF(V314="冬休","－",(_xlfn.IFS(WEEKDAY(V309)=7,"○",WEEKDAY(V309)=1,"○",COUNTIFS(祝日,V309)=1,"○")))</f>
        <v>#VALUE!</v>
      </c>
      <c r="W308" s="87" t="e">
        <f t="shared" ref="W308" si="698">IF(W314="冬休","－",(_xlfn.IFS(WEEKDAY(W309)=7,"○",WEEKDAY(W309)=1,"○",COUNTIFS(祝日,W309)=1,"○")))</f>
        <v>#VALUE!</v>
      </c>
      <c r="X308" s="87" t="e">
        <f t="shared" ref="X308" si="699">IF(X314="冬休","－",(_xlfn.IFS(WEEKDAY(X309)=7,"○",WEEKDAY(X309)=1,"○",COUNTIFS(祝日,X309)=1,"○")))</f>
        <v>#VALUE!</v>
      </c>
      <c r="Y308" s="87" t="e">
        <f t="shared" ref="Y308" si="700">IF(Y314="冬休","－",(_xlfn.IFS(WEEKDAY(Y309)=7,"○",WEEKDAY(Y309)=1,"○",COUNTIFS(祝日,Y309)=1,"○")))</f>
        <v>#VALUE!</v>
      </c>
      <c r="Z308" s="87" t="e">
        <f t="shared" ref="Z308" si="701">IF(Z314="冬休","－",(_xlfn.IFS(WEEKDAY(Z309)=7,"○",WEEKDAY(Z309)=1,"○",COUNTIFS(祝日,Z309)=1,"○")))</f>
        <v>#VALUE!</v>
      </c>
      <c r="AA308" s="87" t="e">
        <f t="shared" ref="AA308" si="702">IF(AA314="冬休","－",(_xlfn.IFS(WEEKDAY(AA309)=7,"○",WEEKDAY(AA309)=1,"○",COUNTIFS(祝日,AA309)=1,"○")))</f>
        <v>#VALUE!</v>
      </c>
      <c r="AB308" s="87" t="e">
        <f t="shared" ref="AB308" si="703">IF(AB314="冬休","－",(_xlfn.IFS(WEEKDAY(AB309)=7,"○",WEEKDAY(AB309)=1,"○",COUNTIFS(祝日,AB309)=1,"○")))</f>
        <v>#VALUE!</v>
      </c>
      <c r="AC308" s="87" t="e">
        <f t="shared" ref="AC308" si="704">IF(AC314="冬休","－",(_xlfn.IFS(WEEKDAY(AC309)=7,"○",WEEKDAY(AC309)=1,"○",COUNTIFS(祝日,AC309)=1,"○")))</f>
        <v>#VALUE!</v>
      </c>
      <c r="AD308" s="87" t="e">
        <f t="shared" ref="AD308" si="705">IF(AD314="冬休","－",(_xlfn.IFS(WEEKDAY(AD309)=7,"○",WEEKDAY(AD309)=1,"○",COUNTIFS(祝日,AD309)=1,"○")))</f>
        <v>#VALUE!</v>
      </c>
      <c r="AE308" s="88"/>
      <c r="AF308" s="115"/>
      <c r="AG308" s="113"/>
      <c r="AJ308" s="82"/>
      <c r="AT308" s="118">
        <f t="shared" si="492"/>
        <v>46049</v>
      </c>
      <c r="AU308" s="7" t="e">
        <f t="shared" si="601"/>
        <v>#N/A</v>
      </c>
      <c r="AV308" s="7" t="e">
        <f t="shared" si="602"/>
        <v>#N/A</v>
      </c>
      <c r="AW308" s="7" t="e">
        <f t="shared" si="603"/>
        <v>#N/A</v>
      </c>
    </row>
    <row r="309" spans="2:49" x14ac:dyDescent="0.15">
      <c r="B309" s="89" t="s">
        <v>11</v>
      </c>
      <c r="C309" s="100" t="str">
        <f t="shared" ref="C309:AD309" si="706">IF(C307&lt;=$G$5,C307,"")</f>
        <v/>
      </c>
      <c r="D309" s="100" t="str">
        <f t="shared" si="706"/>
        <v/>
      </c>
      <c r="E309" s="100" t="str">
        <f t="shared" si="706"/>
        <v/>
      </c>
      <c r="F309" s="100" t="str">
        <f t="shared" si="706"/>
        <v/>
      </c>
      <c r="G309" s="100" t="str">
        <f t="shared" si="706"/>
        <v/>
      </c>
      <c r="H309" s="100" t="str">
        <f t="shared" si="706"/>
        <v/>
      </c>
      <c r="I309" s="100" t="str">
        <f t="shared" si="706"/>
        <v/>
      </c>
      <c r="J309" s="100" t="str">
        <f t="shared" si="706"/>
        <v/>
      </c>
      <c r="K309" s="100" t="str">
        <f t="shared" si="706"/>
        <v/>
      </c>
      <c r="L309" s="100" t="str">
        <f t="shared" si="706"/>
        <v/>
      </c>
      <c r="M309" s="100" t="str">
        <f t="shared" si="706"/>
        <v/>
      </c>
      <c r="N309" s="100" t="str">
        <f t="shared" si="706"/>
        <v/>
      </c>
      <c r="O309" s="100" t="str">
        <f t="shared" si="706"/>
        <v/>
      </c>
      <c r="P309" s="100" t="str">
        <f t="shared" si="706"/>
        <v/>
      </c>
      <c r="Q309" s="100" t="str">
        <f t="shared" si="706"/>
        <v/>
      </c>
      <c r="R309" s="100" t="str">
        <f t="shared" si="706"/>
        <v/>
      </c>
      <c r="S309" s="100" t="str">
        <f t="shared" si="706"/>
        <v/>
      </c>
      <c r="T309" s="100" t="str">
        <f t="shared" si="706"/>
        <v/>
      </c>
      <c r="U309" s="100" t="str">
        <f t="shared" si="706"/>
        <v/>
      </c>
      <c r="V309" s="100" t="str">
        <f t="shared" si="706"/>
        <v/>
      </c>
      <c r="W309" s="100" t="str">
        <f t="shared" si="706"/>
        <v/>
      </c>
      <c r="X309" s="100" t="str">
        <f t="shared" si="706"/>
        <v/>
      </c>
      <c r="Y309" s="100" t="str">
        <f t="shared" si="706"/>
        <v/>
      </c>
      <c r="Z309" s="100" t="str">
        <f t="shared" si="706"/>
        <v/>
      </c>
      <c r="AA309" s="100" t="str">
        <f t="shared" si="706"/>
        <v/>
      </c>
      <c r="AB309" s="100" t="str">
        <f t="shared" si="706"/>
        <v/>
      </c>
      <c r="AC309" s="100" t="str">
        <f t="shared" si="706"/>
        <v/>
      </c>
      <c r="AD309" s="92" t="str">
        <f t="shared" si="706"/>
        <v/>
      </c>
      <c r="AE309" s="88"/>
      <c r="AF309" s="200" t="str">
        <f>IF(C309="","",AF296+1)</f>
        <v/>
      </c>
      <c r="AG309" s="201"/>
      <c r="AJ309" s="82"/>
      <c r="AT309" s="118">
        <f t="shared" si="492"/>
        <v>46050</v>
      </c>
      <c r="AU309" s="7" t="e">
        <f t="shared" si="601"/>
        <v>#N/A</v>
      </c>
      <c r="AV309" s="7" t="e">
        <f t="shared" si="602"/>
        <v>#N/A</v>
      </c>
      <c r="AW309" s="7" t="e">
        <f t="shared" si="603"/>
        <v>#N/A</v>
      </c>
    </row>
    <row r="310" spans="2:49" x14ac:dyDescent="0.15">
      <c r="B310" s="52" t="s">
        <v>5</v>
      </c>
      <c r="C310" s="144" t="str">
        <f>TEXT(WEEKDAY(+C307),"aaa")</f>
        <v>火</v>
      </c>
      <c r="D310" s="145" t="str">
        <f t="shared" ref="D310:AD310" si="707">TEXT(WEEKDAY(+D307),"aaa")</f>
        <v>水</v>
      </c>
      <c r="E310" s="145" t="str">
        <f t="shared" si="707"/>
        <v>木</v>
      </c>
      <c r="F310" s="145" t="str">
        <f t="shared" si="707"/>
        <v>金</v>
      </c>
      <c r="G310" s="145" t="str">
        <f t="shared" si="707"/>
        <v>土</v>
      </c>
      <c r="H310" s="145" t="str">
        <f t="shared" si="707"/>
        <v>日</v>
      </c>
      <c r="I310" s="145" t="str">
        <f t="shared" si="707"/>
        <v>月</v>
      </c>
      <c r="J310" s="145" t="str">
        <f t="shared" si="707"/>
        <v>火</v>
      </c>
      <c r="K310" s="145" t="str">
        <f t="shared" si="707"/>
        <v>水</v>
      </c>
      <c r="L310" s="145" t="str">
        <f t="shared" si="707"/>
        <v>木</v>
      </c>
      <c r="M310" s="145" t="str">
        <f t="shared" si="707"/>
        <v>金</v>
      </c>
      <c r="N310" s="145" t="str">
        <f t="shared" si="707"/>
        <v>土</v>
      </c>
      <c r="O310" s="145" t="str">
        <f t="shared" si="707"/>
        <v>日</v>
      </c>
      <c r="P310" s="145" t="str">
        <f t="shared" si="707"/>
        <v>月</v>
      </c>
      <c r="Q310" s="145" t="str">
        <f t="shared" si="707"/>
        <v>火</v>
      </c>
      <c r="R310" s="145" t="str">
        <f t="shared" si="707"/>
        <v>水</v>
      </c>
      <c r="S310" s="145" t="str">
        <f t="shared" si="707"/>
        <v>木</v>
      </c>
      <c r="T310" s="145" t="str">
        <f t="shared" si="707"/>
        <v>金</v>
      </c>
      <c r="U310" s="145" t="str">
        <f t="shared" si="707"/>
        <v>土</v>
      </c>
      <c r="V310" s="145" t="str">
        <f t="shared" si="707"/>
        <v>日</v>
      </c>
      <c r="W310" s="145" t="str">
        <f t="shared" si="707"/>
        <v>月</v>
      </c>
      <c r="X310" s="145" t="str">
        <f t="shared" si="707"/>
        <v>火</v>
      </c>
      <c r="Y310" s="145" t="str">
        <f t="shared" si="707"/>
        <v>水</v>
      </c>
      <c r="Z310" s="145" t="str">
        <f t="shared" si="707"/>
        <v>木</v>
      </c>
      <c r="AA310" s="145" t="str">
        <f t="shared" si="707"/>
        <v>金</v>
      </c>
      <c r="AB310" s="145" t="str">
        <f t="shared" si="707"/>
        <v>土</v>
      </c>
      <c r="AC310" s="145" t="str">
        <f t="shared" si="707"/>
        <v>日</v>
      </c>
      <c r="AD310" s="146" t="str">
        <f t="shared" si="707"/>
        <v>月</v>
      </c>
      <c r="AE310" s="24"/>
      <c r="AF310" s="95" t="s">
        <v>56</v>
      </c>
      <c r="AG310" s="108">
        <f>+COUNTIF(C310:AD310,"土")+COUNTIF(C310:AD310,"日")</f>
        <v>8</v>
      </c>
      <c r="AJ310" s="82"/>
      <c r="AT310" s="118">
        <f t="shared" si="492"/>
        <v>46051</v>
      </c>
      <c r="AU310" s="7" t="e">
        <f t="shared" si="601"/>
        <v>#N/A</v>
      </c>
      <c r="AV310" s="7" t="e">
        <f t="shared" si="602"/>
        <v>#N/A</v>
      </c>
      <c r="AW310" s="7" t="e">
        <f t="shared" si="603"/>
        <v>#N/A</v>
      </c>
    </row>
    <row r="311" spans="2:49" ht="13.5" customHeight="1" x14ac:dyDescent="0.15">
      <c r="B311" s="176" t="s">
        <v>8</v>
      </c>
      <c r="C311" s="179"/>
      <c r="D311" s="170"/>
      <c r="E311" s="170"/>
      <c r="F311" s="170"/>
      <c r="G311" s="170"/>
      <c r="H311" s="170"/>
      <c r="I311" s="170"/>
      <c r="J311" s="170"/>
      <c r="K311" s="170"/>
      <c r="L311" s="170"/>
      <c r="M311" s="170"/>
      <c r="N311" s="170"/>
      <c r="O311" s="170"/>
      <c r="P311" s="170"/>
      <c r="Q311" s="170"/>
      <c r="R311" s="170"/>
      <c r="S311" s="170"/>
      <c r="T311" s="170"/>
      <c r="U311" s="170"/>
      <c r="V311" s="170"/>
      <c r="W311" s="170"/>
      <c r="X311" s="170"/>
      <c r="Y311" s="170"/>
      <c r="Z311" s="170"/>
      <c r="AA311" s="170"/>
      <c r="AB311" s="170"/>
      <c r="AC311" s="170"/>
      <c r="AD311" s="173"/>
      <c r="AE311" s="24"/>
      <c r="AF311" s="96" t="s">
        <v>53</v>
      </c>
      <c r="AG311" s="109">
        <f>+COUNTA(C314:AD314)</f>
        <v>0</v>
      </c>
      <c r="AJ311" s="82"/>
      <c r="AT311" s="118">
        <f t="shared" si="492"/>
        <v>46052</v>
      </c>
      <c r="AU311" s="7" t="e">
        <f t="shared" si="601"/>
        <v>#N/A</v>
      </c>
      <c r="AV311" s="7" t="e">
        <f t="shared" si="602"/>
        <v>#N/A</v>
      </c>
      <c r="AW311" s="7" t="e">
        <f t="shared" si="603"/>
        <v>#N/A</v>
      </c>
    </row>
    <row r="312" spans="2:49" ht="13.5" customHeight="1" x14ac:dyDescent="0.15">
      <c r="B312" s="177"/>
      <c r="C312" s="180"/>
      <c r="D312" s="171"/>
      <c r="E312" s="171"/>
      <c r="F312" s="171"/>
      <c r="G312" s="171"/>
      <c r="H312" s="171"/>
      <c r="I312" s="171"/>
      <c r="J312" s="171"/>
      <c r="K312" s="171"/>
      <c r="L312" s="171"/>
      <c r="M312" s="171"/>
      <c r="N312" s="171"/>
      <c r="O312" s="171"/>
      <c r="P312" s="171"/>
      <c r="Q312" s="171"/>
      <c r="R312" s="171"/>
      <c r="S312" s="171"/>
      <c r="T312" s="171"/>
      <c r="U312" s="171"/>
      <c r="V312" s="171"/>
      <c r="W312" s="171"/>
      <c r="X312" s="171"/>
      <c r="Y312" s="171"/>
      <c r="Z312" s="171"/>
      <c r="AA312" s="171"/>
      <c r="AB312" s="171"/>
      <c r="AC312" s="171"/>
      <c r="AD312" s="174"/>
      <c r="AE312" s="24"/>
      <c r="AF312" s="96" t="s">
        <v>61</v>
      </c>
      <c r="AG312" s="127">
        <f>COUNTA(C309:AD309)-AG311-COUNTBLANK(C309:AD309)</f>
        <v>0</v>
      </c>
      <c r="AJ312" s="82"/>
      <c r="AT312" s="118">
        <f t="shared" si="492"/>
        <v>46053</v>
      </c>
      <c r="AU312" s="7" t="e">
        <f t="shared" si="601"/>
        <v>#N/A</v>
      </c>
      <c r="AV312" s="7" t="e">
        <f t="shared" si="602"/>
        <v>#N/A</v>
      </c>
      <c r="AW312" s="7" t="e">
        <f t="shared" si="603"/>
        <v>#N/A</v>
      </c>
    </row>
    <row r="313" spans="2:49" ht="13.5" customHeight="1" x14ac:dyDescent="0.15">
      <c r="B313" s="178"/>
      <c r="C313" s="181"/>
      <c r="D313" s="172"/>
      <c r="E313" s="172"/>
      <c r="F313" s="172"/>
      <c r="G313" s="172"/>
      <c r="H313" s="172"/>
      <c r="I313" s="172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2"/>
      <c r="U313" s="172"/>
      <c r="V313" s="172"/>
      <c r="W313" s="172"/>
      <c r="X313" s="172"/>
      <c r="Y313" s="172"/>
      <c r="Z313" s="172"/>
      <c r="AA313" s="172"/>
      <c r="AB313" s="172"/>
      <c r="AC313" s="172"/>
      <c r="AD313" s="175"/>
      <c r="AE313" s="24"/>
      <c r="AF313" s="96" t="s">
        <v>6</v>
      </c>
      <c r="AG313" s="110">
        <f>+COUNTIF(C315:AD315,"*休")</f>
        <v>0</v>
      </c>
      <c r="AH313" s="40" t="str">
        <f>IF(C309="","",IF(8&gt;AG313,"←計画日数が足りません",""))</f>
        <v/>
      </c>
      <c r="AJ313" s="82"/>
      <c r="AT313" s="118">
        <f t="shared" si="492"/>
        <v>46054</v>
      </c>
      <c r="AU313" s="7" t="e">
        <f t="shared" si="601"/>
        <v>#N/A</v>
      </c>
      <c r="AV313" s="7" t="e">
        <f t="shared" si="602"/>
        <v>#N/A</v>
      </c>
      <c r="AW313" s="7" t="e">
        <f t="shared" si="603"/>
        <v>#N/A</v>
      </c>
    </row>
    <row r="314" spans="2:49" x14ac:dyDescent="0.15">
      <c r="B314" s="57" t="s">
        <v>16</v>
      </c>
      <c r="C314" s="80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69"/>
      <c r="AE314" s="24"/>
      <c r="AF314" s="96" t="s">
        <v>10</v>
      </c>
      <c r="AG314" s="110">
        <f>+COUNTIF(C316:AD316,"*休")</f>
        <v>0</v>
      </c>
      <c r="AH314" s="40" t="str">
        <f>IF(C309="","",IF(AG314&lt;AG313,"←実績が足りません",""))</f>
        <v/>
      </c>
      <c r="AJ314" s="82"/>
      <c r="AT314" s="118">
        <f t="shared" si="492"/>
        <v>46055</v>
      </c>
      <c r="AU314" s="7" t="e">
        <f t="shared" si="601"/>
        <v>#N/A</v>
      </c>
      <c r="AV314" s="7" t="e">
        <f t="shared" si="602"/>
        <v>#N/A</v>
      </c>
      <c r="AW314" s="7" t="e">
        <f t="shared" si="603"/>
        <v>#N/A</v>
      </c>
    </row>
    <row r="315" spans="2:49" x14ac:dyDescent="0.15">
      <c r="B315" s="52" t="s">
        <v>0</v>
      </c>
      <c r="C315" s="80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3"/>
      <c r="Q315" s="2"/>
      <c r="R315" s="80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69"/>
      <c r="AE315" s="24"/>
      <c r="AF315" s="123" t="s">
        <v>62</v>
      </c>
      <c r="AG315" s="41" t="e">
        <f>ROUNDDOWN(AG314/AG312,3)</f>
        <v>#DIV/0!</v>
      </c>
      <c r="AJ315" s="82"/>
      <c r="AT315" s="118">
        <f t="shared" si="492"/>
        <v>46056</v>
      </c>
      <c r="AU315" s="7" t="e">
        <f t="shared" ref="AU315:AU342" si="708">IF(HLOOKUP($AT315,$C$153:$AD$160,6,FALSE)="","",HLOOKUP($AT315,$C$153:$AD$160,6,FALSE))</f>
        <v>#N/A</v>
      </c>
      <c r="AV315" s="7" t="e">
        <f t="shared" ref="AV315:AV342" si="709">IF(HLOOKUP($AT315,$C$153:$AD$160,7,FALSE)="","",HLOOKUP($AT315,$C$153:$AD$160,7,FALSE))</f>
        <v>#N/A</v>
      </c>
      <c r="AW315" s="7" t="e">
        <f t="shared" ref="AW315:AW342" si="710">IF(HLOOKUP($AT315,$C$153:$AD$160,8,FALSE)="","",HLOOKUP($AT315,$C$153:$AD$160,8,FALSE))</f>
        <v>#N/A</v>
      </c>
    </row>
    <row r="316" spans="2:49" x14ac:dyDescent="0.15">
      <c r="B316" s="60" t="s">
        <v>7</v>
      </c>
      <c r="C316" s="147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148"/>
      <c r="Q316" s="71"/>
      <c r="R316" s="147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2"/>
      <c r="AE316" s="24"/>
      <c r="AF316" s="111" t="s">
        <v>57</v>
      </c>
      <c r="AG316" s="112" t="str">
        <f>_xlfn.IFS(C309="","",AG315&gt;=0.285,"OK",AG315&lt;0.285,"NG")</f>
        <v/>
      </c>
      <c r="AJ316" s="82"/>
      <c r="AT316" s="118">
        <f t="shared" si="492"/>
        <v>46057</v>
      </c>
      <c r="AU316" s="7" t="e">
        <f t="shared" si="708"/>
        <v>#N/A</v>
      </c>
      <c r="AV316" s="7" t="e">
        <f t="shared" si="709"/>
        <v>#N/A</v>
      </c>
      <c r="AW316" s="7" t="e">
        <f t="shared" si="710"/>
        <v>#N/A</v>
      </c>
    </row>
    <row r="317" spans="2:49" hidden="1" x14ac:dyDescent="0.15">
      <c r="B317" s="83"/>
      <c r="C317" s="130" t="str">
        <f>_xlfn.IFS(C314="","通常",C314="夏休","夏休",C314="冬休","冬休")</f>
        <v>通常</v>
      </c>
      <c r="D317" s="130" t="str">
        <f t="shared" ref="D317:AD317" si="711">_xlfn.IFS(D314="","通常",D314="夏休","夏休",D314="冬休","冬休")</f>
        <v>通常</v>
      </c>
      <c r="E317" s="130" t="str">
        <f t="shared" si="711"/>
        <v>通常</v>
      </c>
      <c r="F317" s="130" t="str">
        <f t="shared" si="711"/>
        <v>通常</v>
      </c>
      <c r="G317" s="130" t="str">
        <f t="shared" si="711"/>
        <v>通常</v>
      </c>
      <c r="H317" s="130" t="str">
        <f t="shared" si="711"/>
        <v>通常</v>
      </c>
      <c r="I317" s="130" t="str">
        <f t="shared" si="711"/>
        <v>通常</v>
      </c>
      <c r="J317" s="130" t="str">
        <f t="shared" si="711"/>
        <v>通常</v>
      </c>
      <c r="K317" s="130" t="str">
        <f t="shared" si="711"/>
        <v>通常</v>
      </c>
      <c r="L317" s="130" t="str">
        <f t="shared" si="711"/>
        <v>通常</v>
      </c>
      <c r="M317" s="130" t="str">
        <f t="shared" si="711"/>
        <v>通常</v>
      </c>
      <c r="N317" s="130" t="str">
        <f t="shared" si="711"/>
        <v>通常</v>
      </c>
      <c r="O317" s="130" t="str">
        <f t="shared" si="711"/>
        <v>通常</v>
      </c>
      <c r="P317" s="130" t="str">
        <f t="shared" si="711"/>
        <v>通常</v>
      </c>
      <c r="Q317" s="130" t="str">
        <f t="shared" si="711"/>
        <v>通常</v>
      </c>
      <c r="R317" s="130" t="str">
        <f t="shared" si="711"/>
        <v>通常</v>
      </c>
      <c r="S317" s="130" t="str">
        <f t="shared" si="711"/>
        <v>通常</v>
      </c>
      <c r="T317" s="130" t="str">
        <f t="shared" si="711"/>
        <v>通常</v>
      </c>
      <c r="U317" s="130" t="str">
        <f t="shared" si="711"/>
        <v>通常</v>
      </c>
      <c r="V317" s="130" t="str">
        <f t="shared" si="711"/>
        <v>通常</v>
      </c>
      <c r="W317" s="130" t="str">
        <f t="shared" si="711"/>
        <v>通常</v>
      </c>
      <c r="X317" s="130" t="str">
        <f t="shared" si="711"/>
        <v>通常</v>
      </c>
      <c r="Y317" s="130" t="str">
        <f t="shared" si="711"/>
        <v>通常</v>
      </c>
      <c r="Z317" s="130" t="str">
        <f t="shared" si="711"/>
        <v>通常</v>
      </c>
      <c r="AA317" s="130" t="str">
        <f t="shared" si="711"/>
        <v>通常</v>
      </c>
      <c r="AB317" s="130" t="str">
        <f t="shared" si="711"/>
        <v>通常</v>
      </c>
      <c r="AC317" s="130" t="str">
        <f t="shared" si="711"/>
        <v>通常</v>
      </c>
      <c r="AD317" s="130" t="str">
        <f t="shared" si="711"/>
        <v>通常</v>
      </c>
      <c r="AE317" s="24"/>
      <c r="AF317" s="131"/>
      <c r="AG317" s="132"/>
      <c r="AJ317" s="82"/>
      <c r="AT317" s="118">
        <f t="shared" si="492"/>
        <v>46058</v>
      </c>
      <c r="AU317" s="7" t="e">
        <f t="shared" si="708"/>
        <v>#N/A</v>
      </c>
      <c r="AV317" s="7" t="e">
        <f t="shared" si="709"/>
        <v>#N/A</v>
      </c>
      <c r="AW317" s="7" t="e">
        <f t="shared" si="710"/>
        <v>#N/A</v>
      </c>
    </row>
    <row r="318" spans="2:49" hidden="1" x14ac:dyDescent="0.15">
      <c r="B318" s="83"/>
      <c r="C318" s="130" t="str">
        <f>_xlfn.IFS(C314="","通常実績",C314="夏休","夏休",C314="冬休","冬休")</f>
        <v>通常実績</v>
      </c>
      <c r="D318" s="130" t="str">
        <f t="shared" ref="D318:AD318" si="712">_xlfn.IFS(D314="","通常実績",D314="夏休","夏休",D314="冬休","冬休")</f>
        <v>通常実績</v>
      </c>
      <c r="E318" s="130" t="str">
        <f t="shared" si="712"/>
        <v>通常実績</v>
      </c>
      <c r="F318" s="130" t="str">
        <f t="shared" si="712"/>
        <v>通常実績</v>
      </c>
      <c r="G318" s="130" t="str">
        <f t="shared" si="712"/>
        <v>通常実績</v>
      </c>
      <c r="H318" s="130" t="str">
        <f t="shared" si="712"/>
        <v>通常実績</v>
      </c>
      <c r="I318" s="130" t="str">
        <f t="shared" si="712"/>
        <v>通常実績</v>
      </c>
      <c r="J318" s="130" t="str">
        <f t="shared" si="712"/>
        <v>通常実績</v>
      </c>
      <c r="K318" s="130" t="str">
        <f t="shared" si="712"/>
        <v>通常実績</v>
      </c>
      <c r="L318" s="130" t="str">
        <f t="shared" si="712"/>
        <v>通常実績</v>
      </c>
      <c r="M318" s="130" t="str">
        <f t="shared" si="712"/>
        <v>通常実績</v>
      </c>
      <c r="N318" s="130" t="str">
        <f t="shared" si="712"/>
        <v>通常実績</v>
      </c>
      <c r="O318" s="130" t="str">
        <f t="shared" si="712"/>
        <v>通常実績</v>
      </c>
      <c r="P318" s="130" t="str">
        <f t="shared" si="712"/>
        <v>通常実績</v>
      </c>
      <c r="Q318" s="130" t="str">
        <f t="shared" si="712"/>
        <v>通常実績</v>
      </c>
      <c r="R318" s="130" t="str">
        <f t="shared" si="712"/>
        <v>通常実績</v>
      </c>
      <c r="S318" s="130" t="str">
        <f t="shared" si="712"/>
        <v>通常実績</v>
      </c>
      <c r="T318" s="130" t="str">
        <f t="shared" si="712"/>
        <v>通常実績</v>
      </c>
      <c r="U318" s="130" t="str">
        <f t="shared" si="712"/>
        <v>通常実績</v>
      </c>
      <c r="V318" s="130" t="str">
        <f t="shared" si="712"/>
        <v>通常実績</v>
      </c>
      <c r="W318" s="130" t="str">
        <f t="shared" si="712"/>
        <v>通常実績</v>
      </c>
      <c r="X318" s="130" t="str">
        <f t="shared" si="712"/>
        <v>通常実績</v>
      </c>
      <c r="Y318" s="130" t="str">
        <f t="shared" si="712"/>
        <v>通常実績</v>
      </c>
      <c r="Z318" s="130" t="str">
        <f t="shared" si="712"/>
        <v>通常実績</v>
      </c>
      <c r="AA318" s="130" t="str">
        <f t="shared" si="712"/>
        <v>通常実績</v>
      </c>
      <c r="AB318" s="130" t="str">
        <f t="shared" si="712"/>
        <v>通常実績</v>
      </c>
      <c r="AC318" s="130" t="str">
        <f t="shared" si="712"/>
        <v>通常実績</v>
      </c>
      <c r="AD318" s="130" t="str">
        <f t="shared" si="712"/>
        <v>通常実績</v>
      </c>
      <c r="AE318" s="24"/>
      <c r="AF318" s="131"/>
      <c r="AG318" s="132"/>
      <c r="AJ318" s="82"/>
      <c r="AT318" s="118">
        <f t="shared" si="492"/>
        <v>46059</v>
      </c>
      <c r="AU318" s="7" t="e">
        <f t="shared" si="708"/>
        <v>#N/A</v>
      </c>
      <c r="AV318" s="7" t="e">
        <f t="shared" si="709"/>
        <v>#N/A</v>
      </c>
      <c r="AW318" s="7" t="e">
        <f t="shared" si="710"/>
        <v>#N/A</v>
      </c>
    </row>
    <row r="319" spans="2:49" x14ac:dyDescent="0.15">
      <c r="AT319" s="118">
        <f t="shared" si="492"/>
        <v>46060</v>
      </c>
      <c r="AU319" s="7" t="e">
        <f t="shared" si="708"/>
        <v>#N/A</v>
      </c>
      <c r="AV319" s="7" t="e">
        <f t="shared" si="709"/>
        <v>#N/A</v>
      </c>
      <c r="AW319" s="7" t="e">
        <f t="shared" si="710"/>
        <v>#N/A</v>
      </c>
    </row>
    <row r="320" spans="2:49" x14ac:dyDescent="0.15">
      <c r="AT320" s="118">
        <f t="shared" si="492"/>
        <v>46061</v>
      </c>
      <c r="AU320" s="7" t="e">
        <f t="shared" si="708"/>
        <v>#N/A</v>
      </c>
      <c r="AV320" s="7" t="e">
        <f t="shared" si="709"/>
        <v>#N/A</v>
      </c>
      <c r="AW320" s="7" t="e">
        <f t="shared" si="710"/>
        <v>#N/A</v>
      </c>
    </row>
    <row r="321" spans="46:49" x14ac:dyDescent="0.15">
      <c r="AT321" s="118">
        <f t="shared" ref="AT321:AT384" si="713">AT320+1</f>
        <v>46062</v>
      </c>
      <c r="AU321" s="7" t="e">
        <f t="shared" si="708"/>
        <v>#N/A</v>
      </c>
      <c r="AV321" s="7" t="e">
        <f t="shared" si="709"/>
        <v>#N/A</v>
      </c>
      <c r="AW321" s="7" t="e">
        <f t="shared" si="710"/>
        <v>#N/A</v>
      </c>
    </row>
    <row r="322" spans="46:49" x14ac:dyDescent="0.15">
      <c r="AT322" s="118">
        <f t="shared" si="713"/>
        <v>46063</v>
      </c>
      <c r="AU322" s="7" t="e">
        <f t="shared" si="708"/>
        <v>#N/A</v>
      </c>
      <c r="AV322" s="7" t="e">
        <f t="shared" si="709"/>
        <v>#N/A</v>
      </c>
      <c r="AW322" s="7" t="e">
        <f t="shared" si="710"/>
        <v>#N/A</v>
      </c>
    </row>
    <row r="323" spans="46:49" x14ac:dyDescent="0.15">
      <c r="AT323" s="118">
        <f t="shared" si="713"/>
        <v>46064</v>
      </c>
      <c r="AU323" s="7" t="e">
        <f t="shared" si="708"/>
        <v>#N/A</v>
      </c>
      <c r="AV323" s="7" t="e">
        <f t="shared" si="709"/>
        <v>#N/A</v>
      </c>
      <c r="AW323" s="7" t="e">
        <f t="shared" si="710"/>
        <v>#N/A</v>
      </c>
    </row>
    <row r="324" spans="46:49" x14ac:dyDescent="0.15">
      <c r="AT324" s="118">
        <f t="shared" si="713"/>
        <v>46065</v>
      </c>
      <c r="AU324" s="7" t="e">
        <f t="shared" si="708"/>
        <v>#N/A</v>
      </c>
      <c r="AV324" s="7" t="e">
        <f t="shared" si="709"/>
        <v>#N/A</v>
      </c>
      <c r="AW324" s="7" t="e">
        <f t="shared" si="710"/>
        <v>#N/A</v>
      </c>
    </row>
    <row r="325" spans="46:49" x14ac:dyDescent="0.15">
      <c r="AT325" s="118">
        <f t="shared" si="713"/>
        <v>46066</v>
      </c>
      <c r="AU325" s="7" t="e">
        <f t="shared" si="708"/>
        <v>#N/A</v>
      </c>
      <c r="AV325" s="7" t="e">
        <f t="shared" si="709"/>
        <v>#N/A</v>
      </c>
      <c r="AW325" s="7" t="e">
        <f t="shared" si="710"/>
        <v>#N/A</v>
      </c>
    </row>
    <row r="326" spans="46:49" x14ac:dyDescent="0.15">
      <c r="AT326" s="118">
        <f t="shared" si="713"/>
        <v>46067</v>
      </c>
      <c r="AU326" s="7" t="e">
        <f t="shared" si="708"/>
        <v>#N/A</v>
      </c>
      <c r="AV326" s="7" t="e">
        <f t="shared" si="709"/>
        <v>#N/A</v>
      </c>
      <c r="AW326" s="7" t="e">
        <f t="shared" si="710"/>
        <v>#N/A</v>
      </c>
    </row>
    <row r="327" spans="46:49" x14ac:dyDescent="0.15">
      <c r="AT327" s="118">
        <f t="shared" si="713"/>
        <v>46068</v>
      </c>
      <c r="AU327" s="7" t="e">
        <f t="shared" si="708"/>
        <v>#N/A</v>
      </c>
      <c r="AV327" s="7" t="e">
        <f t="shared" si="709"/>
        <v>#N/A</v>
      </c>
      <c r="AW327" s="7" t="e">
        <f t="shared" si="710"/>
        <v>#N/A</v>
      </c>
    </row>
    <row r="328" spans="46:49" x14ac:dyDescent="0.15">
      <c r="AT328" s="118">
        <f t="shared" si="713"/>
        <v>46069</v>
      </c>
      <c r="AU328" s="7" t="e">
        <f t="shared" si="708"/>
        <v>#N/A</v>
      </c>
      <c r="AV328" s="7" t="e">
        <f t="shared" si="709"/>
        <v>#N/A</v>
      </c>
      <c r="AW328" s="7" t="e">
        <f t="shared" si="710"/>
        <v>#N/A</v>
      </c>
    </row>
    <row r="329" spans="46:49" x14ac:dyDescent="0.15">
      <c r="AT329" s="118">
        <f t="shared" si="713"/>
        <v>46070</v>
      </c>
      <c r="AU329" s="7" t="e">
        <f t="shared" si="708"/>
        <v>#N/A</v>
      </c>
      <c r="AV329" s="7" t="e">
        <f t="shared" si="709"/>
        <v>#N/A</v>
      </c>
      <c r="AW329" s="7" t="e">
        <f t="shared" si="710"/>
        <v>#N/A</v>
      </c>
    </row>
    <row r="330" spans="46:49" x14ac:dyDescent="0.15">
      <c r="AT330" s="118">
        <f t="shared" si="713"/>
        <v>46071</v>
      </c>
      <c r="AU330" s="7" t="e">
        <f t="shared" si="708"/>
        <v>#N/A</v>
      </c>
      <c r="AV330" s="7" t="e">
        <f t="shared" si="709"/>
        <v>#N/A</v>
      </c>
      <c r="AW330" s="7" t="e">
        <f t="shared" si="710"/>
        <v>#N/A</v>
      </c>
    </row>
    <row r="331" spans="46:49" x14ac:dyDescent="0.15">
      <c r="AT331" s="118">
        <f t="shared" si="713"/>
        <v>46072</v>
      </c>
      <c r="AU331" s="7" t="e">
        <f t="shared" si="708"/>
        <v>#N/A</v>
      </c>
      <c r="AV331" s="7" t="e">
        <f t="shared" si="709"/>
        <v>#N/A</v>
      </c>
      <c r="AW331" s="7" t="e">
        <f t="shared" si="710"/>
        <v>#N/A</v>
      </c>
    </row>
    <row r="332" spans="46:49" x14ac:dyDescent="0.15">
      <c r="AT332" s="118">
        <f t="shared" si="713"/>
        <v>46073</v>
      </c>
      <c r="AU332" s="7" t="e">
        <f t="shared" si="708"/>
        <v>#N/A</v>
      </c>
      <c r="AV332" s="7" t="e">
        <f t="shared" si="709"/>
        <v>#N/A</v>
      </c>
      <c r="AW332" s="7" t="e">
        <f t="shared" si="710"/>
        <v>#N/A</v>
      </c>
    </row>
    <row r="333" spans="46:49" x14ac:dyDescent="0.15">
      <c r="AT333" s="118">
        <f t="shared" si="713"/>
        <v>46074</v>
      </c>
      <c r="AU333" s="7" t="e">
        <f t="shared" si="708"/>
        <v>#N/A</v>
      </c>
      <c r="AV333" s="7" t="e">
        <f t="shared" si="709"/>
        <v>#N/A</v>
      </c>
      <c r="AW333" s="7" t="e">
        <f t="shared" si="710"/>
        <v>#N/A</v>
      </c>
    </row>
    <row r="334" spans="46:49" x14ac:dyDescent="0.15">
      <c r="AT334" s="118">
        <f t="shared" si="713"/>
        <v>46075</v>
      </c>
      <c r="AU334" s="7" t="e">
        <f t="shared" si="708"/>
        <v>#N/A</v>
      </c>
      <c r="AV334" s="7" t="e">
        <f t="shared" si="709"/>
        <v>#N/A</v>
      </c>
      <c r="AW334" s="7" t="e">
        <f t="shared" si="710"/>
        <v>#N/A</v>
      </c>
    </row>
    <row r="335" spans="46:49" x14ac:dyDescent="0.15">
      <c r="AT335" s="118">
        <f t="shared" si="713"/>
        <v>46076</v>
      </c>
      <c r="AU335" s="7" t="e">
        <f t="shared" si="708"/>
        <v>#N/A</v>
      </c>
      <c r="AV335" s="7" t="e">
        <f t="shared" si="709"/>
        <v>#N/A</v>
      </c>
      <c r="AW335" s="7" t="e">
        <f t="shared" si="710"/>
        <v>#N/A</v>
      </c>
    </row>
    <row r="336" spans="46:49" x14ac:dyDescent="0.15">
      <c r="AT336" s="118">
        <f t="shared" si="713"/>
        <v>46077</v>
      </c>
      <c r="AU336" s="7" t="e">
        <f t="shared" si="708"/>
        <v>#N/A</v>
      </c>
      <c r="AV336" s="7" t="e">
        <f t="shared" si="709"/>
        <v>#N/A</v>
      </c>
      <c r="AW336" s="7" t="e">
        <f t="shared" si="710"/>
        <v>#N/A</v>
      </c>
    </row>
    <row r="337" spans="46:49" x14ac:dyDescent="0.15">
      <c r="AT337" s="118">
        <f t="shared" si="713"/>
        <v>46078</v>
      </c>
      <c r="AU337" s="7" t="e">
        <f t="shared" si="708"/>
        <v>#N/A</v>
      </c>
      <c r="AV337" s="7" t="e">
        <f t="shared" si="709"/>
        <v>#N/A</v>
      </c>
      <c r="AW337" s="7" t="e">
        <f t="shared" si="710"/>
        <v>#N/A</v>
      </c>
    </row>
    <row r="338" spans="46:49" x14ac:dyDescent="0.15">
      <c r="AT338" s="118">
        <f t="shared" si="713"/>
        <v>46079</v>
      </c>
      <c r="AU338" s="7" t="e">
        <f t="shared" si="708"/>
        <v>#N/A</v>
      </c>
      <c r="AV338" s="7" t="e">
        <f t="shared" si="709"/>
        <v>#N/A</v>
      </c>
      <c r="AW338" s="7" t="e">
        <f t="shared" si="710"/>
        <v>#N/A</v>
      </c>
    </row>
    <row r="339" spans="46:49" x14ac:dyDescent="0.15">
      <c r="AT339" s="118">
        <f t="shared" si="713"/>
        <v>46080</v>
      </c>
      <c r="AU339" s="7" t="e">
        <f t="shared" si="708"/>
        <v>#N/A</v>
      </c>
      <c r="AV339" s="7" t="e">
        <f t="shared" si="709"/>
        <v>#N/A</v>
      </c>
      <c r="AW339" s="7" t="e">
        <f t="shared" si="710"/>
        <v>#N/A</v>
      </c>
    </row>
    <row r="340" spans="46:49" x14ac:dyDescent="0.15">
      <c r="AT340" s="118">
        <f t="shared" si="713"/>
        <v>46081</v>
      </c>
      <c r="AU340" s="7" t="e">
        <f t="shared" si="708"/>
        <v>#N/A</v>
      </c>
      <c r="AV340" s="7" t="e">
        <f t="shared" si="709"/>
        <v>#N/A</v>
      </c>
      <c r="AW340" s="7" t="e">
        <f t="shared" si="710"/>
        <v>#N/A</v>
      </c>
    </row>
    <row r="341" spans="46:49" x14ac:dyDescent="0.15">
      <c r="AT341" s="118">
        <f t="shared" si="713"/>
        <v>46082</v>
      </c>
      <c r="AU341" s="7" t="e">
        <f t="shared" si="708"/>
        <v>#N/A</v>
      </c>
      <c r="AV341" s="7" t="e">
        <f t="shared" si="709"/>
        <v>#N/A</v>
      </c>
      <c r="AW341" s="7" t="e">
        <f t="shared" si="710"/>
        <v>#N/A</v>
      </c>
    </row>
    <row r="342" spans="46:49" x14ac:dyDescent="0.15">
      <c r="AT342" s="118">
        <f t="shared" si="713"/>
        <v>46083</v>
      </c>
      <c r="AU342" s="7" t="e">
        <f t="shared" si="708"/>
        <v>#N/A</v>
      </c>
      <c r="AV342" s="7" t="e">
        <f t="shared" si="709"/>
        <v>#N/A</v>
      </c>
      <c r="AW342" s="7" t="e">
        <f t="shared" si="710"/>
        <v>#N/A</v>
      </c>
    </row>
    <row r="343" spans="46:49" x14ac:dyDescent="0.15">
      <c r="AT343" s="118">
        <f t="shared" si="713"/>
        <v>46084</v>
      </c>
      <c r="AU343" s="7" t="e">
        <f t="shared" ref="AU343:AU370" si="714">IF(HLOOKUP($AT343,$C$166:$AD$173,6,FALSE)="","",HLOOKUP($AT343,$C$166:$AD$173,6,FALSE))</f>
        <v>#N/A</v>
      </c>
      <c r="AV343" s="7" t="e">
        <f t="shared" ref="AV343:AV370" si="715">IF(HLOOKUP($AT343,$C$166:$AD$173,7,FALSE)="","",HLOOKUP($AT343,$C$166:$AD$173,7,FALSE))</f>
        <v>#N/A</v>
      </c>
      <c r="AW343" s="7" t="e">
        <f t="shared" ref="AW343:AW370" si="716">IF(HLOOKUP($AT343,$C$166:$AD$173,8,FALSE)="","",HLOOKUP($AT343,$C$166:$AD$173,8,FALSE))</f>
        <v>#N/A</v>
      </c>
    </row>
    <row r="344" spans="46:49" x14ac:dyDescent="0.15">
      <c r="AT344" s="118">
        <f t="shared" si="713"/>
        <v>46085</v>
      </c>
      <c r="AU344" s="7" t="e">
        <f t="shared" si="714"/>
        <v>#N/A</v>
      </c>
      <c r="AV344" s="7" t="e">
        <f t="shared" si="715"/>
        <v>#N/A</v>
      </c>
      <c r="AW344" s="7" t="e">
        <f t="shared" si="716"/>
        <v>#N/A</v>
      </c>
    </row>
    <row r="345" spans="46:49" x14ac:dyDescent="0.15">
      <c r="AT345" s="118">
        <f t="shared" si="713"/>
        <v>46086</v>
      </c>
      <c r="AU345" s="7" t="e">
        <f t="shared" si="714"/>
        <v>#N/A</v>
      </c>
      <c r="AV345" s="7" t="e">
        <f t="shared" si="715"/>
        <v>#N/A</v>
      </c>
      <c r="AW345" s="7" t="e">
        <f t="shared" si="716"/>
        <v>#N/A</v>
      </c>
    </row>
    <row r="346" spans="46:49" x14ac:dyDescent="0.15">
      <c r="AT346" s="118">
        <f t="shared" si="713"/>
        <v>46087</v>
      </c>
      <c r="AU346" s="7" t="e">
        <f t="shared" si="714"/>
        <v>#N/A</v>
      </c>
      <c r="AV346" s="7" t="e">
        <f t="shared" si="715"/>
        <v>#N/A</v>
      </c>
      <c r="AW346" s="7" t="e">
        <f t="shared" si="716"/>
        <v>#N/A</v>
      </c>
    </row>
    <row r="347" spans="46:49" x14ac:dyDescent="0.15">
      <c r="AT347" s="118">
        <f t="shared" si="713"/>
        <v>46088</v>
      </c>
      <c r="AU347" s="7" t="e">
        <f t="shared" si="714"/>
        <v>#N/A</v>
      </c>
      <c r="AV347" s="7" t="e">
        <f t="shared" si="715"/>
        <v>#N/A</v>
      </c>
      <c r="AW347" s="7" t="e">
        <f t="shared" si="716"/>
        <v>#N/A</v>
      </c>
    </row>
    <row r="348" spans="46:49" x14ac:dyDescent="0.15">
      <c r="AT348" s="118">
        <f t="shared" si="713"/>
        <v>46089</v>
      </c>
      <c r="AU348" s="7" t="e">
        <f t="shared" si="714"/>
        <v>#N/A</v>
      </c>
      <c r="AV348" s="7" t="e">
        <f t="shared" si="715"/>
        <v>#N/A</v>
      </c>
      <c r="AW348" s="7" t="e">
        <f t="shared" si="716"/>
        <v>#N/A</v>
      </c>
    </row>
    <row r="349" spans="46:49" x14ac:dyDescent="0.15">
      <c r="AT349" s="118">
        <f t="shared" si="713"/>
        <v>46090</v>
      </c>
      <c r="AU349" s="7" t="e">
        <f t="shared" si="714"/>
        <v>#N/A</v>
      </c>
      <c r="AV349" s="7" t="e">
        <f t="shared" si="715"/>
        <v>#N/A</v>
      </c>
      <c r="AW349" s="7" t="e">
        <f t="shared" si="716"/>
        <v>#N/A</v>
      </c>
    </row>
    <row r="350" spans="46:49" x14ac:dyDescent="0.15">
      <c r="AT350" s="118">
        <f t="shared" si="713"/>
        <v>46091</v>
      </c>
      <c r="AU350" s="7" t="e">
        <f t="shared" si="714"/>
        <v>#N/A</v>
      </c>
      <c r="AV350" s="7" t="e">
        <f t="shared" si="715"/>
        <v>#N/A</v>
      </c>
      <c r="AW350" s="7" t="e">
        <f t="shared" si="716"/>
        <v>#N/A</v>
      </c>
    </row>
    <row r="351" spans="46:49" x14ac:dyDescent="0.15">
      <c r="AT351" s="118">
        <f t="shared" si="713"/>
        <v>46092</v>
      </c>
      <c r="AU351" s="7" t="e">
        <f t="shared" si="714"/>
        <v>#N/A</v>
      </c>
      <c r="AV351" s="7" t="e">
        <f t="shared" si="715"/>
        <v>#N/A</v>
      </c>
      <c r="AW351" s="7" t="e">
        <f t="shared" si="716"/>
        <v>#N/A</v>
      </c>
    </row>
    <row r="352" spans="46:49" x14ac:dyDescent="0.15">
      <c r="AT352" s="118">
        <f t="shared" si="713"/>
        <v>46093</v>
      </c>
      <c r="AU352" s="7" t="e">
        <f t="shared" si="714"/>
        <v>#N/A</v>
      </c>
      <c r="AV352" s="7" t="e">
        <f t="shared" si="715"/>
        <v>#N/A</v>
      </c>
      <c r="AW352" s="7" t="e">
        <f t="shared" si="716"/>
        <v>#N/A</v>
      </c>
    </row>
    <row r="353" spans="46:49" x14ac:dyDescent="0.15">
      <c r="AT353" s="118">
        <f t="shared" si="713"/>
        <v>46094</v>
      </c>
      <c r="AU353" s="7" t="e">
        <f t="shared" si="714"/>
        <v>#N/A</v>
      </c>
      <c r="AV353" s="7" t="e">
        <f t="shared" si="715"/>
        <v>#N/A</v>
      </c>
      <c r="AW353" s="7" t="e">
        <f t="shared" si="716"/>
        <v>#N/A</v>
      </c>
    </row>
    <row r="354" spans="46:49" x14ac:dyDescent="0.15">
      <c r="AT354" s="118">
        <f t="shared" si="713"/>
        <v>46095</v>
      </c>
      <c r="AU354" s="7" t="e">
        <f t="shared" si="714"/>
        <v>#N/A</v>
      </c>
      <c r="AV354" s="7" t="e">
        <f t="shared" si="715"/>
        <v>#N/A</v>
      </c>
      <c r="AW354" s="7" t="e">
        <f t="shared" si="716"/>
        <v>#N/A</v>
      </c>
    </row>
    <row r="355" spans="46:49" x14ac:dyDescent="0.15">
      <c r="AT355" s="118">
        <f t="shared" si="713"/>
        <v>46096</v>
      </c>
      <c r="AU355" s="7" t="e">
        <f t="shared" si="714"/>
        <v>#N/A</v>
      </c>
      <c r="AV355" s="7" t="e">
        <f t="shared" si="715"/>
        <v>#N/A</v>
      </c>
      <c r="AW355" s="7" t="e">
        <f t="shared" si="716"/>
        <v>#N/A</v>
      </c>
    </row>
    <row r="356" spans="46:49" x14ac:dyDescent="0.15">
      <c r="AT356" s="118">
        <f t="shared" si="713"/>
        <v>46097</v>
      </c>
      <c r="AU356" s="7" t="e">
        <f t="shared" si="714"/>
        <v>#N/A</v>
      </c>
      <c r="AV356" s="7" t="e">
        <f t="shared" si="715"/>
        <v>#N/A</v>
      </c>
      <c r="AW356" s="7" t="e">
        <f t="shared" si="716"/>
        <v>#N/A</v>
      </c>
    </row>
    <row r="357" spans="46:49" x14ac:dyDescent="0.15">
      <c r="AT357" s="118">
        <f t="shared" si="713"/>
        <v>46098</v>
      </c>
      <c r="AU357" s="7" t="e">
        <f t="shared" si="714"/>
        <v>#N/A</v>
      </c>
      <c r="AV357" s="7" t="e">
        <f t="shared" si="715"/>
        <v>#N/A</v>
      </c>
      <c r="AW357" s="7" t="e">
        <f t="shared" si="716"/>
        <v>#N/A</v>
      </c>
    </row>
    <row r="358" spans="46:49" x14ac:dyDescent="0.15">
      <c r="AT358" s="118">
        <f t="shared" si="713"/>
        <v>46099</v>
      </c>
      <c r="AU358" s="7" t="e">
        <f t="shared" si="714"/>
        <v>#N/A</v>
      </c>
      <c r="AV358" s="7" t="e">
        <f t="shared" si="715"/>
        <v>#N/A</v>
      </c>
      <c r="AW358" s="7" t="e">
        <f t="shared" si="716"/>
        <v>#N/A</v>
      </c>
    </row>
    <row r="359" spans="46:49" x14ac:dyDescent="0.15">
      <c r="AT359" s="118">
        <f t="shared" si="713"/>
        <v>46100</v>
      </c>
      <c r="AU359" s="7" t="e">
        <f t="shared" si="714"/>
        <v>#N/A</v>
      </c>
      <c r="AV359" s="7" t="e">
        <f t="shared" si="715"/>
        <v>#N/A</v>
      </c>
      <c r="AW359" s="7" t="e">
        <f t="shared" si="716"/>
        <v>#N/A</v>
      </c>
    </row>
    <row r="360" spans="46:49" x14ac:dyDescent="0.15">
      <c r="AT360" s="118">
        <f t="shared" si="713"/>
        <v>46101</v>
      </c>
      <c r="AU360" s="7" t="e">
        <f t="shared" si="714"/>
        <v>#N/A</v>
      </c>
      <c r="AV360" s="7" t="e">
        <f t="shared" si="715"/>
        <v>#N/A</v>
      </c>
      <c r="AW360" s="7" t="e">
        <f t="shared" si="716"/>
        <v>#N/A</v>
      </c>
    </row>
    <row r="361" spans="46:49" x14ac:dyDescent="0.15">
      <c r="AT361" s="118">
        <f t="shared" si="713"/>
        <v>46102</v>
      </c>
      <c r="AU361" s="7" t="e">
        <f t="shared" si="714"/>
        <v>#N/A</v>
      </c>
      <c r="AV361" s="7" t="e">
        <f t="shared" si="715"/>
        <v>#N/A</v>
      </c>
      <c r="AW361" s="7" t="e">
        <f t="shared" si="716"/>
        <v>#N/A</v>
      </c>
    </row>
    <row r="362" spans="46:49" x14ac:dyDescent="0.15">
      <c r="AT362" s="118">
        <f t="shared" si="713"/>
        <v>46103</v>
      </c>
      <c r="AU362" s="7" t="e">
        <f t="shared" si="714"/>
        <v>#N/A</v>
      </c>
      <c r="AV362" s="7" t="e">
        <f t="shared" si="715"/>
        <v>#N/A</v>
      </c>
      <c r="AW362" s="7" t="e">
        <f t="shared" si="716"/>
        <v>#N/A</v>
      </c>
    </row>
    <row r="363" spans="46:49" x14ac:dyDescent="0.15">
      <c r="AT363" s="118">
        <f t="shared" si="713"/>
        <v>46104</v>
      </c>
      <c r="AU363" s="7" t="e">
        <f t="shared" si="714"/>
        <v>#N/A</v>
      </c>
      <c r="AV363" s="7" t="e">
        <f t="shared" si="715"/>
        <v>#N/A</v>
      </c>
      <c r="AW363" s="7" t="e">
        <f t="shared" si="716"/>
        <v>#N/A</v>
      </c>
    </row>
    <row r="364" spans="46:49" x14ac:dyDescent="0.15">
      <c r="AT364" s="118">
        <f t="shared" si="713"/>
        <v>46105</v>
      </c>
      <c r="AU364" s="7" t="e">
        <f t="shared" si="714"/>
        <v>#N/A</v>
      </c>
      <c r="AV364" s="7" t="e">
        <f t="shared" si="715"/>
        <v>#N/A</v>
      </c>
      <c r="AW364" s="7" t="e">
        <f t="shared" si="716"/>
        <v>#N/A</v>
      </c>
    </row>
    <row r="365" spans="46:49" x14ac:dyDescent="0.15">
      <c r="AT365" s="118">
        <f t="shared" si="713"/>
        <v>46106</v>
      </c>
      <c r="AU365" s="7" t="e">
        <f t="shared" si="714"/>
        <v>#N/A</v>
      </c>
      <c r="AV365" s="7" t="e">
        <f t="shared" si="715"/>
        <v>#N/A</v>
      </c>
      <c r="AW365" s="7" t="e">
        <f t="shared" si="716"/>
        <v>#N/A</v>
      </c>
    </row>
    <row r="366" spans="46:49" x14ac:dyDescent="0.15">
      <c r="AT366" s="118">
        <f t="shared" si="713"/>
        <v>46107</v>
      </c>
      <c r="AU366" s="7" t="e">
        <f t="shared" si="714"/>
        <v>#N/A</v>
      </c>
      <c r="AV366" s="7" t="e">
        <f t="shared" si="715"/>
        <v>#N/A</v>
      </c>
      <c r="AW366" s="7" t="e">
        <f t="shared" si="716"/>
        <v>#N/A</v>
      </c>
    </row>
    <row r="367" spans="46:49" x14ac:dyDescent="0.15">
      <c r="AT367" s="118">
        <f t="shared" si="713"/>
        <v>46108</v>
      </c>
      <c r="AU367" s="7" t="e">
        <f t="shared" si="714"/>
        <v>#N/A</v>
      </c>
      <c r="AV367" s="7" t="e">
        <f t="shared" si="715"/>
        <v>#N/A</v>
      </c>
      <c r="AW367" s="7" t="e">
        <f t="shared" si="716"/>
        <v>#N/A</v>
      </c>
    </row>
    <row r="368" spans="46:49" x14ac:dyDescent="0.15">
      <c r="AT368" s="118">
        <f t="shared" si="713"/>
        <v>46109</v>
      </c>
      <c r="AU368" s="7" t="e">
        <f t="shared" si="714"/>
        <v>#N/A</v>
      </c>
      <c r="AV368" s="7" t="e">
        <f t="shared" si="715"/>
        <v>#N/A</v>
      </c>
      <c r="AW368" s="7" t="e">
        <f t="shared" si="716"/>
        <v>#N/A</v>
      </c>
    </row>
    <row r="369" spans="46:49" x14ac:dyDescent="0.15">
      <c r="AT369" s="118">
        <f t="shared" si="713"/>
        <v>46110</v>
      </c>
      <c r="AU369" s="7" t="e">
        <f t="shared" si="714"/>
        <v>#N/A</v>
      </c>
      <c r="AV369" s="7" t="e">
        <f t="shared" si="715"/>
        <v>#N/A</v>
      </c>
      <c r="AW369" s="7" t="e">
        <f t="shared" si="716"/>
        <v>#N/A</v>
      </c>
    </row>
    <row r="370" spans="46:49" x14ac:dyDescent="0.15">
      <c r="AT370" s="118">
        <f t="shared" si="713"/>
        <v>46111</v>
      </c>
      <c r="AU370" s="7" t="e">
        <f t="shared" si="714"/>
        <v>#N/A</v>
      </c>
      <c r="AV370" s="7" t="e">
        <f t="shared" si="715"/>
        <v>#N/A</v>
      </c>
      <c r="AW370" s="7" t="e">
        <f t="shared" si="716"/>
        <v>#N/A</v>
      </c>
    </row>
    <row r="371" spans="46:49" x14ac:dyDescent="0.15">
      <c r="AT371" s="118">
        <f t="shared" si="713"/>
        <v>46112</v>
      </c>
      <c r="AU371" s="7" t="e">
        <f t="shared" ref="AU371:AU398" si="717">IF(HLOOKUP($AT371,$C$179:$AD$186,6,FALSE)="","",HLOOKUP($AT371,$C$179:$AD$186,6,FALSE))</f>
        <v>#N/A</v>
      </c>
      <c r="AV371" s="7" t="e">
        <f t="shared" ref="AV371:AV398" si="718">IF(HLOOKUP($AT371,$C$179:$AD$186,7,FALSE)="","",HLOOKUP($AT371,$C$179:$AD$186,7,FALSE))</f>
        <v>#N/A</v>
      </c>
      <c r="AW371" s="7" t="e">
        <f t="shared" ref="AW371:AW398" si="719">IF(HLOOKUP($AT371,$C$179:$AD$186,8,FALSE)="","",HLOOKUP($AT371,$C$179:$AD$186,8,FALSE))</f>
        <v>#N/A</v>
      </c>
    </row>
    <row r="372" spans="46:49" x14ac:dyDescent="0.15">
      <c r="AT372" s="118">
        <f t="shared" si="713"/>
        <v>46113</v>
      </c>
      <c r="AU372" s="7" t="e">
        <f t="shared" si="717"/>
        <v>#N/A</v>
      </c>
      <c r="AV372" s="7" t="e">
        <f t="shared" si="718"/>
        <v>#N/A</v>
      </c>
      <c r="AW372" s="7" t="e">
        <f t="shared" si="719"/>
        <v>#N/A</v>
      </c>
    </row>
    <row r="373" spans="46:49" x14ac:dyDescent="0.15">
      <c r="AT373" s="118">
        <f t="shared" si="713"/>
        <v>46114</v>
      </c>
      <c r="AU373" s="7" t="e">
        <f t="shared" si="717"/>
        <v>#N/A</v>
      </c>
      <c r="AV373" s="7" t="e">
        <f t="shared" si="718"/>
        <v>#N/A</v>
      </c>
      <c r="AW373" s="7" t="e">
        <f t="shared" si="719"/>
        <v>#N/A</v>
      </c>
    </row>
    <row r="374" spans="46:49" x14ac:dyDescent="0.15">
      <c r="AT374" s="118">
        <f t="shared" si="713"/>
        <v>46115</v>
      </c>
      <c r="AU374" s="7" t="e">
        <f t="shared" si="717"/>
        <v>#N/A</v>
      </c>
      <c r="AV374" s="7" t="e">
        <f t="shared" si="718"/>
        <v>#N/A</v>
      </c>
      <c r="AW374" s="7" t="e">
        <f t="shared" si="719"/>
        <v>#N/A</v>
      </c>
    </row>
    <row r="375" spans="46:49" x14ac:dyDescent="0.15">
      <c r="AT375" s="118">
        <f t="shared" si="713"/>
        <v>46116</v>
      </c>
      <c r="AU375" s="7" t="e">
        <f t="shared" si="717"/>
        <v>#N/A</v>
      </c>
      <c r="AV375" s="7" t="e">
        <f t="shared" si="718"/>
        <v>#N/A</v>
      </c>
      <c r="AW375" s="7" t="e">
        <f t="shared" si="719"/>
        <v>#N/A</v>
      </c>
    </row>
    <row r="376" spans="46:49" x14ac:dyDescent="0.15">
      <c r="AT376" s="118">
        <f t="shared" si="713"/>
        <v>46117</v>
      </c>
      <c r="AU376" s="7" t="e">
        <f t="shared" si="717"/>
        <v>#N/A</v>
      </c>
      <c r="AV376" s="7" t="e">
        <f t="shared" si="718"/>
        <v>#N/A</v>
      </c>
      <c r="AW376" s="7" t="e">
        <f t="shared" si="719"/>
        <v>#N/A</v>
      </c>
    </row>
    <row r="377" spans="46:49" x14ac:dyDescent="0.15">
      <c r="AT377" s="118">
        <f t="shared" si="713"/>
        <v>46118</v>
      </c>
      <c r="AU377" s="7" t="e">
        <f t="shared" si="717"/>
        <v>#N/A</v>
      </c>
      <c r="AV377" s="7" t="e">
        <f t="shared" si="718"/>
        <v>#N/A</v>
      </c>
      <c r="AW377" s="7" t="e">
        <f t="shared" si="719"/>
        <v>#N/A</v>
      </c>
    </row>
    <row r="378" spans="46:49" x14ac:dyDescent="0.15">
      <c r="AT378" s="118">
        <f t="shared" si="713"/>
        <v>46119</v>
      </c>
      <c r="AU378" s="7" t="e">
        <f t="shared" si="717"/>
        <v>#N/A</v>
      </c>
      <c r="AV378" s="7" t="e">
        <f t="shared" si="718"/>
        <v>#N/A</v>
      </c>
      <c r="AW378" s="7" t="e">
        <f t="shared" si="719"/>
        <v>#N/A</v>
      </c>
    </row>
    <row r="379" spans="46:49" x14ac:dyDescent="0.15">
      <c r="AT379" s="118">
        <f t="shared" si="713"/>
        <v>46120</v>
      </c>
      <c r="AU379" s="7" t="e">
        <f t="shared" si="717"/>
        <v>#N/A</v>
      </c>
      <c r="AV379" s="7" t="e">
        <f t="shared" si="718"/>
        <v>#N/A</v>
      </c>
      <c r="AW379" s="7" t="e">
        <f t="shared" si="719"/>
        <v>#N/A</v>
      </c>
    </row>
    <row r="380" spans="46:49" x14ac:dyDescent="0.15">
      <c r="AT380" s="118">
        <f t="shared" si="713"/>
        <v>46121</v>
      </c>
      <c r="AU380" s="7" t="e">
        <f t="shared" si="717"/>
        <v>#N/A</v>
      </c>
      <c r="AV380" s="7" t="e">
        <f t="shared" si="718"/>
        <v>#N/A</v>
      </c>
      <c r="AW380" s="7" t="e">
        <f t="shared" si="719"/>
        <v>#N/A</v>
      </c>
    </row>
    <row r="381" spans="46:49" x14ac:dyDescent="0.15">
      <c r="AT381" s="118">
        <f t="shared" si="713"/>
        <v>46122</v>
      </c>
      <c r="AU381" s="7" t="e">
        <f t="shared" si="717"/>
        <v>#N/A</v>
      </c>
      <c r="AV381" s="7" t="e">
        <f t="shared" si="718"/>
        <v>#N/A</v>
      </c>
      <c r="AW381" s="7" t="e">
        <f t="shared" si="719"/>
        <v>#N/A</v>
      </c>
    </row>
    <row r="382" spans="46:49" x14ac:dyDescent="0.15">
      <c r="AT382" s="118">
        <f t="shared" si="713"/>
        <v>46123</v>
      </c>
      <c r="AU382" s="7" t="e">
        <f t="shared" si="717"/>
        <v>#N/A</v>
      </c>
      <c r="AV382" s="7" t="e">
        <f t="shared" si="718"/>
        <v>#N/A</v>
      </c>
      <c r="AW382" s="7" t="e">
        <f t="shared" si="719"/>
        <v>#N/A</v>
      </c>
    </row>
    <row r="383" spans="46:49" x14ac:dyDescent="0.15">
      <c r="AT383" s="118">
        <f t="shared" si="713"/>
        <v>46124</v>
      </c>
      <c r="AU383" s="7" t="e">
        <f t="shared" si="717"/>
        <v>#N/A</v>
      </c>
      <c r="AV383" s="7" t="e">
        <f t="shared" si="718"/>
        <v>#N/A</v>
      </c>
      <c r="AW383" s="7" t="e">
        <f t="shared" si="719"/>
        <v>#N/A</v>
      </c>
    </row>
    <row r="384" spans="46:49" x14ac:dyDescent="0.15">
      <c r="AT384" s="118">
        <f t="shared" si="713"/>
        <v>46125</v>
      </c>
      <c r="AU384" s="7" t="e">
        <f t="shared" si="717"/>
        <v>#N/A</v>
      </c>
      <c r="AV384" s="7" t="e">
        <f t="shared" si="718"/>
        <v>#N/A</v>
      </c>
      <c r="AW384" s="7" t="e">
        <f t="shared" si="719"/>
        <v>#N/A</v>
      </c>
    </row>
    <row r="385" spans="46:49" x14ac:dyDescent="0.15">
      <c r="AT385" s="118">
        <f t="shared" ref="AT385:AT392" si="720">AT384+1</f>
        <v>46126</v>
      </c>
      <c r="AU385" s="7" t="e">
        <f t="shared" si="717"/>
        <v>#N/A</v>
      </c>
      <c r="AV385" s="7" t="e">
        <f t="shared" si="718"/>
        <v>#N/A</v>
      </c>
      <c r="AW385" s="7" t="e">
        <f t="shared" si="719"/>
        <v>#N/A</v>
      </c>
    </row>
    <row r="386" spans="46:49" x14ac:dyDescent="0.15">
      <c r="AT386" s="118">
        <f t="shared" si="720"/>
        <v>46127</v>
      </c>
      <c r="AU386" s="7" t="e">
        <f t="shared" si="717"/>
        <v>#N/A</v>
      </c>
      <c r="AV386" s="7" t="e">
        <f t="shared" si="718"/>
        <v>#N/A</v>
      </c>
      <c r="AW386" s="7" t="e">
        <f t="shared" si="719"/>
        <v>#N/A</v>
      </c>
    </row>
    <row r="387" spans="46:49" x14ac:dyDescent="0.15">
      <c r="AT387" s="118">
        <f t="shared" si="720"/>
        <v>46128</v>
      </c>
      <c r="AU387" s="7" t="e">
        <f t="shared" si="717"/>
        <v>#N/A</v>
      </c>
      <c r="AV387" s="7" t="e">
        <f t="shared" si="718"/>
        <v>#N/A</v>
      </c>
      <c r="AW387" s="7" t="e">
        <f t="shared" si="719"/>
        <v>#N/A</v>
      </c>
    </row>
    <row r="388" spans="46:49" x14ac:dyDescent="0.15">
      <c r="AT388" s="118">
        <f t="shared" si="720"/>
        <v>46129</v>
      </c>
      <c r="AU388" s="7" t="e">
        <f t="shared" si="717"/>
        <v>#N/A</v>
      </c>
      <c r="AV388" s="7" t="e">
        <f t="shared" si="718"/>
        <v>#N/A</v>
      </c>
      <c r="AW388" s="7" t="e">
        <f t="shared" si="719"/>
        <v>#N/A</v>
      </c>
    </row>
    <row r="389" spans="46:49" x14ac:dyDescent="0.15">
      <c r="AT389" s="118">
        <f t="shared" si="720"/>
        <v>46130</v>
      </c>
      <c r="AU389" s="7" t="e">
        <f t="shared" si="717"/>
        <v>#N/A</v>
      </c>
      <c r="AV389" s="7" t="e">
        <f t="shared" si="718"/>
        <v>#N/A</v>
      </c>
      <c r="AW389" s="7" t="e">
        <f t="shared" si="719"/>
        <v>#N/A</v>
      </c>
    </row>
    <row r="390" spans="46:49" x14ac:dyDescent="0.15">
      <c r="AT390" s="118">
        <f t="shared" si="720"/>
        <v>46131</v>
      </c>
      <c r="AU390" s="7" t="e">
        <f t="shared" si="717"/>
        <v>#N/A</v>
      </c>
      <c r="AV390" s="7" t="e">
        <f t="shared" si="718"/>
        <v>#N/A</v>
      </c>
      <c r="AW390" s="7" t="e">
        <f t="shared" si="719"/>
        <v>#N/A</v>
      </c>
    </row>
    <row r="391" spans="46:49" x14ac:dyDescent="0.15">
      <c r="AT391" s="118">
        <f t="shared" si="720"/>
        <v>46132</v>
      </c>
      <c r="AU391" s="7" t="e">
        <f t="shared" si="717"/>
        <v>#N/A</v>
      </c>
      <c r="AV391" s="7" t="e">
        <f t="shared" si="718"/>
        <v>#N/A</v>
      </c>
      <c r="AW391" s="7" t="e">
        <f t="shared" si="719"/>
        <v>#N/A</v>
      </c>
    </row>
    <row r="392" spans="46:49" x14ac:dyDescent="0.15">
      <c r="AT392" s="118">
        <f t="shared" si="720"/>
        <v>46133</v>
      </c>
      <c r="AU392" s="7" t="e">
        <f t="shared" si="717"/>
        <v>#N/A</v>
      </c>
      <c r="AV392" s="7" t="e">
        <f t="shared" si="718"/>
        <v>#N/A</v>
      </c>
      <c r="AW392" s="7" t="e">
        <f t="shared" si="719"/>
        <v>#N/A</v>
      </c>
    </row>
    <row r="393" spans="46:49" x14ac:dyDescent="0.15">
      <c r="AT393" s="118">
        <f t="shared" ref="AT393:AT456" si="721">AT392+1</f>
        <v>46134</v>
      </c>
      <c r="AU393" s="7" t="e">
        <f t="shared" si="717"/>
        <v>#N/A</v>
      </c>
      <c r="AV393" s="7" t="e">
        <f t="shared" si="718"/>
        <v>#N/A</v>
      </c>
      <c r="AW393" s="7" t="e">
        <f t="shared" si="719"/>
        <v>#N/A</v>
      </c>
    </row>
    <row r="394" spans="46:49" x14ac:dyDescent="0.15">
      <c r="AT394" s="118">
        <f t="shared" si="721"/>
        <v>46135</v>
      </c>
      <c r="AU394" s="7" t="e">
        <f t="shared" si="717"/>
        <v>#N/A</v>
      </c>
      <c r="AV394" s="7" t="e">
        <f t="shared" si="718"/>
        <v>#N/A</v>
      </c>
      <c r="AW394" s="7" t="e">
        <f t="shared" si="719"/>
        <v>#N/A</v>
      </c>
    </row>
    <row r="395" spans="46:49" x14ac:dyDescent="0.15">
      <c r="AT395" s="118">
        <f t="shared" si="721"/>
        <v>46136</v>
      </c>
      <c r="AU395" s="7" t="e">
        <f t="shared" si="717"/>
        <v>#N/A</v>
      </c>
      <c r="AV395" s="7" t="e">
        <f t="shared" si="718"/>
        <v>#N/A</v>
      </c>
      <c r="AW395" s="7" t="e">
        <f t="shared" si="719"/>
        <v>#N/A</v>
      </c>
    </row>
    <row r="396" spans="46:49" x14ac:dyDescent="0.15">
      <c r="AT396" s="118">
        <f t="shared" si="721"/>
        <v>46137</v>
      </c>
      <c r="AU396" s="7" t="e">
        <f t="shared" si="717"/>
        <v>#N/A</v>
      </c>
      <c r="AV396" s="7" t="e">
        <f t="shared" si="718"/>
        <v>#N/A</v>
      </c>
      <c r="AW396" s="7" t="e">
        <f t="shared" si="719"/>
        <v>#N/A</v>
      </c>
    </row>
    <row r="397" spans="46:49" x14ac:dyDescent="0.15">
      <c r="AT397" s="118">
        <f t="shared" si="721"/>
        <v>46138</v>
      </c>
      <c r="AU397" s="7" t="e">
        <f t="shared" si="717"/>
        <v>#N/A</v>
      </c>
      <c r="AV397" s="7" t="e">
        <f t="shared" si="718"/>
        <v>#N/A</v>
      </c>
      <c r="AW397" s="7" t="e">
        <f t="shared" si="719"/>
        <v>#N/A</v>
      </c>
    </row>
    <row r="398" spans="46:49" x14ac:dyDescent="0.15">
      <c r="AT398" s="118">
        <f t="shared" si="721"/>
        <v>46139</v>
      </c>
      <c r="AU398" s="7" t="e">
        <f t="shared" si="717"/>
        <v>#N/A</v>
      </c>
      <c r="AV398" s="7" t="e">
        <f t="shared" si="718"/>
        <v>#N/A</v>
      </c>
      <c r="AW398" s="7" t="e">
        <f t="shared" si="719"/>
        <v>#N/A</v>
      </c>
    </row>
    <row r="399" spans="46:49" x14ac:dyDescent="0.15">
      <c r="AT399" s="118">
        <f t="shared" si="721"/>
        <v>46140</v>
      </c>
      <c r="AU399" s="7" t="e">
        <f t="shared" ref="AU399:AU426" si="722">IF(HLOOKUP($AT399,$C$192:$AD$199,6,FALSE)="","",HLOOKUP($AT399,$C$192:$AD$199,6,FALSE))</f>
        <v>#N/A</v>
      </c>
      <c r="AV399" s="7" t="e">
        <f t="shared" ref="AV399:AV426" si="723">IF(HLOOKUP($AT399,$C$192:$AD$199,7,FALSE)="","",HLOOKUP($AT399,$C$192:$AD$199,7,FALSE))</f>
        <v>#N/A</v>
      </c>
      <c r="AW399" s="7" t="e">
        <f t="shared" ref="AW399:AW426" si="724">IF(HLOOKUP($AT399,$C$192:$AD$199,8,FALSE)="","",HLOOKUP($AT399,$C$192:$AD$199,8,FALSE))</f>
        <v>#N/A</v>
      </c>
    </row>
    <row r="400" spans="46:49" x14ac:dyDescent="0.15">
      <c r="AT400" s="118">
        <f t="shared" si="721"/>
        <v>46141</v>
      </c>
      <c r="AU400" s="7" t="e">
        <f t="shared" si="722"/>
        <v>#N/A</v>
      </c>
      <c r="AV400" s="7" t="e">
        <f t="shared" si="723"/>
        <v>#N/A</v>
      </c>
      <c r="AW400" s="7" t="e">
        <f t="shared" si="724"/>
        <v>#N/A</v>
      </c>
    </row>
    <row r="401" spans="46:49" x14ac:dyDescent="0.15">
      <c r="AT401" s="118">
        <f t="shared" si="721"/>
        <v>46142</v>
      </c>
      <c r="AU401" s="7" t="e">
        <f t="shared" si="722"/>
        <v>#N/A</v>
      </c>
      <c r="AV401" s="7" t="e">
        <f t="shared" si="723"/>
        <v>#N/A</v>
      </c>
      <c r="AW401" s="7" t="e">
        <f t="shared" si="724"/>
        <v>#N/A</v>
      </c>
    </row>
    <row r="402" spans="46:49" x14ac:dyDescent="0.15">
      <c r="AT402" s="118">
        <f t="shared" si="721"/>
        <v>46143</v>
      </c>
      <c r="AU402" s="7" t="e">
        <f t="shared" si="722"/>
        <v>#N/A</v>
      </c>
      <c r="AV402" s="7" t="e">
        <f t="shared" si="723"/>
        <v>#N/A</v>
      </c>
      <c r="AW402" s="7" t="e">
        <f t="shared" si="724"/>
        <v>#N/A</v>
      </c>
    </row>
    <row r="403" spans="46:49" x14ac:dyDescent="0.15">
      <c r="AT403" s="118">
        <f t="shared" si="721"/>
        <v>46144</v>
      </c>
      <c r="AU403" s="7" t="e">
        <f t="shared" si="722"/>
        <v>#N/A</v>
      </c>
      <c r="AV403" s="7" t="e">
        <f t="shared" si="723"/>
        <v>#N/A</v>
      </c>
      <c r="AW403" s="7" t="e">
        <f t="shared" si="724"/>
        <v>#N/A</v>
      </c>
    </row>
    <row r="404" spans="46:49" x14ac:dyDescent="0.15">
      <c r="AT404" s="118">
        <f t="shared" si="721"/>
        <v>46145</v>
      </c>
      <c r="AU404" s="7" t="e">
        <f t="shared" si="722"/>
        <v>#N/A</v>
      </c>
      <c r="AV404" s="7" t="e">
        <f t="shared" si="723"/>
        <v>#N/A</v>
      </c>
      <c r="AW404" s="7" t="e">
        <f t="shared" si="724"/>
        <v>#N/A</v>
      </c>
    </row>
    <row r="405" spans="46:49" x14ac:dyDescent="0.15">
      <c r="AT405" s="118">
        <f t="shared" si="721"/>
        <v>46146</v>
      </c>
      <c r="AU405" s="7" t="e">
        <f t="shared" si="722"/>
        <v>#N/A</v>
      </c>
      <c r="AV405" s="7" t="e">
        <f t="shared" si="723"/>
        <v>#N/A</v>
      </c>
      <c r="AW405" s="7" t="e">
        <f t="shared" si="724"/>
        <v>#N/A</v>
      </c>
    </row>
    <row r="406" spans="46:49" x14ac:dyDescent="0.15">
      <c r="AT406" s="118">
        <f t="shared" si="721"/>
        <v>46147</v>
      </c>
      <c r="AU406" s="7" t="e">
        <f t="shared" si="722"/>
        <v>#N/A</v>
      </c>
      <c r="AV406" s="7" t="e">
        <f t="shared" si="723"/>
        <v>#N/A</v>
      </c>
      <c r="AW406" s="7" t="e">
        <f t="shared" si="724"/>
        <v>#N/A</v>
      </c>
    </row>
    <row r="407" spans="46:49" x14ac:dyDescent="0.15">
      <c r="AT407" s="118">
        <f t="shared" si="721"/>
        <v>46148</v>
      </c>
      <c r="AU407" s="7" t="e">
        <f t="shared" si="722"/>
        <v>#N/A</v>
      </c>
      <c r="AV407" s="7" t="e">
        <f t="shared" si="723"/>
        <v>#N/A</v>
      </c>
      <c r="AW407" s="7" t="e">
        <f t="shared" si="724"/>
        <v>#N/A</v>
      </c>
    </row>
    <row r="408" spans="46:49" x14ac:dyDescent="0.15">
      <c r="AT408" s="118">
        <f t="shared" si="721"/>
        <v>46149</v>
      </c>
      <c r="AU408" s="7" t="e">
        <f t="shared" si="722"/>
        <v>#N/A</v>
      </c>
      <c r="AV408" s="7" t="e">
        <f t="shared" si="723"/>
        <v>#N/A</v>
      </c>
      <c r="AW408" s="7" t="e">
        <f t="shared" si="724"/>
        <v>#N/A</v>
      </c>
    </row>
    <row r="409" spans="46:49" x14ac:dyDescent="0.15">
      <c r="AT409" s="118">
        <f t="shared" si="721"/>
        <v>46150</v>
      </c>
      <c r="AU409" s="7" t="e">
        <f t="shared" si="722"/>
        <v>#N/A</v>
      </c>
      <c r="AV409" s="7" t="e">
        <f t="shared" si="723"/>
        <v>#N/A</v>
      </c>
      <c r="AW409" s="7" t="e">
        <f t="shared" si="724"/>
        <v>#N/A</v>
      </c>
    </row>
    <row r="410" spans="46:49" x14ac:dyDescent="0.15">
      <c r="AT410" s="118">
        <f t="shared" si="721"/>
        <v>46151</v>
      </c>
      <c r="AU410" s="7" t="e">
        <f t="shared" si="722"/>
        <v>#N/A</v>
      </c>
      <c r="AV410" s="7" t="e">
        <f t="shared" si="723"/>
        <v>#N/A</v>
      </c>
      <c r="AW410" s="7" t="e">
        <f t="shared" si="724"/>
        <v>#N/A</v>
      </c>
    </row>
    <row r="411" spans="46:49" x14ac:dyDescent="0.15">
      <c r="AT411" s="118">
        <f t="shared" si="721"/>
        <v>46152</v>
      </c>
      <c r="AU411" s="7" t="e">
        <f t="shared" si="722"/>
        <v>#N/A</v>
      </c>
      <c r="AV411" s="7" t="e">
        <f t="shared" si="723"/>
        <v>#N/A</v>
      </c>
      <c r="AW411" s="7" t="e">
        <f t="shared" si="724"/>
        <v>#N/A</v>
      </c>
    </row>
    <row r="412" spans="46:49" x14ac:dyDescent="0.15">
      <c r="AT412" s="118">
        <f t="shared" si="721"/>
        <v>46153</v>
      </c>
      <c r="AU412" s="7" t="e">
        <f t="shared" si="722"/>
        <v>#N/A</v>
      </c>
      <c r="AV412" s="7" t="e">
        <f t="shared" si="723"/>
        <v>#N/A</v>
      </c>
      <c r="AW412" s="7" t="e">
        <f t="shared" si="724"/>
        <v>#N/A</v>
      </c>
    </row>
    <row r="413" spans="46:49" x14ac:dyDescent="0.15">
      <c r="AT413" s="118">
        <f t="shared" si="721"/>
        <v>46154</v>
      </c>
      <c r="AU413" s="7" t="e">
        <f t="shared" si="722"/>
        <v>#N/A</v>
      </c>
      <c r="AV413" s="7" t="e">
        <f t="shared" si="723"/>
        <v>#N/A</v>
      </c>
      <c r="AW413" s="7" t="e">
        <f t="shared" si="724"/>
        <v>#N/A</v>
      </c>
    </row>
    <row r="414" spans="46:49" x14ac:dyDescent="0.15">
      <c r="AT414" s="118">
        <f t="shared" si="721"/>
        <v>46155</v>
      </c>
      <c r="AU414" s="7" t="e">
        <f t="shared" si="722"/>
        <v>#N/A</v>
      </c>
      <c r="AV414" s="7" t="e">
        <f t="shared" si="723"/>
        <v>#N/A</v>
      </c>
      <c r="AW414" s="7" t="e">
        <f t="shared" si="724"/>
        <v>#N/A</v>
      </c>
    </row>
    <row r="415" spans="46:49" x14ac:dyDescent="0.15">
      <c r="AT415" s="118">
        <f t="shared" si="721"/>
        <v>46156</v>
      </c>
      <c r="AU415" s="7" t="e">
        <f t="shared" si="722"/>
        <v>#N/A</v>
      </c>
      <c r="AV415" s="7" t="e">
        <f t="shared" si="723"/>
        <v>#N/A</v>
      </c>
      <c r="AW415" s="7" t="e">
        <f t="shared" si="724"/>
        <v>#N/A</v>
      </c>
    </row>
    <row r="416" spans="46:49" x14ac:dyDescent="0.15">
      <c r="AT416" s="118">
        <f t="shared" si="721"/>
        <v>46157</v>
      </c>
      <c r="AU416" s="7" t="e">
        <f t="shared" si="722"/>
        <v>#N/A</v>
      </c>
      <c r="AV416" s="7" t="e">
        <f t="shared" si="723"/>
        <v>#N/A</v>
      </c>
      <c r="AW416" s="7" t="e">
        <f t="shared" si="724"/>
        <v>#N/A</v>
      </c>
    </row>
    <row r="417" spans="46:49" x14ac:dyDescent="0.15">
      <c r="AT417" s="118">
        <f t="shared" si="721"/>
        <v>46158</v>
      </c>
      <c r="AU417" s="7" t="e">
        <f t="shared" si="722"/>
        <v>#N/A</v>
      </c>
      <c r="AV417" s="7" t="e">
        <f t="shared" si="723"/>
        <v>#N/A</v>
      </c>
      <c r="AW417" s="7" t="e">
        <f t="shared" si="724"/>
        <v>#N/A</v>
      </c>
    </row>
    <row r="418" spans="46:49" x14ac:dyDescent="0.15">
      <c r="AT418" s="118">
        <f t="shared" si="721"/>
        <v>46159</v>
      </c>
      <c r="AU418" s="7" t="e">
        <f t="shared" si="722"/>
        <v>#N/A</v>
      </c>
      <c r="AV418" s="7" t="e">
        <f t="shared" si="723"/>
        <v>#N/A</v>
      </c>
      <c r="AW418" s="7" t="e">
        <f t="shared" si="724"/>
        <v>#N/A</v>
      </c>
    </row>
    <row r="419" spans="46:49" x14ac:dyDescent="0.15">
      <c r="AT419" s="118">
        <f t="shared" si="721"/>
        <v>46160</v>
      </c>
      <c r="AU419" s="7" t="e">
        <f t="shared" si="722"/>
        <v>#N/A</v>
      </c>
      <c r="AV419" s="7" t="e">
        <f t="shared" si="723"/>
        <v>#N/A</v>
      </c>
      <c r="AW419" s="7" t="e">
        <f t="shared" si="724"/>
        <v>#N/A</v>
      </c>
    </row>
    <row r="420" spans="46:49" x14ac:dyDescent="0.15">
      <c r="AT420" s="118">
        <f t="shared" si="721"/>
        <v>46161</v>
      </c>
      <c r="AU420" s="7" t="e">
        <f t="shared" si="722"/>
        <v>#N/A</v>
      </c>
      <c r="AV420" s="7" t="e">
        <f t="shared" si="723"/>
        <v>#N/A</v>
      </c>
      <c r="AW420" s="7" t="e">
        <f t="shared" si="724"/>
        <v>#N/A</v>
      </c>
    </row>
    <row r="421" spans="46:49" x14ac:dyDescent="0.15">
      <c r="AT421" s="118">
        <f t="shared" si="721"/>
        <v>46162</v>
      </c>
      <c r="AU421" s="7" t="e">
        <f t="shared" si="722"/>
        <v>#N/A</v>
      </c>
      <c r="AV421" s="7" t="e">
        <f t="shared" si="723"/>
        <v>#N/A</v>
      </c>
      <c r="AW421" s="7" t="e">
        <f t="shared" si="724"/>
        <v>#N/A</v>
      </c>
    </row>
    <row r="422" spans="46:49" x14ac:dyDescent="0.15">
      <c r="AT422" s="118">
        <f t="shared" si="721"/>
        <v>46163</v>
      </c>
      <c r="AU422" s="7" t="e">
        <f t="shared" si="722"/>
        <v>#N/A</v>
      </c>
      <c r="AV422" s="7" t="e">
        <f t="shared" si="723"/>
        <v>#N/A</v>
      </c>
      <c r="AW422" s="7" t="e">
        <f t="shared" si="724"/>
        <v>#N/A</v>
      </c>
    </row>
    <row r="423" spans="46:49" x14ac:dyDescent="0.15">
      <c r="AT423" s="118">
        <f t="shared" si="721"/>
        <v>46164</v>
      </c>
      <c r="AU423" s="7" t="e">
        <f t="shared" si="722"/>
        <v>#N/A</v>
      </c>
      <c r="AV423" s="7" t="e">
        <f t="shared" si="723"/>
        <v>#N/A</v>
      </c>
      <c r="AW423" s="7" t="e">
        <f t="shared" si="724"/>
        <v>#N/A</v>
      </c>
    </row>
    <row r="424" spans="46:49" x14ac:dyDescent="0.15">
      <c r="AT424" s="118">
        <f t="shared" si="721"/>
        <v>46165</v>
      </c>
      <c r="AU424" s="7" t="e">
        <f t="shared" si="722"/>
        <v>#N/A</v>
      </c>
      <c r="AV424" s="7" t="e">
        <f t="shared" si="723"/>
        <v>#N/A</v>
      </c>
      <c r="AW424" s="7" t="e">
        <f t="shared" si="724"/>
        <v>#N/A</v>
      </c>
    </row>
    <row r="425" spans="46:49" x14ac:dyDescent="0.15">
      <c r="AT425" s="118">
        <f t="shared" si="721"/>
        <v>46166</v>
      </c>
      <c r="AU425" s="7" t="e">
        <f t="shared" si="722"/>
        <v>#N/A</v>
      </c>
      <c r="AV425" s="7" t="e">
        <f t="shared" si="723"/>
        <v>#N/A</v>
      </c>
      <c r="AW425" s="7" t="e">
        <f t="shared" si="724"/>
        <v>#N/A</v>
      </c>
    </row>
    <row r="426" spans="46:49" x14ac:dyDescent="0.15">
      <c r="AT426" s="118">
        <f t="shared" si="721"/>
        <v>46167</v>
      </c>
      <c r="AU426" s="7" t="e">
        <f t="shared" si="722"/>
        <v>#N/A</v>
      </c>
      <c r="AV426" s="7" t="e">
        <f t="shared" si="723"/>
        <v>#N/A</v>
      </c>
      <c r="AW426" s="7" t="e">
        <f t="shared" si="724"/>
        <v>#N/A</v>
      </c>
    </row>
    <row r="427" spans="46:49" x14ac:dyDescent="0.15">
      <c r="AT427" s="118">
        <f t="shared" si="721"/>
        <v>46168</v>
      </c>
      <c r="AU427" s="7" t="e">
        <f t="shared" ref="AU427:AU454" si="725">IF(HLOOKUP($AT427,$C$205:$AD$212,6,FALSE)="","",HLOOKUP($AT427,$C$205:$AD$212,6,FALSE))</f>
        <v>#N/A</v>
      </c>
      <c r="AV427" s="7" t="e">
        <f t="shared" ref="AV427:AV454" si="726">IF(HLOOKUP($AT427,$C$205:$AD$212,7,FALSE)="","",HLOOKUP($AT427,$C$205:$AD$212,7,FALSE))</f>
        <v>#N/A</v>
      </c>
      <c r="AW427" s="7" t="e">
        <f t="shared" ref="AW427:AW454" si="727">IF(HLOOKUP($AT427,$C$205:$AD$212,8,FALSE)="","",HLOOKUP($AT427,$C$205:$AD$212,8,FALSE))</f>
        <v>#N/A</v>
      </c>
    </row>
    <row r="428" spans="46:49" x14ac:dyDescent="0.15">
      <c r="AT428" s="118">
        <f t="shared" si="721"/>
        <v>46169</v>
      </c>
      <c r="AU428" s="7" t="e">
        <f t="shared" si="725"/>
        <v>#N/A</v>
      </c>
      <c r="AV428" s="7" t="e">
        <f t="shared" si="726"/>
        <v>#N/A</v>
      </c>
      <c r="AW428" s="7" t="e">
        <f t="shared" si="727"/>
        <v>#N/A</v>
      </c>
    </row>
    <row r="429" spans="46:49" x14ac:dyDescent="0.15">
      <c r="AT429" s="118">
        <f t="shared" si="721"/>
        <v>46170</v>
      </c>
      <c r="AU429" s="7" t="e">
        <f t="shared" si="725"/>
        <v>#N/A</v>
      </c>
      <c r="AV429" s="7" t="e">
        <f t="shared" si="726"/>
        <v>#N/A</v>
      </c>
      <c r="AW429" s="7" t="e">
        <f t="shared" si="727"/>
        <v>#N/A</v>
      </c>
    </row>
    <row r="430" spans="46:49" x14ac:dyDescent="0.15">
      <c r="AT430" s="118">
        <f t="shared" si="721"/>
        <v>46171</v>
      </c>
      <c r="AU430" s="7" t="e">
        <f t="shared" si="725"/>
        <v>#N/A</v>
      </c>
      <c r="AV430" s="7" t="e">
        <f t="shared" si="726"/>
        <v>#N/A</v>
      </c>
      <c r="AW430" s="7" t="e">
        <f t="shared" si="727"/>
        <v>#N/A</v>
      </c>
    </row>
    <row r="431" spans="46:49" x14ac:dyDescent="0.15">
      <c r="AT431" s="118">
        <f t="shared" si="721"/>
        <v>46172</v>
      </c>
      <c r="AU431" s="7" t="e">
        <f t="shared" si="725"/>
        <v>#N/A</v>
      </c>
      <c r="AV431" s="7" t="e">
        <f t="shared" si="726"/>
        <v>#N/A</v>
      </c>
      <c r="AW431" s="7" t="e">
        <f t="shared" si="727"/>
        <v>#N/A</v>
      </c>
    </row>
    <row r="432" spans="46:49" x14ac:dyDescent="0.15">
      <c r="AT432" s="118">
        <f t="shared" si="721"/>
        <v>46173</v>
      </c>
      <c r="AU432" s="7" t="e">
        <f t="shared" si="725"/>
        <v>#N/A</v>
      </c>
      <c r="AV432" s="7" t="e">
        <f t="shared" si="726"/>
        <v>#N/A</v>
      </c>
      <c r="AW432" s="7" t="e">
        <f t="shared" si="727"/>
        <v>#N/A</v>
      </c>
    </row>
    <row r="433" spans="46:49" x14ac:dyDescent="0.15">
      <c r="AT433" s="118">
        <f t="shared" si="721"/>
        <v>46174</v>
      </c>
      <c r="AU433" s="7" t="e">
        <f t="shared" si="725"/>
        <v>#N/A</v>
      </c>
      <c r="AV433" s="7" t="e">
        <f t="shared" si="726"/>
        <v>#N/A</v>
      </c>
      <c r="AW433" s="7" t="e">
        <f t="shared" si="727"/>
        <v>#N/A</v>
      </c>
    </row>
    <row r="434" spans="46:49" x14ac:dyDescent="0.15">
      <c r="AT434" s="118">
        <f t="shared" si="721"/>
        <v>46175</v>
      </c>
      <c r="AU434" s="7" t="e">
        <f t="shared" si="725"/>
        <v>#N/A</v>
      </c>
      <c r="AV434" s="7" t="e">
        <f t="shared" si="726"/>
        <v>#N/A</v>
      </c>
      <c r="AW434" s="7" t="e">
        <f t="shared" si="727"/>
        <v>#N/A</v>
      </c>
    </row>
    <row r="435" spans="46:49" x14ac:dyDescent="0.15">
      <c r="AT435" s="118">
        <f t="shared" si="721"/>
        <v>46176</v>
      </c>
      <c r="AU435" s="7" t="e">
        <f t="shared" si="725"/>
        <v>#N/A</v>
      </c>
      <c r="AV435" s="7" t="e">
        <f t="shared" si="726"/>
        <v>#N/A</v>
      </c>
      <c r="AW435" s="7" t="e">
        <f t="shared" si="727"/>
        <v>#N/A</v>
      </c>
    </row>
    <row r="436" spans="46:49" x14ac:dyDescent="0.15">
      <c r="AT436" s="118">
        <f t="shared" si="721"/>
        <v>46177</v>
      </c>
      <c r="AU436" s="7" t="e">
        <f t="shared" si="725"/>
        <v>#N/A</v>
      </c>
      <c r="AV436" s="7" t="e">
        <f t="shared" si="726"/>
        <v>#N/A</v>
      </c>
      <c r="AW436" s="7" t="e">
        <f t="shared" si="727"/>
        <v>#N/A</v>
      </c>
    </row>
    <row r="437" spans="46:49" x14ac:dyDescent="0.15">
      <c r="AT437" s="118">
        <f t="shared" si="721"/>
        <v>46178</v>
      </c>
      <c r="AU437" s="7" t="e">
        <f t="shared" si="725"/>
        <v>#N/A</v>
      </c>
      <c r="AV437" s="7" t="e">
        <f t="shared" si="726"/>
        <v>#N/A</v>
      </c>
      <c r="AW437" s="7" t="e">
        <f t="shared" si="727"/>
        <v>#N/A</v>
      </c>
    </row>
    <row r="438" spans="46:49" x14ac:dyDescent="0.15">
      <c r="AT438" s="118">
        <f t="shared" si="721"/>
        <v>46179</v>
      </c>
      <c r="AU438" s="7" t="e">
        <f t="shared" si="725"/>
        <v>#N/A</v>
      </c>
      <c r="AV438" s="7" t="e">
        <f t="shared" si="726"/>
        <v>#N/A</v>
      </c>
      <c r="AW438" s="7" t="e">
        <f t="shared" si="727"/>
        <v>#N/A</v>
      </c>
    </row>
    <row r="439" spans="46:49" x14ac:dyDescent="0.15">
      <c r="AT439" s="118">
        <f t="shared" si="721"/>
        <v>46180</v>
      </c>
      <c r="AU439" s="7" t="e">
        <f t="shared" si="725"/>
        <v>#N/A</v>
      </c>
      <c r="AV439" s="7" t="e">
        <f t="shared" si="726"/>
        <v>#N/A</v>
      </c>
      <c r="AW439" s="7" t="e">
        <f t="shared" si="727"/>
        <v>#N/A</v>
      </c>
    </row>
    <row r="440" spans="46:49" x14ac:dyDescent="0.15">
      <c r="AT440" s="118">
        <f t="shared" si="721"/>
        <v>46181</v>
      </c>
      <c r="AU440" s="7" t="e">
        <f t="shared" si="725"/>
        <v>#N/A</v>
      </c>
      <c r="AV440" s="7" t="e">
        <f t="shared" si="726"/>
        <v>#N/A</v>
      </c>
      <c r="AW440" s="7" t="e">
        <f t="shared" si="727"/>
        <v>#N/A</v>
      </c>
    </row>
    <row r="441" spans="46:49" x14ac:dyDescent="0.15">
      <c r="AT441" s="118">
        <f t="shared" si="721"/>
        <v>46182</v>
      </c>
      <c r="AU441" s="7" t="e">
        <f t="shared" si="725"/>
        <v>#N/A</v>
      </c>
      <c r="AV441" s="7" t="e">
        <f t="shared" si="726"/>
        <v>#N/A</v>
      </c>
      <c r="AW441" s="7" t="e">
        <f t="shared" si="727"/>
        <v>#N/A</v>
      </c>
    </row>
    <row r="442" spans="46:49" x14ac:dyDescent="0.15">
      <c r="AT442" s="118">
        <f t="shared" si="721"/>
        <v>46183</v>
      </c>
      <c r="AU442" s="7" t="e">
        <f t="shared" si="725"/>
        <v>#N/A</v>
      </c>
      <c r="AV442" s="7" t="e">
        <f t="shared" si="726"/>
        <v>#N/A</v>
      </c>
      <c r="AW442" s="7" t="e">
        <f t="shared" si="727"/>
        <v>#N/A</v>
      </c>
    </row>
    <row r="443" spans="46:49" x14ac:dyDescent="0.15">
      <c r="AT443" s="118">
        <f t="shared" si="721"/>
        <v>46184</v>
      </c>
      <c r="AU443" s="7" t="e">
        <f t="shared" si="725"/>
        <v>#N/A</v>
      </c>
      <c r="AV443" s="7" t="e">
        <f t="shared" si="726"/>
        <v>#N/A</v>
      </c>
      <c r="AW443" s="7" t="e">
        <f t="shared" si="727"/>
        <v>#N/A</v>
      </c>
    </row>
    <row r="444" spans="46:49" x14ac:dyDescent="0.15">
      <c r="AT444" s="118">
        <f t="shared" si="721"/>
        <v>46185</v>
      </c>
      <c r="AU444" s="7" t="e">
        <f t="shared" si="725"/>
        <v>#N/A</v>
      </c>
      <c r="AV444" s="7" t="e">
        <f t="shared" si="726"/>
        <v>#N/A</v>
      </c>
      <c r="AW444" s="7" t="e">
        <f t="shared" si="727"/>
        <v>#N/A</v>
      </c>
    </row>
    <row r="445" spans="46:49" x14ac:dyDescent="0.15">
      <c r="AT445" s="118">
        <f t="shared" si="721"/>
        <v>46186</v>
      </c>
      <c r="AU445" s="7" t="e">
        <f t="shared" si="725"/>
        <v>#N/A</v>
      </c>
      <c r="AV445" s="7" t="e">
        <f t="shared" si="726"/>
        <v>#N/A</v>
      </c>
      <c r="AW445" s="7" t="e">
        <f t="shared" si="727"/>
        <v>#N/A</v>
      </c>
    </row>
    <row r="446" spans="46:49" x14ac:dyDescent="0.15">
      <c r="AT446" s="118">
        <f t="shared" si="721"/>
        <v>46187</v>
      </c>
      <c r="AU446" s="7" t="e">
        <f t="shared" si="725"/>
        <v>#N/A</v>
      </c>
      <c r="AV446" s="7" t="e">
        <f t="shared" si="726"/>
        <v>#N/A</v>
      </c>
      <c r="AW446" s="7" t="e">
        <f t="shared" si="727"/>
        <v>#N/A</v>
      </c>
    </row>
    <row r="447" spans="46:49" x14ac:dyDescent="0.15">
      <c r="AT447" s="118">
        <f t="shared" si="721"/>
        <v>46188</v>
      </c>
      <c r="AU447" s="7" t="e">
        <f t="shared" si="725"/>
        <v>#N/A</v>
      </c>
      <c r="AV447" s="7" t="e">
        <f t="shared" si="726"/>
        <v>#N/A</v>
      </c>
      <c r="AW447" s="7" t="e">
        <f t="shared" si="727"/>
        <v>#N/A</v>
      </c>
    </row>
    <row r="448" spans="46:49" x14ac:dyDescent="0.15">
      <c r="AT448" s="118">
        <f t="shared" si="721"/>
        <v>46189</v>
      </c>
      <c r="AU448" s="7" t="e">
        <f t="shared" si="725"/>
        <v>#N/A</v>
      </c>
      <c r="AV448" s="7" t="e">
        <f t="shared" si="726"/>
        <v>#N/A</v>
      </c>
      <c r="AW448" s="7" t="e">
        <f t="shared" si="727"/>
        <v>#N/A</v>
      </c>
    </row>
    <row r="449" spans="46:49" x14ac:dyDescent="0.15">
      <c r="AT449" s="118">
        <f t="shared" si="721"/>
        <v>46190</v>
      </c>
      <c r="AU449" s="7" t="e">
        <f t="shared" si="725"/>
        <v>#N/A</v>
      </c>
      <c r="AV449" s="7" t="e">
        <f t="shared" si="726"/>
        <v>#N/A</v>
      </c>
      <c r="AW449" s="7" t="e">
        <f t="shared" si="727"/>
        <v>#N/A</v>
      </c>
    </row>
    <row r="450" spans="46:49" x14ac:dyDescent="0.15">
      <c r="AT450" s="118">
        <f t="shared" si="721"/>
        <v>46191</v>
      </c>
      <c r="AU450" s="7" t="e">
        <f t="shared" si="725"/>
        <v>#N/A</v>
      </c>
      <c r="AV450" s="7" t="e">
        <f t="shared" si="726"/>
        <v>#N/A</v>
      </c>
      <c r="AW450" s="7" t="e">
        <f t="shared" si="727"/>
        <v>#N/A</v>
      </c>
    </row>
    <row r="451" spans="46:49" x14ac:dyDescent="0.15">
      <c r="AT451" s="118">
        <f t="shared" si="721"/>
        <v>46192</v>
      </c>
      <c r="AU451" s="7" t="e">
        <f t="shared" si="725"/>
        <v>#N/A</v>
      </c>
      <c r="AV451" s="7" t="e">
        <f t="shared" si="726"/>
        <v>#N/A</v>
      </c>
      <c r="AW451" s="7" t="e">
        <f t="shared" si="727"/>
        <v>#N/A</v>
      </c>
    </row>
    <row r="452" spans="46:49" x14ac:dyDescent="0.15">
      <c r="AT452" s="118">
        <f t="shared" si="721"/>
        <v>46193</v>
      </c>
      <c r="AU452" s="7" t="e">
        <f t="shared" si="725"/>
        <v>#N/A</v>
      </c>
      <c r="AV452" s="7" t="e">
        <f t="shared" si="726"/>
        <v>#N/A</v>
      </c>
      <c r="AW452" s="7" t="e">
        <f t="shared" si="727"/>
        <v>#N/A</v>
      </c>
    </row>
    <row r="453" spans="46:49" x14ac:dyDescent="0.15">
      <c r="AT453" s="118">
        <f t="shared" si="721"/>
        <v>46194</v>
      </c>
      <c r="AU453" s="7" t="e">
        <f t="shared" si="725"/>
        <v>#N/A</v>
      </c>
      <c r="AV453" s="7" t="e">
        <f t="shared" si="726"/>
        <v>#N/A</v>
      </c>
      <c r="AW453" s="7" t="e">
        <f t="shared" si="727"/>
        <v>#N/A</v>
      </c>
    </row>
    <row r="454" spans="46:49" x14ac:dyDescent="0.15">
      <c r="AT454" s="118">
        <f t="shared" si="721"/>
        <v>46195</v>
      </c>
      <c r="AU454" s="7" t="e">
        <f t="shared" si="725"/>
        <v>#N/A</v>
      </c>
      <c r="AV454" s="7" t="e">
        <f t="shared" si="726"/>
        <v>#N/A</v>
      </c>
      <c r="AW454" s="7" t="e">
        <f t="shared" si="727"/>
        <v>#N/A</v>
      </c>
    </row>
    <row r="455" spans="46:49" x14ac:dyDescent="0.15">
      <c r="AT455" s="118">
        <f t="shared" si="721"/>
        <v>46196</v>
      </c>
      <c r="AU455" s="7" t="e">
        <f t="shared" ref="AU455:AU482" si="728">IF(HLOOKUP($AT455,$C$218:$AD$225,6,FALSE)="","",HLOOKUP($AT455,$C$218:$AD$225,6,FALSE))</f>
        <v>#N/A</v>
      </c>
      <c r="AV455" s="7" t="e">
        <f t="shared" ref="AV455:AV482" si="729">IF(HLOOKUP($AT455,$C$218:$AD$225,7,FALSE)="","",HLOOKUP($AT455,$C$218:$AD$225,7,FALSE))</f>
        <v>#N/A</v>
      </c>
      <c r="AW455" s="7" t="e">
        <f t="shared" ref="AW455:AW482" si="730">IF(HLOOKUP($AT455,$C$218:$AD$225,8,FALSE)="","",HLOOKUP($AT455,$C$218:$AD$225,8,FALSE))</f>
        <v>#N/A</v>
      </c>
    </row>
    <row r="456" spans="46:49" x14ac:dyDescent="0.15">
      <c r="AT456" s="118">
        <f t="shared" si="721"/>
        <v>46197</v>
      </c>
      <c r="AU456" s="7" t="e">
        <f t="shared" si="728"/>
        <v>#N/A</v>
      </c>
      <c r="AV456" s="7" t="e">
        <f t="shared" si="729"/>
        <v>#N/A</v>
      </c>
      <c r="AW456" s="7" t="e">
        <f t="shared" si="730"/>
        <v>#N/A</v>
      </c>
    </row>
    <row r="457" spans="46:49" x14ac:dyDescent="0.15">
      <c r="AT457" s="118">
        <f t="shared" ref="AT457:AT512" si="731">AT456+1</f>
        <v>46198</v>
      </c>
      <c r="AU457" s="7" t="e">
        <f t="shared" si="728"/>
        <v>#N/A</v>
      </c>
      <c r="AV457" s="7" t="e">
        <f t="shared" si="729"/>
        <v>#N/A</v>
      </c>
      <c r="AW457" s="7" t="e">
        <f t="shared" si="730"/>
        <v>#N/A</v>
      </c>
    </row>
    <row r="458" spans="46:49" x14ac:dyDescent="0.15">
      <c r="AT458" s="118">
        <f t="shared" si="731"/>
        <v>46199</v>
      </c>
      <c r="AU458" s="7" t="e">
        <f t="shared" si="728"/>
        <v>#N/A</v>
      </c>
      <c r="AV458" s="7" t="e">
        <f t="shared" si="729"/>
        <v>#N/A</v>
      </c>
      <c r="AW458" s="7" t="e">
        <f t="shared" si="730"/>
        <v>#N/A</v>
      </c>
    </row>
    <row r="459" spans="46:49" x14ac:dyDescent="0.15">
      <c r="AT459" s="118">
        <f t="shared" si="731"/>
        <v>46200</v>
      </c>
      <c r="AU459" s="7" t="e">
        <f t="shared" si="728"/>
        <v>#N/A</v>
      </c>
      <c r="AV459" s="7" t="e">
        <f t="shared" si="729"/>
        <v>#N/A</v>
      </c>
      <c r="AW459" s="7" t="e">
        <f t="shared" si="730"/>
        <v>#N/A</v>
      </c>
    </row>
    <row r="460" spans="46:49" x14ac:dyDescent="0.15">
      <c r="AT460" s="118">
        <f t="shared" si="731"/>
        <v>46201</v>
      </c>
      <c r="AU460" s="7" t="e">
        <f t="shared" si="728"/>
        <v>#N/A</v>
      </c>
      <c r="AV460" s="7" t="e">
        <f t="shared" si="729"/>
        <v>#N/A</v>
      </c>
      <c r="AW460" s="7" t="e">
        <f t="shared" si="730"/>
        <v>#N/A</v>
      </c>
    </row>
    <row r="461" spans="46:49" x14ac:dyDescent="0.15">
      <c r="AT461" s="118">
        <f t="shared" si="731"/>
        <v>46202</v>
      </c>
      <c r="AU461" s="7" t="e">
        <f t="shared" si="728"/>
        <v>#N/A</v>
      </c>
      <c r="AV461" s="7" t="e">
        <f t="shared" si="729"/>
        <v>#N/A</v>
      </c>
      <c r="AW461" s="7" t="e">
        <f t="shared" si="730"/>
        <v>#N/A</v>
      </c>
    </row>
    <row r="462" spans="46:49" x14ac:dyDescent="0.15">
      <c r="AT462" s="118">
        <f t="shared" si="731"/>
        <v>46203</v>
      </c>
      <c r="AU462" s="7" t="e">
        <f t="shared" si="728"/>
        <v>#N/A</v>
      </c>
      <c r="AV462" s="7" t="e">
        <f t="shared" si="729"/>
        <v>#N/A</v>
      </c>
      <c r="AW462" s="7" t="e">
        <f t="shared" si="730"/>
        <v>#N/A</v>
      </c>
    </row>
    <row r="463" spans="46:49" x14ac:dyDescent="0.15">
      <c r="AT463" s="118">
        <f t="shared" si="731"/>
        <v>46204</v>
      </c>
      <c r="AU463" s="7" t="e">
        <f t="shared" si="728"/>
        <v>#N/A</v>
      </c>
      <c r="AV463" s="7" t="e">
        <f t="shared" si="729"/>
        <v>#N/A</v>
      </c>
      <c r="AW463" s="7" t="e">
        <f t="shared" si="730"/>
        <v>#N/A</v>
      </c>
    </row>
    <row r="464" spans="46:49" x14ac:dyDescent="0.15">
      <c r="AT464" s="118">
        <f t="shared" si="731"/>
        <v>46205</v>
      </c>
      <c r="AU464" s="7" t="e">
        <f t="shared" si="728"/>
        <v>#N/A</v>
      </c>
      <c r="AV464" s="7" t="e">
        <f t="shared" si="729"/>
        <v>#N/A</v>
      </c>
      <c r="AW464" s="7" t="e">
        <f t="shared" si="730"/>
        <v>#N/A</v>
      </c>
    </row>
    <row r="465" spans="46:49" x14ac:dyDescent="0.15">
      <c r="AT465" s="118">
        <f t="shared" si="731"/>
        <v>46206</v>
      </c>
      <c r="AU465" s="7" t="e">
        <f t="shared" si="728"/>
        <v>#N/A</v>
      </c>
      <c r="AV465" s="7" t="e">
        <f t="shared" si="729"/>
        <v>#N/A</v>
      </c>
      <c r="AW465" s="7" t="e">
        <f t="shared" si="730"/>
        <v>#N/A</v>
      </c>
    </row>
    <row r="466" spans="46:49" x14ac:dyDescent="0.15">
      <c r="AT466" s="118">
        <f t="shared" si="731"/>
        <v>46207</v>
      </c>
      <c r="AU466" s="7" t="e">
        <f t="shared" si="728"/>
        <v>#N/A</v>
      </c>
      <c r="AV466" s="7" t="e">
        <f t="shared" si="729"/>
        <v>#N/A</v>
      </c>
      <c r="AW466" s="7" t="e">
        <f t="shared" si="730"/>
        <v>#N/A</v>
      </c>
    </row>
    <row r="467" spans="46:49" x14ac:dyDescent="0.15">
      <c r="AT467" s="118">
        <f t="shared" si="731"/>
        <v>46208</v>
      </c>
      <c r="AU467" s="7" t="e">
        <f t="shared" si="728"/>
        <v>#N/A</v>
      </c>
      <c r="AV467" s="7" t="e">
        <f t="shared" si="729"/>
        <v>#N/A</v>
      </c>
      <c r="AW467" s="7" t="e">
        <f t="shared" si="730"/>
        <v>#N/A</v>
      </c>
    </row>
    <row r="468" spans="46:49" x14ac:dyDescent="0.15">
      <c r="AT468" s="118">
        <f t="shared" si="731"/>
        <v>46209</v>
      </c>
      <c r="AU468" s="7" t="e">
        <f t="shared" si="728"/>
        <v>#N/A</v>
      </c>
      <c r="AV468" s="7" t="e">
        <f t="shared" si="729"/>
        <v>#N/A</v>
      </c>
      <c r="AW468" s="7" t="e">
        <f t="shared" si="730"/>
        <v>#N/A</v>
      </c>
    </row>
    <row r="469" spans="46:49" x14ac:dyDescent="0.15">
      <c r="AT469" s="118">
        <f t="shared" si="731"/>
        <v>46210</v>
      </c>
      <c r="AU469" s="7" t="e">
        <f t="shared" si="728"/>
        <v>#N/A</v>
      </c>
      <c r="AV469" s="7" t="e">
        <f t="shared" si="729"/>
        <v>#N/A</v>
      </c>
      <c r="AW469" s="7" t="e">
        <f t="shared" si="730"/>
        <v>#N/A</v>
      </c>
    </row>
    <row r="470" spans="46:49" x14ac:dyDescent="0.15">
      <c r="AT470" s="118">
        <f t="shared" si="731"/>
        <v>46211</v>
      </c>
      <c r="AU470" s="7" t="e">
        <f t="shared" si="728"/>
        <v>#N/A</v>
      </c>
      <c r="AV470" s="7" t="e">
        <f t="shared" si="729"/>
        <v>#N/A</v>
      </c>
      <c r="AW470" s="7" t="e">
        <f t="shared" si="730"/>
        <v>#N/A</v>
      </c>
    </row>
    <row r="471" spans="46:49" x14ac:dyDescent="0.15">
      <c r="AT471" s="118">
        <f t="shared" si="731"/>
        <v>46212</v>
      </c>
      <c r="AU471" s="7" t="e">
        <f t="shared" si="728"/>
        <v>#N/A</v>
      </c>
      <c r="AV471" s="7" t="e">
        <f t="shared" si="729"/>
        <v>#N/A</v>
      </c>
      <c r="AW471" s="7" t="e">
        <f t="shared" si="730"/>
        <v>#N/A</v>
      </c>
    </row>
    <row r="472" spans="46:49" x14ac:dyDescent="0.15">
      <c r="AT472" s="118">
        <f t="shared" si="731"/>
        <v>46213</v>
      </c>
      <c r="AU472" s="7" t="e">
        <f t="shared" si="728"/>
        <v>#N/A</v>
      </c>
      <c r="AV472" s="7" t="e">
        <f t="shared" si="729"/>
        <v>#N/A</v>
      </c>
      <c r="AW472" s="7" t="e">
        <f t="shared" si="730"/>
        <v>#N/A</v>
      </c>
    </row>
    <row r="473" spans="46:49" x14ac:dyDescent="0.15">
      <c r="AT473" s="118">
        <f t="shared" si="731"/>
        <v>46214</v>
      </c>
      <c r="AU473" s="7" t="e">
        <f t="shared" si="728"/>
        <v>#N/A</v>
      </c>
      <c r="AV473" s="7" t="e">
        <f t="shared" si="729"/>
        <v>#N/A</v>
      </c>
      <c r="AW473" s="7" t="e">
        <f t="shared" si="730"/>
        <v>#N/A</v>
      </c>
    </row>
    <row r="474" spans="46:49" x14ac:dyDescent="0.15">
      <c r="AT474" s="118">
        <f t="shared" si="731"/>
        <v>46215</v>
      </c>
      <c r="AU474" s="7" t="e">
        <f t="shared" si="728"/>
        <v>#N/A</v>
      </c>
      <c r="AV474" s="7" t="e">
        <f t="shared" si="729"/>
        <v>#N/A</v>
      </c>
      <c r="AW474" s="7" t="e">
        <f t="shared" si="730"/>
        <v>#N/A</v>
      </c>
    </row>
    <row r="475" spans="46:49" x14ac:dyDescent="0.15">
      <c r="AT475" s="118">
        <f t="shared" si="731"/>
        <v>46216</v>
      </c>
      <c r="AU475" s="7" t="e">
        <f t="shared" si="728"/>
        <v>#N/A</v>
      </c>
      <c r="AV475" s="7" t="e">
        <f t="shared" si="729"/>
        <v>#N/A</v>
      </c>
      <c r="AW475" s="7" t="e">
        <f t="shared" si="730"/>
        <v>#N/A</v>
      </c>
    </row>
    <row r="476" spans="46:49" x14ac:dyDescent="0.15">
      <c r="AT476" s="118">
        <f t="shared" si="731"/>
        <v>46217</v>
      </c>
      <c r="AU476" s="7" t="e">
        <f t="shared" si="728"/>
        <v>#N/A</v>
      </c>
      <c r="AV476" s="7" t="e">
        <f t="shared" si="729"/>
        <v>#N/A</v>
      </c>
      <c r="AW476" s="7" t="e">
        <f t="shared" si="730"/>
        <v>#N/A</v>
      </c>
    </row>
    <row r="477" spans="46:49" x14ac:dyDescent="0.15">
      <c r="AT477" s="118">
        <f t="shared" si="731"/>
        <v>46218</v>
      </c>
      <c r="AU477" s="7" t="e">
        <f t="shared" si="728"/>
        <v>#N/A</v>
      </c>
      <c r="AV477" s="7" t="e">
        <f t="shared" si="729"/>
        <v>#N/A</v>
      </c>
      <c r="AW477" s="7" t="e">
        <f t="shared" si="730"/>
        <v>#N/A</v>
      </c>
    </row>
    <row r="478" spans="46:49" x14ac:dyDescent="0.15">
      <c r="AT478" s="118">
        <f t="shared" si="731"/>
        <v>46219</v>
      </c>
      <c r="AU478" s="7" t="e">
        <f t="shared" si="728"/>
        <v>#N/A</v>
      </c>
      <c r="AV478" s="7" t="e">
        <f t="shared" si="729"/>
        <v>#N/A</v>
      </c>
      <c r="AW478" s="7" t="e">
        <f t="shared" si="730"/>
        <v>#N/A</v>
      </c>
    </row>
    <row r="479" spans="46:49" x14ac:dyDescent="0.15">
      <c r="AT479" s="118">
        <f t="shared" si="731"/>
        <v>46220</v>
      </c>
      <c r="AU479" s="7" t="e">
        <f t="shared" si="728"/>
        <v>#N/A</v>
      </c>
      <c r="AV479" s="7" t="e">
        <f t="shared" si="729"/>
        <v>#N/A</v>
      </c>
      <c r="AW479" s="7" t="e">
        <f t="shared" si="730"/>
        <v>#N/A</v>
      </c>
    </row>
    <row r="480" spans="46:49" x14ac:dyDescent="0.15">
      <c r="AT480" s="118">
        <f t="shared" si="731"/>
        <v>46221</v>
      </c>
      <c r="AU480" s="7" t="e">
        <f t="shared" si="728"/>
        <v>#N/A</v>
      </c>
      <c r="AV480" s="7" t="e">
        <f t="shared" si="729"/>
        <v>#N/A</v>
      </c>
      <c r="AW480" s="7" t="e">
        <f t="shared" si="730"/>
        <v>#N/A</v>
      </c>
    </row>
    <row r="481" spans="46:49" x14ac:dyDescent="0.15">
      <c r="AT481" s="118">
        <f t="shared" si="731"/>
        <v>46222</v>
      </c>
      <c r="AU481" s="7" t="e">
        <f t="shared" si="728"/>
        <v>#N/A</v>
      </c>
      <c r="AV481" s="7" t="e">
        <f t="shared" si="729"/>
        <v>#N/A</v>
      </c>
      <c r="AW481" s="7" t="e">
        <f t="shared" si="730"/>
        <v>#N/A</v>
      </c>
    </row>
    <row r="482" spans="46:49" x14ac:dyDescent="0.15">
      <c r="AT482" s="118">
        <f t="shared" si="731"/>
        <v>46223</v>
      </c>
      <c r="AU482" s="7" t="e">
        <f t="shared" si="728"/>
        <v>#N/A</v>
      </c>
      <c r="AV482" s="7" t="e">
        <f t="shared" si="729"/>
        <v>#N/A</v>
      </c>
      <c r="AW482" s="7" t="e">
        <f t="shared" si="730"/>
        <v>#N/A</v>
      </c>
    </row>
    <row r="483" spans="46:49" x14ac:dyDescent="0.15">
      <c r="AT483" s="118">
        <f t="shared" si="731"/>
        <v>46224</v>
      </c>
      <c r="AU483" s="7" t="e">
        <f t="shared" ref="AU483:AU510" si="732">IF(HLOOKUP($AT483,$C$231:$AD$238,6,FALSE)="","",HLOOKUP($AT483,$C$231:$AD$238,6,FALSE))</f>
        <v>#N/A</v>
      </c>
      <c r="AV483" s="7" t="e">
        <f t="shared" ref="AV483:AV510" si="733">IF(HLOOKUP($AT483,$C$231:$AD$238,7,FALSE)="","",HLOOKUP($AT483,$C$231:$AD$238,7,FALSE))</f>
        <v>#N/A</v>
      </c>
      <c r="AW483" s="7" t="e">
        <f t="shared" ref="AW483:AW510" si="734">IF(HLOOKUP($AT483,$C$231:$AD$238,8,FALSE)="","",HLOOKUP($AT483,$C$231:$AD$238,8,FALSE))</f>
        <v>#N/A</v>
      </c>
    </row>
    <row r="484" spans="46:49" x14ac:dyDescent="0.15">
      <c r="AT484" s="118">
        <f t="shared" si="731"/>
        <v>46225</v>
      </c>
      <c r="AU484" s="7" t="e">
        <f t="shared" si="732"/>
        <v>#N/A</v>
      </c>
      <c r="AV484" s="7" t="e">
        <f t="shared" si="733"/>
        <v>#N/A</v>
      </c>
      <c r="AW484" s="7" t="e">
        <f t="shared" si="734"/>
        <v>#N/A</v>
      </c>
    </row>
    <row r="485" spans="46:49" x14ac:dyDescent="0.15">
      <c r="AT485" s="118">
        <f t="shared" si="731"/>
        <v>46226</v>
      </c>
      <c r="AU485" s="7" t="e">
        <f t="shared" si="732"/>
        <v>#N/A</v>
      </c>
      <c r="AV485" s="7" t="e">
        <f t="shared" si="733"/>
        <v>#N/A</v>
      </c>
      <c r="AW485" s="7" t="e">
        <f t="shared" si="734"/>
        <v>#N/A</v>
      </c>
    </row>
    <row r="486" spans="46:49" x14ac:dyDescent="0.15">
      <c r="AT486" s="118">
        <f t="shared" si="731"/>
        <v>46227</v>
      </c>
      <c r="AU486" s="7" t="e">
        <f t="shared" si="732"/>
        <v>#N/A</v>
      </c>
      <c r="AV486" s="7" t="e">
        <f t="shared" si="733"/>
        <v>#N/A</v>
      </c>
      <c r="AW486" s="7" t="e">
        <f t="shared" si="734"/>
        <v>#N/A</v>
      </c>
    </row>
    <row r="487" spans="46:49" x14ac:dyDescent="0.15">
      <c r="AT487" s="118">
        <f t="shared" si="731"/>
        <v>46228</v>
      </c>
      <c r="AU487" s="7" t="e">
        <f t="shared" si="732"/>
        <v>#N/A</v>
      </c>
      <c r="AV487" s="7" t="e">
        <f t="shared" si="733"/>
        <v>#N/A</v>
      </c>
      <c r="AW487" s="7" t="e">
        <f t="shared" si="734"/>
        <v>#N/A</v>
      </c>
    </row>
    <row r="488" spans="46:49" x14ac:dyDescent="0.15">
      <c r="AT488" s="118">
        <f t="shared" si="731"/>
        <v>46229</v>
      </c>
      <c r="AU488" s="7" t="e">
        <f t="shared" si="732"/>
        <v>#N/A</v>
      </c>
      <c r="AV488" s="7" t="e">
        <f t="shared" si="733"/>
        <v>#N/A</v>
      </c>
      <c r="AW488" s="7" t="e">
        <f t="shared" si="734"/>
        <v>#N/A</v>
      </c>
    </row>
    <row r="489" spans="46:49" x14ac:dyDescent="0.15">
      <c r="AT489" s="118">
        <f t="shared" si="731"/>
        <v>46230</v>
      </c>
      <c r="AU489" s="7" t="e">
        <f t="shared" si="732"/>
        <v>#N/A</v>
      </c>
      <c r="AV489" s="7" t="e">
        <f t="shared" si="733"/>
        <v>#N/A</v>
      </c>
      <c r="AW489" s="7" t="e">
        <f t="shared" si="734"/>
        <v>#N/A</v>
      </c>
    </row>
    <row r="490" spans="46:49" x14ac:dyDescent="0.15">
      <c r="AT490" s="118">
        <f t="shared" si="731"/>
        <v>46231</v>
      </c>
      <c r="AU490" s="7" t="e">
        <f t="shared" si="732"/>
        <v>#N/A</v>
      </c>
      <c r="AV490" s="7" t="e">
        <f t="shared" si="733"/>
        <v>#N/A</v>
      </c>
      <c r="AW490" s="7" t="e">
        <f t="shared" si="734"/>
        <v>#N/A</v>
      </c>
    </row>
    <row r="491" spans="46:49" x14ac:dyDescent="0.15">
      <c r="AT491" s="118">
        <f t="shared" si="731"/>
        <v>46232</v>
      </c>
      <c r="AU491" s="7" t="e">
        <f t="shared" si="732"/>
        <v>#N/A</v>
      </c>
      <c r="AV491" s="7" t="e">
        <f t="shared" si="733"/>
        <v>#N/A</v>
      </c>
      <c r="AW491" s="7" t="e">
        <f t="shared" si="734"/>
        <v>#N/A</v>
      </c>
    </row>
    <row r="492" spans="46:49" x14ac:dyDescent="0.15">
      <c r="AT492" s="118">
        <f t="shared" si="731"/>
        <v>46233</v>
      </c>
      <c r="AU492" s="7" t="e">
        <f t="shared" si="732"/>
        <v>#N/A</v>
      </c>
      <c r="AV492" s="7" t="e">
        <f t="shared" si="733"/>
        <v>#N/A</v>
      </c>
      <c r="AW492" s="7" t="e">
        <f t="shared" si="734"/>
        <v>#N/A</v>
      </c>
    </row>
    <row r="493" spans="46:49" x14ac:dyDescent="0.15">
      <c r="AT493" s="118">
        <f t="shared" si="731"/>
        <v>46234</v>
      </c>
      <c r="AU493" s="7" t="e">
        <f t="shared" si="732"/>
        <v>#N/A</v>
      </c>
      <c r="AV493" s="7" t="e">
        <f t="shared" si="733"/>
        <v>#N/A</v>
      </c>
      <c r="AW493" s="7" t="e">
        <f t="shared" si="734"/>
        <v>#N/A</v>
      </c>
    </row>
    <row r="494" spans="46:49" x14ac:dyDescent="0.15">
      <c r="AT494" s="118">
        <f t="shared" si="731"/>
        <v>46235</v>
      </c>
      <c r="AU494" s="7" t="e">
        <f t="shared" si="732"/>
        <v>#N/A</v>
      </c>
      <c r="AV494" s="7" t="e">
        <f t="shared" si="733"/>
        <v>#N/A</v>
      </c>
      <c r="AW494" s="7" t="e">
        <f t="shared" si="734"/>
        <v>#N/A</v>
      </c>
    </row>
    <row r="495" spans="46:49" x14ac:dyDescent="0.15">
      <c r="AT495" s="118">
        <f t="shared" si="731"/>
        <v>46236</v>
      </c>
      <c r="AU495" s="7" t="e">
        <f t="shared" si="732"/>
        <v>#N/A</v>
      </c>
      <c r="AV495" s="7" t="e">
        <f t="shared" si="733"/>
        <v>#N/A</v>
      </c>
      <c r="AW495" s="7" t="e">
        <f t="shared" si="734"/>
        <v>#N/A</v>
      </c>
    </row>
    <row r="496" spans="46:49" x14ac:dyDescent="0.15">
      <c r="AT496" s="118">
        <f t="shared" si="731"/>
        <v>46237</v>
      </c>
      <c r="AU496" s="7" t="e">
        <f t="shared" si="732"/>
        <v>#N/A</v>
      </c>
      <c r="AV496" s="7" t="e">
        <f t="shared" si="733"/>
        <v>#N/A</v>
      </c>
      <c r="AW496" s="7" t="e">
        <f t="shared" si="734"/>
        <v>#N/A</v>
      </c>
    </row>
    <row r="497" spans="46:49" x14ac:dyDescent="0.15">
      <c r="AT497" s="118">
        <f t="shared" si="731"/>
        <v>46238</v>
      </c>
      <c r="AU497" s="7" t="e">
        <f t="shared" si="732"/>
        <v>#N/A</v>
      </c>
      <c r="AV497" s="7" t="e">
        <f t="shared" si="733"/>
        <v>#N/A</v>
      </c>
      <c r="AW497" s="7" t="e">
        <f t="shared" si="734"/>
        <v>#N/A</v>
      </c>
    </row>
    <row r="498" spans="46:49" x14ac:dyDescent="0.15">
      <c r="AT498" s="118">
        <f t="shared" si="731"/>
        <v>46239</v>
      </c>
      <c r="AU498" s="7" t="e">
        <f t="shared" si="732"/>
        <v>#N/A</v>
      </c>
      <c r="AV498" s="7" t="e">
        <f t="shared" si="733"/>
        <v>#N/A</v>
      </c>
      <c r="AW498" s="7" t="e">
        <f t="shared" si="734"/>
        <v>#N/A</v>
      </c>
    </row>
    <row r="499" spans="46:49" x14ac:dyDescent="0.15">
      <c r="AT499" s="118">
        <f t="shared" si="731"/>
        <v>46240</v>
      </c>
      <c r="AU499" s="7" t="e">
        <f t="shared" si="732"/>
        <v>#N/A</v>
      </c>
      <c r="AV499" s="7" t="e">
        <f t="shared" si="733"/>
        <v>#N/A</v>
      </c>
      <c r="AW499" s="7" t="e">
        <f t="shared" si="734"/>
        <v>#N/A</v>
      </c>
    </row>
    <row r="500" spans="46:49" x14ac:dyDescent="0.15">
      <c r="AT500" s="118">
        <f t="shared" si="731"/>
        <v>46241</v>
      </c>
      <c r="AU500" s="7" t="e">
        <f t="shared" si="732"/>
        <v>#N/A</v>
      </c>
      <c r="AV500" s="7" t="e">
        <f t="shared" si="733"/>
        <v>#N/A</v>
      </c>
      <c r="AW500" s="7" t="e">
        <f t="shared" si="734"/>
        <v>#N/A</v>
      </c>
    </row>
    <row r="501" spans="46:49" x14ac:dyDescent="0.15">
      <c r="AT501" s="118">
        <f t="shared" si="731"/>
        <v>46242</v>
      </c>
      <c r="AU501" s="7" t="e">
        <f t="shared" si="732"/>
        <v>#N/A</v>
      </c>
      <c r="AV501" s="7" t="e">
        <f t="shared" si="733"/>
        <v>#N/A</v>
      </c>
      <c r="AW501" s="7" t="e">
        <f t="shared" si="734"/>
        <v>#N/A</v>
      </c>
    </row>
    <row r="502" spans="46:49" x14ac:dyDescent="0.15">
      <c r="AT502" s="118">
        <f t="shared" si="731"/>
        <v>46243</v>
      </c>
      <c r="AU502" s="7" t="e">
        <f t="shared" si="732"/>
        <v>#N/A</v>
      </c>
      <c r="AV502" s="7" t="e">
        <f t="shared" si="733"/>
        <v>#N/A</v>
      </c>
      <c r="AW502" s="7" t="e">
        <f t="shared" si="734"/>
        <v>#N/A</v>
      </c>
    </row>
    <row r="503" spans="46:49" x14ac:dyDescent="0.15">
      <c r="AT503" s="118">
        <f t="shared" si="731"/>
        <v>46244</v>
      </c>
      <c r="AU503" s="7" t="e">
        <f t="shared" si="732"/>
        <v>#N/A</v>
      </c>
      <c r="AV503" s="7" t="e">
        <f t="shared" si="733"/>
        <v>#N/A</v>
      </c>
      <c r="AW503" s="7" t="e">
        <f t="shared" si="734"/>
        <v>#N/A</v>
      </c>
    </row>
    <row r="504" spans="46:49" x14ac:dyDescent="0.15">
      <c r="AT504" s="118">
        <f t="shared" si="731"/>
        <v>46245</v>
      </c>
      <c r="AU504" s="7" t="e">
        <f t="shared" si="732"/>
        <v>#N/A</v>
      </c>
      <c r="AV504" s="7" t="e">
        <f t="shared" si="733"/>
        <v>#N/A</v>
      </c>
      <c r="AW504" s="7" t="e">
        <f t="shared" si="734"/>
        <v>#N/A</v>
      </c>
    </row>
    <row r="505" spans="46:49" x14ac:dyDescent="0.15">
      <c r="AT505" s="118">
        <f t="shared" si="731"/>
        <v>46246</v>
      </c>
      <c r="AU505" s="7" t="e">
        <f t="shared" si="732"/>
        <v>#N/A</v>
      </c>
      <c r="AV505" s="7" t="e">
        <f t="shared" si="733"/>
        <v>#N/A</v>
      </c>
      <c r="AW505" s="7" t="e">
        <f t="shared" si="734"/>
        <v>#N/A</v>
      </c>
    </row>
    <row r="506" spans="46:49" x14ac:dyDescent="0.15">
      <c r="AT506" s="118">
        <f t="shared" si="731"/>
        <v>46247</v>
      </c>
      <c r="AU506" s="7" t="e">
        <f t="shared" si="732"/>
        <v>#N/A</v>
      </c>
      <c r="AV506" s="7" t="e">
        <f t="shared" si="733"/>
        <v>#N/A</v>
      </c>
      <c r="AW506" s="7" t="e">
        <f t="shared" si="734"/>
        <v>#N/A</v>
      </c>
    </row>
    <row r="507" spans="46:49" x14ac:dyDescent="0.15">
      <c r="AT507" s="118">
        <f t="shared" si="731"/>
        <v>46248</v>
      </c>
      <c r="AU507" s="7" t="e">
        <f t="shared" si="732"/>
        <v>#N/A</v>
      </c>
      <c r="AV507" s="7" t="e">
        <f t="shared" si="733"/>
        <v>#N/A</v>
      </c>
      <c r="AW507" s="7" t="e">
        <f t="shared" si="734"/>
        <v>#N/A</v>
      </c>
    </row>
    <row r="508" spans="46:49" x14ac:dyDescent="0.15">
      <c r="AT508" s="118">
        <f t="shared" si="731"/>
        <v>46249</v>
      </c>
      <c r="AU508" s="7" t="e">
        <f t="shared" si="732"/>
        <v>#N/A</v>
      </c>
      <c r="AV508" s="7" t="e">
        <f t="shared" si="733"/>
        <v>#N/A</v>
      </c>
      <c r="AW508" s="7" t="e">
        <f t="shared" si="734"/>
        <v>#N/A</v>
      </c>
    </row>
    <row r="509" spans="46:49" x14ac:dyDescent="0.15">
      <c r="AT509" s="118">
        <f t="shared" si="731"/>
        <v>46250</v>
      </c>
      <c r="AU509" s="7" t="e">
        <f t="shared" si="732"/>
        <v>#N/A</v>
      </c>
      <c r="AV509" s="7" t="e">
        <f t="shared" si="733"/>
        <v>#N/A</v>
      </c>
      <c r="AW509" s="7" t="e">
        <f t="shared" si="734"/>
        <v>#N/A</v>
      </c>
    </row>
    <row r="510" spans="46:49" x14ac:dyDescent="0.15">
      <c r="AT510" s="118">
        <f t="shared" si="731"/>
        <v>46251</v>
      </c>
      <c r="AU510" s="7" t="e">
        <f t="shared" si="732"/>
        <v>#N/A</v>
      </c>
      <c r="AV510" s="7" t="e">
        <f t="shared" si="733"/>
        <v>#N/A</v>
      </c>
      <c r="AW510" s="7" t="e">
        <f t="shared" si="734"/>
        <v>#N/A</v>
      </c>
    </row>
    <row r="511" spans="46:49" x14ac:dyDescent="0.15">
      <c r="AT511" s="118">
        <f t="shared" si="731"/>
        <v>46252</v>
      </c>
      <c r="AU511" s="7" t="e">
        <f t="shared" ref="AU511:AU538" si="735">IF(HLOOKUP($AT511,$C$244:$AD$251,6,FALSE)="","",HLOOKUP($AT511,$C$244:$AD$251,6,FALSE))</f>
        <v>#N/A</v>
      </c>
      <c r="AV511" s="7" t="e">
        <f t="shared" ref="AV511:AV538" si="736">IF(HLOOKUP($AT511,$C$244:$AD$251,7,FALSE)="","",HLOOKUP($AT511,$C$244:$AD$251,7,FALSE))</f>
        <v>#N/A</v>
      </c>
      <c r="AW511" s="7" t="e">
        <f t="shared" ref="AW511:AW538" si="737">IF(HLOOKUP($AT511,$C$244:$AD$251,8,FALSE)="","",HLOOKUP($AT511,$C$244:$AD$251,8,FALSE))</f>
        <v>#N/A</v>
      </c>
    </row>
    <row r="512" spans="46:49" x14ac:dyDescent="0.15">
      <c r="AT512" s="118">
        <f t="shared" si="731"/>
        <v>46253</v>
      </c>
      <c r="AU512" s="7" t="e">
        <f t="shared" si="735"/>
        <v>#N/A</v>
      </c>
      <c r="AV512" s="7" t="e">
        <f t="shared" si="736"/>
        <v>#N/A</v>
      </c>
      <c r="AW512" s="7" t="e">
        <f t="shared" si="737"/>
        <v>#N/A</v>
      </c>
    </row>
    <row r="513" spans="46:49" x14ac:dyDescent="0.15">
      <c r="AT513" s="118">
        <f t="shared" ref="AT513:AT576" si="738">AT512+1</f>
        <v>46254</v>
      </c>
      <c r="AU513" s="7" t="e">
        <f t="shared" si="735"/>
        <v>#N/A</v>
      </c>
      <c r="AV513" s="7" t="e">
        <f t="shared" si="736"/>
        <v>#N/A</v>
      </c>
      <c r="AW513" s="7" t="e">
        <f t="shared" si="737"/>
        <v>#N/A</v>
      </c>
    </row>
    <row r="514" spans="46:49" x14ac:dyDescent="0.15">
      <c r="AT514" s="118">
        <f t="shared" si="738"/>
        <v>46255</v>
      </c>
      <c r="AU514" s="7" t="e">
        <f t="shared" si="735"/>
        <v>#N/A</v>
      </c>
      <c r="AV514" s="7" t="e">
        <f t="shared" si="736"/>
        <v>#N/A</v>
      </c>
      <c r="AW514" s="7" t="e">
        <f t="shared" si="737"/>
        <v>#N/A</v>
      </c>
    </row>
    <row r="515" spans="46:49" x14ac:dyDescent="0.15">
      <c r="AT515" s="118">
        <f t="shared" si="738"/>
        <v>46256</v>
      </c>
      <c r="AU515" s="7" t="e">
        <f t="shared" si="735"/>
        <v>#N/A</v>
      </c>
      <c r="AV515" s="7" t="e">
        <f t="shared" si="736"/>
        <v>#N/A</v>
      </c>
      <c r="AW515" s="7" t="e">
        <f t="shared" si="737"/>
        <v>#N/A</v>
      </c>
    </row>
    <row r="516" spans="46:49" x14ac:dyDescent="0.15">
      <c r="AT516" s="118">
        <f t="shared" si="738"/>
        <v>46257</v>
      </c>
      <c r="AU516" s="7" t="e">
        <f t="shared" si="735"/>
        <v>#N/A</v>
      </c>
      <c r="AV516" s="7" t="e">
        <f t="shared" si="736"/>
        <v>#N/A</v>
      </c>
      <c r="AW516" s="7" t="e">
        <f t="shared" si="737"/>
        <v>#N/A</v>
      </c>
    </row>
    <row r="517" spans="46:49" x14ac:dyDescent="0.15">
      <c r="AT517" s="118">
        <f t="shared" si="738"/>
        <v>46258</v>
      </c>
      <c r="AU517" s="7" t="e">
        <f t="shared" si="735"/>
        <v>#N/A</v>
      </c>
      <c r="AV517" s="7" t="e">
        <f t="shared" si="736"/>
        <v>#N/A</v>
      </c>
      <c r="AW517" s="7" t="e">
        <f t="shared" si="737"/>
        <v>#N/A</v>
      </c>
    </row>
    <row r="518" spans="46:49" x14ac:dyDescent="0.15">
      <c r="AT518" s="118">
        <f t="shared" si="738"/>
        <v>46259</v>
      </c>
      <c r="AU518" s="7" t="e">
        <f t="shared" si="735"/>
        <v>#N/A</v>
      </c>
      <c r="AV518" s="7" t="e">
        <f t="shared" si="736"/>
        <v>#N/A</v>
      </c>
      <c r="AW518" s="7" t="e">
        <f t="shared" si="737"/>
        <v>#N/A</v>
      </c>
    </row>
    <row r="519" spans="46:49" x14ac:dyDescent="0.15">
      <c r="AT519" s="118">
        <f t="shared" si="738"/>
        <v>46260</v>
      </c>
      <c r="AU519" s="7" t="e">
        <f t="shared" si="735"/>
        <v>#N/A</v>
      </c>
      <c r="AV519" s="7" t="e">
        <f t="shared" si="736"/>
        <v>#N/A</v>
      </c>
      <c r="AW519" s="7" t="e">
        <f t="shared" si="737"/>
        <v>#N/A</v>
      </c>
    </row>
    <row r="520" spans="46:49" x14ac:dyDescent="0.15">
      <c r="AT520" s="118">
        <f t="shared" si="738"/>
        <v>46261</v>
      </c>
      <c r="AU520" s="7" t="e">
        <f t="shared" si="735"/>
        <v>#N/A</v>
      </c>
      <c r="AV520" s="7" t="e">
        <f t="shared" si="736"/>
        <v>#N/A</v>
      </c>
      <c r="AW520" s="7" t="e">
        <f t="shared" si="737"/>
        <v>#N/A</v>
      </c>
    </row>
    <row r="521" spans="46:49" x14ac:dyDescent="0.15">
      <c r="AT521" s="118">
        <f t="shared" si="738"/>
        <v>46262</v>
      </c>
      <c r="AU521" s="7" t="e">
        <f t="shared" si="735"/>
        <v>#N/A</v>
      </c>
      <c r="AV521" s="7" t="e">
        <f t="shared" si="736"/>
        <v>#N/A</v>
      </c>
      <c r="AW521" s="7" t="e">
        <f t="shared" si="737"/>
        <v>#N/A</v>
      </c>
    </row>
    <row r="522" spans="46:49" x14ac:dyDescent="0.15">
      <c r="AT522" s="118">
        <f t="shared" si="738"/>
        <v>46263</v>
      </c>
      <c r="AU522" s="7" t="e">
        <f t="shared" si="735"/>
        <v>#N/A</v>
      </c>
      <c r="AV522" s="7" t="e">
        <f t="shared" si="736"/>
        <v>#N/A</v>
      </c>
      <c r="AW522" s="7" t="e">
        <f t="shared" si="737"/>
        <v>#N/A</v>
      </c>
    </row>
    <row r="523" spans="46:49" x14ac:dyDescent="0.15">
      <c r="AT523" s="118">
        <f t="shared" si="738"/>
        <v>46264</v>
      </c>
      <c r="AU523" s="7" t="e">
        <f t="shared" si="735"/>
        <v>#N/A</v>
      </c>
      <c r="AV523" s="7" t="e">
        <f t="shared" si="736"/>
        <v>#N/A</v>
      </c>
      <c r="AW523" s="7" t="e">
        <f t="shared" si="737"/>
        <v>#N/A</v>
      </c>
    </row>
    <row r="524" spans="46:49" x14ac:dyDescent="0.15">
      <c r="AT524" s="118">
        <f t="shared" si="738"/>
        <v>46265</v>
      </c>
      <c r="AU524" s="7" t="e">
        <f t="shared" si="735"/>
        <v>#N/A</v>
      </c>
      <c r="AV524" s="7" t="e">
        <f t="shared" si="736"/>
        <v>#N/A</v>
      </c>
      <c r="AW524" s="7" t="e">
        <f t="shared" si="737"/>
        <v>#N/A</v>
      </c>
    </row>
    <row r="525" spans="46:49" x14ac:dyDescent="0.15">
      <c r="AT525" s="118">
        <f t="shared" si="738"/>
        <v>46266</v>
      </c>
      <c r="AU525" s="7" t="e">
        <f t="shared" si="735"/>
        <v>#N/A</v>
      </c>
      <c r="AV525" s="7" t="e">
        <f t="shared" si="736"/>
        <v>#N/A</v>
      </c>
      <c r="AW525" s="7" t="e">
        <f t="shared" si="737"/>
        <v>#N/A</v>
      </c>
    </row>
    <row r="526" spans="46:49" x14ac:dyDescent="0.15">
      <c r="AT526" s="118">
        <f t="shared" si="738"/>
        <v>46267</v>
      </c>
      <c r="AU526" s="7" t="e">
        <f t="shared" si="735"/>
        <v>#N/A</v>
      </c>
      <c r="AV526" s="7" t="e">
        <f t="shared" si="736"/>
        <v>#N/A</v>
      </c>
      <c r="AW526" s="7" t="e">
        <f t="shared" si="737"/>
        <v>#N/A</v>
      </c>
    </row>
    <row r="527" spans="46:49" x14ac:dyDescent="0.15">
      <c r="AT527" s="118">
        <f t="shared" si="738"/>
        <v>46268</v>
      </c>
      <c r="AU527" s="7" t="e">
        <f t="shared" si="735"/>
        <v>#N/A</v>
      </c>
      <c r="AV527" s="7" t="e">
        <f t="shared" si="736"/>
        <v>#N/A</v>
      </c>
      <c r="AW527" s="7" t="e">
        <f t="shared" si="737"/>
        <v>#N/A</v>
      </c>
    </row>
    <row r="528" spans="46:49" x14ac:dyDescent="0.15">
      <c r="AT528" s="118">
        <f t="shared" si="738"/>
        <v>46269</v>
      </c>
      <c r="AU528" s="7" t="e">
        <f t="shared" si="735"/>
        <v>#N/A</v>
      </c>
      <c r="AV528" s="7" t="e">
        <f t="shared" si="736"/>
        <v>#N/A</v>
      </c>
      <c r="AW528" s="7" t="e">
        <f t="shared" si="737"/>
        <v>#N/A</v>
      </c>
    </row>
    <row r="529" spans="46:49" x14ac:dyDescent="0.15">
      <c r="AT529" s="118">
        <f t="shared" si="738"/>
        <v>46270</v>
      </c>
      <c r="AU529" s="7" t="e">
        <f t="shared" si="735"/>
        <v>#N/A</v>
      </c>
      <c r="AV529" s="7" t="e">
        <f t="shared" si="736"/>
        <v>#N/A</v>
      </c>
      <c r="AW529" s="7" t="e">
        <f t="shared" si="737"/>
        <v>#N/A</v>
      </c>
    </row>
    <row r="530" spans="46:49" x14ac:dyDescent="0.15">
      <c r="AT530" s="118">
        <f t="shared" si="738"/>
        <v>46271</v>
      </c>
      <c r="AU530" s="7" t="e">
        <f t="shared" si="735"/>
        <v>#N/A</v>
      </c>
      <c r="AV530" s="7" t="e">
        <f t="shared" si="736"/>
        <v>#N/A</v>
      </c>
      <c r="AW530" s="7" t="e">
        <f t="shared" si="737"/>
        <v>#N/A</v>
      </c>
    </row>
    <row r="531" spans="46:49" x14ac:dyDescent="0.15">
      <c r="AT531" s="118">
        <f t="shared" si="738"/>
        <v>46272</v>
      </c>
      <c r="AU531" s="7" t="e">
        <f t="shared" si="735"/>
        <v>#N/A</v>
      </c>
      <c r="AV531" s="7" t="e">
        <f t="shared" si="736"/>
        <v>#N/A</v>
      </c>
      <c r="AW531" s="7" t="e">
        <f t="shared" si="737"/>
        <v>#N/A</v>
      </c>
    </row>
    <row r="532" spans="46:49" x14ac:dyDescent="0.15">
      <c r="AT532" s="118">
        <f t="shared" si="738"/>
        <v>46273</v>
      </c>
      <c r="AU532" s="7" t="e">
        <f t="shared" si="735"/>
        <v>#N/A</v>
      </c>
      <c r="AV532" s="7" t="e">
        <f t="shared" si="736"/>
        <v>#N/A</v>
      </c>
      <c r="AW532" s="7" t="e">
        <f t="shared" si="737"/>
        <v>#N/A</v>
      </c>
    </row>
    <row r="533" spans="46:49" x14ac:dyDescent="0.15">
      <c r="AT533" s="118">
        <f t="shared" si="738"/>
        <v>46274</v>
      </c>
      <c r="AU533" s="7" t="e">
        <f t="shared" si="735"/>
        <v>#N/A</v>
      </c>
      <c r="AV533" s="7" t="e">
        <f t="shared" si="736"/>
        <v>#N/A</v>
      </c>
      <c r="AW533" s="7" t="e">
        <f t="shared" si="737"/>
        <v>#N/A</v>
      </c>
    </row>
    <row r="534" spans="46:49" x14ac:dyDescent="0.15">
      <c r="AT534" s="118">
        <f t="shared" si="738"/>
        <v>46275</v>
      </c>
      <c r="AU534" s="7" t="e">
        <f t="shared" si="735"/>
        <v>#N/A</v>
      </c>
      <c r="AV534" s="7" t="e">
        <f t="shared" si="736"/>
        <v>#N/A</v>
      </c>
      <c r="AW534" s="7" t="e">
        <f t="shared" si="737"/>
        <v>#N/A</v>
      </c>
    </row>
    <row r="535" spans="46:49" x14ac:dyDescent="0.15">
      <c r="AT535" s="118">
        <f t="shared" si="738"/>
        <v>46276</v>
      </c>
      <c r="AU535" s="7" t="e">
        <f t="shared" si="735"/>
        <v>#N/A</v>
      </c>
      <c r="AV535" s="7" t="e">
        <f t="shared" si="736"/>
        <v>#N/A</v>
      </c>
      <c r="AW535" s="7" t="e">
        <f t="shared" si="737"/>
        <v>#N/A</v>
      </c>
    </row>
    <row r="536" spans="46:49" x14ac:dyDescent="0.15">
      <c r="AT536" s="118">
        <f t="shared" si="738"/>
        <v>46277</v>
      </c>
      <c r="AU536" s="7" t="e">
        <f t="shared" si="735"/>
        <v>#N/A</v>
      </c>
      <c r="AV536" s="7" t="e">
        <f t="shared" si="736"/>
        <v>#N/A</v>
      </c>
      <c r="AW536" s="7" t="e">
        <f t="shared" si="737"/>
        <v>#N/A</v>
      </c>
    </row>
    <row r="537" spans="46:49" x14ac:dyDescent="0.15">
      <c r="AT537" s="118">
        <f t="shared" si="738"/>
        <v>46278</v>
      </c>
      <c r="AU537" s="7" t="e">
        <f t="shared" si="735"/>
        <v>#N/A</v>
      </c>
      <c r="AV537" s="7" t="e">
        <f t="shared" si="736"/>
        <v>#N/A</v>
      </c>
      <c r="AW537" s="7" t="e">
        <f t="shared" si="737"/>
        <v>#N/A</v>
      </c>
    </row>
    <row r="538" spans="46:49" x14ac:dyDescent="0.15">
      <c r="AT538" s="118">
        <f t="shared" si="738"/>
        <v>46279</v>
      </c>
      <c r="AU538" s="7" t="e">
        <f t="shared" si="735"/>
        <v>#N/A</v>
      </c>
      <c r="AV538" s="7" t="e">
        <f t="shared" si="736"/>
        <v>#N/A</v>
      </c>
      <c r="AW538" s="7" t="e">
        <f t="shared" si="737"/>
        <v>#N/A</v>
      </c>
    </row>
    <row r="539" spans="46:49" x14ac:dyDescent="0.15">
      <c r="AT539" s="118">
        <f t="shared" si="738"/>
        <v>46280</v>
      </c>
      <c r="AU539" s="7" t="e">
        <f t="shared" ref="AU539:AU566" si="739">IF(HLOOKUP($AT539,$C$257:$AD$264,6,FALSE)="","",HLOOKUP($AT539,$C$257:$AD$264,6,FALSE))</f>
        <v>#N/A</v>
      </c>
      <c r="AV539" s="7" t="e">
        <f t="shared" ref="AV539:AV566" si="740">IF(HLOOKUP($AT539,$C$257:$AD$264,7,FALSE)="","",HLOOKUP($AT539,$C$257:$AD$264,7,FALSE))</f>
        <v>#N/A</v>
      </c>
      <c r="AW539" s="7" t="e">
        <f t="shared" ref="AW539:AW566" si="741">IF(HLOOKUP($AT539,$C$257:$AD$264,8,FALSE)="","",HLOOKUP($AT539,$C$257:$AD$264,8,FALSE))</f>
        <v>#N/A</v>
      </c>
    </row>
    <row r="540" spans="46:49" x14ac:dyDescent="0.15">
      <c r="AT540" s="118">
        <f t="shared" si="738"/>
        <v>46281</v>
      </c>
      <c r="AU540" s="7" t="e">
        <f t="shared" si="739"/>
        <v>#N/A</v>
      </c>
      <c r="AV540" s="7" t="e">
        <f t="shared" si="740"/>
        <v>#N/A</v>
      </c>
      <c r="AW540" s="7" t="e">
        <f t="shared" si="741"/>
        <v>#N/A</v>
      </c>
    </row>
    <row r="541" spans="46:49" x14ac:dyDescent="0.15">
      <c r="AT541" s="118">
        <f t="shared" si="738"/>
        <v>46282</v>
      </c>
      <c r="AU541" s="7" t="e">
        <f t="shared" si="739"/>
        <v>#N/A</v>
      </c>
      <c r="AV541" s="7" t="e">
        <f t="shared" si="740"/>
        <v>#N/A</v>
      </c>
      <c r="AW541" s="7" t="e">
        <f t="shared" si="741"/>
        <v>#N/A</v>
      </c>
    </row>
    <row r="542" spans="46:49" x14ac:dyDescent="0.15">
      <c r="AT542" s="118">
        <f t="shared" si="738"/>
        <v>46283</v>
      </c>
      <c r="AU542" s="7" t="e">
        <f t="shared" si="739"/>
        <v>#N/A</v>
      </c>
      <c r="AV542" s="7" t="e">
        <f t="shared" si="740"/>
        <v>#N/A</v>
      </c>
      <c r="AW542" s="7" t="e">
        <f t="shared" si="741"/>
        <v>#N/A</v>
      </c>
    </row>
    <row r="543" spans="46:49" x14ac:dyDescent="0.15">
      <c r="AT543" s="118">
        <f t="shared" si="738"/>
        <v>46284</v>
      </c>
      <c r="AU543" s="7" t="e">
        <f t="shared" si="739"/>
        <v>#N/A</v>
      </c>
      <c r="AV543" s="7" t="e">
        <f t="shared" si="740"/>
        <v>#N/A</v>
      </c>
      <c r="AW543" s="7" t="e">
        <f t="shared" si="741"/>
        <v>#N/A</v>
      </c>
    </row>
    <row r="544" spans="46:49" x14ac:dyDescent="0.15">
      <c r="AT544" s="118">
        <f t="shared" si="738"/>
        <v>46285</v>
      </c>
      <c r="AU544" s="7" t="e">
        <f t="shared" si="739"/>
        <v>#N/A</v>
      </c>
      <c r="AV544" s="7" t="e">
        <f t="shared" si="740"/>
        <v>#N/A</v>
      </c>
      <c r="AW544" s="7" t="e">
        <f t="shared" si="741"/>
        <v>#N/A</v>
      </c>
    </row>
    <row r="545" spans="46:49" x14ac:dyDescent="0.15">
      <c r="AT545" s="118">
        <f t="shared" si="738"/>
        <v>46286</v>
      </c>
      <c r="AU545" s="7" t="e">
        <f t="shared" si="739"/>
        <v>#N/A</v>
      </c>
      <c r="AV545" s="7" t="e">
        <f t="shared" si="740"/>
        <v>#N/A</v>
      </c>
      <c r="AW545" s="7" t="e">
        <f t="shared" si="741"/>
        <v>#N/A</v>
      </c>
    </row>
    <row r="546" spans="46:49" x14ac:dyDescent="0.15">
      <c r="AT546" s="118">
        <f t="shared" si="738"/>
        <v>46287</v>
      </c>
      <c r="AU546" s="7" t="e">
        <f t="shared" si="739"/>
        <v>#N/A</v>
      </c>
      <c r="AV546" s="7" t="e">
        <f t="shared" si="740"/>
        <v>#N/A</v>
      </c>
      <c r="AW546" s="7" t="e">
        <f t="shared" si="741"/>
        <v>#N/A</v>
      </c>
    </row>
    <row r="547" spans="46:49" x14ac:dyDescent="0.15">
      <c r="AT547" s="118">
        <f t="shared" si="738"/>
        <v>46288</v>
      </c>
      <c r="AU547" s="7" t="e">
        <f t="shared" si="739"/>
        <v>#N/A</v>
      </c>
      <c r="AV547" s="7" t="e">
        <f t="shared" si="740"/>
        <v>#N/A</v>
      </c>
      <c r="AW547" s="7" t="e">
        <f t="shared" si="741"/>
        <v>#N/A</v>
      </c>
    </row>
    <row r="548" spans="46:49" x14ac:dyDescent="0.15">
      <c r="AT548" s="118">
        <f t="shared" si="738"/>
        <v>46289</v>
      </c>
      <c r="AU548" s="7" t="e">
        <f t="shared" si="739"/>
        <v>#N/A</v>
      </c>
      <c r="AV548" s="7" t="e">
        <f t="shared" si="740"/>
        <v>#N/A</v>
      </c>
      <c r="AW548" s="7" t="e">
        <f t="shared" si="741"/>
        <v>#N/A</v>
      </c>
    </row>
    <row r="549" spans="46:49" x14ac:dyDescent="0.15">
      <c r="AT549" s="118">
        <f t="shared" si="738"/>
        <v>46290</v>
      </c>
      <c r="AU549" s="7" t="e">
        <f t="shared" si="739"/>
        <v>#N/A</v>
      </c>
      <c r="AV549" s="7" t="e">
        <f t="shared" si="740"/>
        <v>#N/A</v>
      </c>
      <c r="AW549" s="7" t="e">
        <f t="shared" si="741"/>
        <v>#N/A</v>
      </c>
    </row>
    <row r="550" spans="46:49" x14ac:dyDescent="0.15">
      <c r="AT550" s="118">
        <f t="shared" si="738"/>
        <v>46291</v>
      </c>
      <c r="AU550" s="7" t="e">
        <f t="shared" si="739"/>
        <v>#N/A</v>
      </c>
      <c r="AV550" s="7" t="e">
        <f t="shared" si="740"/>
        <v>#N/A</v>
      </c>
      <c r="AW550" s="7" t="e">
        <f t="shared" si="741"/>
        <v>#N/A</v>
      </c>
    </row>
    <row r="551" spans="46:49" x14ac:dyDescent="0.15">
      <c r="AT551" s="118">
        <f t="shared" si="738"/>
        <v>46292</v>
      </c>
      <c r="AU551" s="7" t="e">
        <f t="shared" si="739"/>
        <v>#N/A</v>
      </c>
      <c r="AV551" s="7" t="e">
        <f t="shared" si="740"/>
        <v>#N/A</v>
      </c>
      <c r="AW551" s="7" t="e">
        <f t="shared" si="741"/>
        <v>#N/A</v>
      </c>
    </row>
    <row r="552" spans="46:49" x14ac:dyDescent="0.15">
      <c r="AT552" s="118">
        <f t="shared" si="738"/>
        <v>46293</v>
      </c>
      <c r="AU552" s="7" t="e">
        <f t="shared" si="739"/>
        <v>#N/A</v>
      </c>
      <c r="AV552" s="7" t="e">
        <f t="shared" si="740"/>
        <v>#N/A</v>
      </c>
      <c r="AW552" s="7" t="e">
        <f t="shared" si="741"/>
        <v>#N/A</v>
      </c>
    </row>
    <row r="553" spans="46:49" x14ac:dyDescent="0.15">
      <c r="AT553" s="118">
        <f t="shared" si="738"/>
        <v>46294</v>
      </c>
      <c r="AU553" s="7" t="e">
        <f t="shared" si="739"/>
        <v>#N/A</v>
      </c>
      <c r="AV553" s="7" t="e">
        <f t="shared" si="740"/>
        <v>#N/A</v>
      </c>
      <c r="AW553" s="7" t="e">
        <f t="shared" si="741"/>
        <v>#N/A</v>
      </c>
    </row>
    <row r="554" spans="46:49" x14ac:dyDescent="0.15">
      <c r="AT554" s="118">
        <f t="shared" si="738"/>
        <v>46295</v>
      </c>
      <c r="AU554" s="7" t="e">
        <f t="shared" si="739"/>
        <v>#N/A</v>
      </c>
      <c r="AV554" s="7" t="e">
        <f t="shared" si="740"/>
        <v>#N/A</v>
      </c>
      <c r="AW554" s="7" t="e">
        <f t="shared" si="741"/>
        <v>#N/A</v>
      </c>
    </row>
    <row r="555" spans="46:49" x14ac:dyDescent="0.15">
      <c r="AT555" s="118">
        <f t="shared" si="738"/>
        <v>46296</v>
      </c>
      <c r="AU555" s="7" t="e">
        <f t="shared" si="739"/>
        <v>#N/A</v>
      </c>
      <c r="AV555" s="7" t="e">
        <f t="shared" si="740"/>
        <v>#N/A</v>
      </c>
      <c r="AW555" s="7" t="e">
        <f t="shared" si="741"/>
        <v>#N/A</v>
      </c>
    </row>
    <row r="556" spans="46:49" x14ac:dyDescent="0.15">
      <c r="AT556" s="118">
        <f t="shared" si="738"/>
        <v>46297</v>
      </c>
      <c r="AU556" s="7" t="e">
        <f t="shared" si="739"/>
        <v>#N/A</v>
      </c>
      <c r="AV556" s="7" t="e">
        <f t="shared" si="740"/>
        <v>#N/A</v>
      </c>
      <c r="AW556" s="7" t="e">
        <f t="shared" si="741"/>
        <v>#N/A</v>
      </c>
    </row>
    <row r="557" spans="46:49" x14ac:dyDescent="0.15">
      <c r="AT557" s="118">
        <f t="shared" si="738"/>
        <v>46298</v>
      </c>
      <c r="AU557" s="7" t="e">
        <f t="shared" si="739"/>
        <v>#N/A</v>
      </c>
      <c r="AV557" s="7" t="e">
        <f t="shared" si="740"/>
        <v>#N/A</v>
      </c>
      <c r="AW557" s="7" t="e">
        <f t="shared" si="741"/>
        <v>#N/A</v>
      </c>
    </row>
    <row r="558" spans="46:49" x14ac:dyDescent="0.15">
      <c r="AT558" s="118">
        <f t="shared" si="738"/>
        <v>46299</v>
      </c>
      <c r="AU558" s="7" t="e">
        <f t="shared" si="739"/>
        <v>#N/A</v>
      </c>
      <c r="AV558" s="7" t="e">
        <f t="shared" si="740"/>
        <v>#N/A</v>
      </c>
      <c r="AW558" s="7" t="e">
        <f t="shared" si="741"/>
        <v>#N/A</v>
      </c>
    </row>
    <row r="559" spans="46:49" x14ac:dyDescent="0.15">
      <c r="AT559" s="118">
        <f t="shared" si="738"/>
        <v>46300</v>
      </c>
      <c r="AU559" s="7" t="e">
        <f t="shared" si="739"/>
        <v>#N/A</v>
      </c>
      <c r="AV559" s="7" t="e">
        <f t="shared" si="740"/>
        <v>#N/A</v>
      </c>
      <c r="AW559" s="7" t="e">
        <f t="shared" si="741"/>
        <v>#N/A</v>
      </c>
    </row>
    <row r="560" spans="46:49" x14ac:dyDescent="0.15">
      <c r="AT560" s="118">
        <f t="shared" si="738"/>
        <v>46301</v>
      </c>
      <c r="AU560" s="7" t="e">
        <f t="shared" si="739"/>
        <v>#N/A</v>
      </c>
      <c r="AV560" s="7" t="e">
        <f t="shared" si="740"/>
        <v>#N/A</v>
      </c>
      <c r="AW560" s="7" t="e">
        <f t="shared" si="741"/>
        <v>#N/A</v>
      </c>
    </row>
    <row r="561" spans="46:49" x14ac:dyDescent="0.15">
      <c r="AT561" s="118">
        <f t="shared" si="738"/>
        <v>46302</v>
      </c>
      <c r="AU561" s="7" t="e">
        <f t="shared" si="739"/>
        <v>#N/A</v>
      </c>
      <c r="AV561" s="7" t="e">
        <f t="shared" si="740"/>
        <v>#N/A</v>
      </c>
      <c r="AW561" s="7" t="e">
        <f t="shared" si="741"/>
        <v>#N/A</v>
      </c>
    </row>
    <row r="562" spans="46:49" x14ac:dyDescent="0.15">
      <c r="AT562" s="118">
        <f t="shared" si="738"/>
        <v>46303</v>
      </c>
      <c r="AU562" s="7" t="e">
        <f t="shared" si="739"/>
        <v>#N/A</v>
      </c>
      <c r="AV562" s="7" t="e">
        <f t="shared" si="740"/>
        <v>#N/A</v>
      </c>
      <c r="AW562" s="7" t="e">
        <f t="shared" si="741"/>
        <v>#N/A</v>
      </c>
    </row>
    <row r="563" spans="46:49" x14ac:dyDescent="0.15">
      <c r="AT563" s="118">
        <f t="shared" si="738"/>
        <v>46304</v>
      </c>
      <c r="AU563" s="7" t="e">
        <f t="shared" si="739"/>
        <v>#N/A</v>
      </c>
      <c r="AV563" s="7" t="e">
        <f t="shared" si="740"/>
        <v>#N/A</v>
      </c>
      <c r="AW563" s="7" t="e">
        <f t="shared" si="741"/>
        <v>#N/A</v>
      </c>
    </row>
    <row r="564" spans="46:49" x14ac:dyDescent="0.15">
      <c r="AT564" s="118">
        <f t="shared" si="738"/>
        <v>46305</v>
      </c>
      <c r="AU564" s="7" t="e">
        <f t="shared" si="739"/>
        <v>#N/A</v>
      </c>
      <c r="AV564" s="7" t="e">
        <f t="shared" si="740"/>
        <v>#N/A</v>
      </c>
      <c r="AW564" s="7" t="e">
        <f t="shared" si="741"/>
        <v>#N/A</v>
      </c>
    </row>
    <row r="565" spans="46:49" x14ac:dyDescent="0.15">
      <c r="AT565" s="118">
        <f t="shared" si="738"/>
        <v>46306</v>
      </c>
      <c r="AU565" s="7" t="e">
        <f t="shared" si="739"/>
        <v>#N/A</v>
      </c>
      <c r="AV565" s="7" t="e">
        <f t="shared" si="740"/>
        <v>#N/A</v>
      </c>
      <c r="AW565" s="7" t="e">
        <f t="shared" si="741"/>
        <v>#N/A</v>
      </c>
    </row>
    <row r="566" spans="46:49" x14ac:dyDescent="0.15">
      <c r="AT566" s="118">
        <f t="shared" si="738"/>
        <v>46307</v>
      </c>
      <c r="AU566" s="7" t="e">
        <f t="shared" si="739"/>
        <v>#N/A</v>
      </c>
      <c r="AV566" s="7" t="e">
        <f t="shared" si="740"/>
        <v>#N/A</v>
      </c>
      <c r="AW566" s="7" t="e">
        <f t="shared" si="741"/>
        <v>#N/A</v>
      </c>
    </row>
    <row r="567" spans="46:49" x14ac:dyDescent="0.15">
      <c r="AT567" s="118">
        <f t="shared" si="738"/>
        <v>46308</v>
      </c>
      <c r="AU567" s="7" t="e">
        <f t="shared" ref="AU567:AU594" si="742">IF(HLOOKUP($AT567,$C$270:$AD$277,6,FALSE)="","",HLOOKUP($AT567,$C$270:$AD$277,6,FALSE))</f>
        <v>#N/A</v>
      </c>
      <c r="AV567" s="7" t="e">
        <f t="shared" ref="AV567:AV594" si="743">IF(HLOOKUP($AT567,$C$270:$AD$277,7,FALSE)="","",HLOOKUP($AT567,$C$270:$AD$277,7,FALSE))</f>
        <v>#N/A</v>
      </c>
      <c r="AW567" s="7" t="e">
        <f t="shared" ref="AW567:AW594" si="744">IF(HLOOKUP($AT567,$C$270:$AD$277,8,FALSE)="","",HLOOKUP($AT567,$C$270:$AD$277,8,FALSE))</f>
        <v>#N/A</v>
      </c>
    </row>
    <row r="568" spans="46:49" x14ac:dyDescent="0.15">
      <c r="AT568" s="118">
        <f t="shared" si="738"/>
        <v>46309</v>
      </c>
      <c r="AU568" s="7" t="e">
        <f t="shared" si="742"/>
        <v>#N/A</v>
      </c>
      <c r="AV568" s="7" t="e">
        <f t="shared" si="743"/>
        <v>#N/A</v>
      </c>
      <c r="AW568" s="7" t="e">
        <f t="shared" si="744"/>
        <v>#N/A</v>
      </c>
    </row>
    <row r="569" spans="46:49" x14ac:dyDescent="0.15">
      <c r="AT569" s="118">
        <f t="shared" si="738"/>
        <v>46310</v>
      </c>
      <c r="AU569" s="7" t="e">
        <f t="shared" si="742"/>
        <v>#N/A</v>
      </c>
      <c r="AV569" s="7" t="e">
        <f t="shared" si="743"/>
        <v>#N/A</v>
      </c>
      <c r="AW569" s="7" t="e">
        <f t="shared" si="744"/>
        <v>#N/A</v>
      </c>
    </row>
    <row r="570" spans="46:49" x14ac:dyDescent="0.15">
      <c r="AT570" s="118">
        <f t="shared" si="738"/>
        <v>46311</v>
      </c>
      <c r="AU570" s="7" t="e">
        <f t="shared" si="742"/>
        <v>#N/A</v>
      </c>
      <c r="AV570" s="7" t="e">
        <f t="shared" si="743"/>
        <v>#N/A</v>
      </c>
      <c r="AW570" s="7" t="e">
        <f t="shared" si="744"/>
        <v>#N/A</v>
      </c>
    </row>
    <row r="571" spans="46:49" x14ac:dyDescent="0.15">
      <c r="AT571" s="118">
        <f t="shared" si="738"/>
        <v>46312</v>
      </c>
      <c r="AU571" s="7" t="e">
        <f t="shared" si="742"/>
        <v>#N/A</v>
      </c>
      <c r="AV571" s="7" t="e">
        <f t="shared" si="743"/>
        <v>#N/A</v>
      </c>
      <c r="AW571" s="7" t="e">
        <f t="shared" si="744"/>
        <v>#N/A</v>
      </c>
    </row>
    <row r="572" spans="46:49" x14ac:dyDescent="0.15">
      <c r="AT572" s="118">
        <f t="shared" si="738"/>
        <v>46313</v>
      </c>
      <c r="AU572" s="7" t="e">
        <f t="shared" si="742"/>
        <v>#N/A</v>
      </c>
      <c r="AV572" s="7" t="e">
        <f t="shared" si="743"/>
        <v>#N/A</v>
      </c>
      <c r="AW572" s="7" t="e">
        <f t="shared" si="744"/>
        <v>#N/A</v>
      </c>
    </row>
    <row r="573" spans="46:49" x14ac:dyDescent="0.15">
      <c r="AT573" s="118">
        <f t="shared" si="738"/>
        <v>46314</v>
      </c>
      <c r="AU573" s="7" t="e">
        <f t="shared" si="742"/>
        <v>#N/A</v>
      </c>
      <c r="AV573" s="7" t="e">
        <f t="shared" si="743"/>
        <v>#N/A</v>
      </c>
      <c r="AW573" s="7" t="e">
        <f t="shared" si="744"/>
        <v>#N/A</v>
      </c>
    </row>
    <row r="574" spans="46:49" x14ac:dyDescent="0.15">
      <c r="AT574" s="118">
        <f t="shared" si="738"/>
        <v>46315</v>
      </c>
      <c r="AU574" s="7" t="e">
        <f t="shared" si="742"/>
        <v>#N/A</v>
      </c>
      <c r="AV574" s="7" t="e">
        <f t="shared" si="743"/>
        <v>#N/A</v>
      </c>
      <c r="AW574" s="7" t="e">
        <f t="shared" si="744"/>
        <v>#N/A</v>
      </c>
    </row>
    <row r="575" spans="46:49" x14ac:dyDescent="0.15">
      <c r="AT575" s="118">
        <f t="shared" si="738"/>
        <v>46316</v>
      </c>
      <c r="AU575" s="7" t="e">
        <f t="shared" si="742"/>
        <v>#N/A</v>
      </c>
      <c r="AV575" s="7" t="e">
        <f t="shared" si="743"/>
        <v>#N/A</v>
      </c>
      <c r="AW575" s="7" t="e">
        <f t="shared" si="744"/>
        <v>#N/A</v>
      </c>
    </row>
    <row r="576" spans="46:49" x14ac:dyDescent="0.15">
      <c r="AT576" s="118">
        <f t="shared" si="738"/>
        <v>46317</v>
      </c>
      <c r="AU576" s="7" t="e">
        <f t="shared" si="742"/>
        <v>#N/A</v>
      </c>
      <c r="AV576" s="7" t="e">
        <f t="shared" si="743"/>
        <v>#N/A</v>
      </c>
      <c r="AW576" s="7" t="e">
        <f t="shared" si="744"/>
        <v>#N/A</v>
      </c>
    </row>
    <row r="577" spans="46:49" x14ac:dyDescent="0.15">
      <c r="AT577" s="118">
        <f t="shared" ref="AT577:AT640" si="745">AT576+1</f>
        <v>46318</v>
      </c>
      <c r="AU577" s="7" t="e">
        <f t="shared" si="742"/>
        <v>#N/A</v>
      </c>
      <c r="AV577" s="7" t="e">
        <f t="shared" si="743"/>
        <v>#N/A</v>
      </c>
      <c r="AW577" s="7" t="e">
        <f t="shared" si="744"/>
        <v>#N/A</v>
      </c>
    </row>
    <row r="578" spans="46:49" x14ac:dyDescent="0.15">
      <c r="AT578" s="118">
        <f t="shared" si="745"/>
        <v>46319</v>
      </c>
      <c r="AU578" s="7" t="e">
        <f t="shared" si="742"/>
        <v>#N/A</v>
      </c>
      <c r="AV578" s="7" t="e">
        <f t="shared" si="743"/>
        <v>#N/A</v>
      </c>
      <c r="AW578" s="7" t="e">
        <f t="shared" si="744"/>
        <v>#N/A</v>
      </c>
    </row>
    <row r="579" spans="46:49" x14ac:dyDescent="0.15">
      <c r="AT579" s="118">
        <f t="shared" si="745"/>
        <v>46320</v>
      </c>
      <c r="AU579" s="7" t="e">
        <f t="shared" si="742"/>
        <v>#N/A</v>
      </c>
      <c r="AV579" s="7" t="e">
        <f t="shared" si="743"/>
        <v>#N/A</v>
      </c>
      <c r="AW579" s="7" t="e">
        <f t="shared" si="744"/>
        <v>#N/A</v>
      </c>
    </row>
    <row r="580" spans="46:49" x14ac:dyDescent="0.15">
      <c r="AT580" s="118">
        <f t="shared" si="745"/>
        <v>46321</v>
      </c>
      <c r="AU580" s="7" t="e">
        <f t="shared" si="742"/>
        <v>#N/A</v>
      </c>
      <c r="AV580" s="7" t="e">
        <f t="shared" si="743"/>
        <v>#N/A</v>
      </c>
      <c r="AW580" s="7" t="e">
        <f t="shared" si="744"/>
        <v>#N/A</v>
      </c>
    </row>
    <row r="581" spans="46:49" x14ac:dyDescent="0.15">
      <c r="AT581" s="118">
        <f t="shared" si="745"/>
        <v>46322</v>
      </c>
      <c r="AU581" s="7" t="e">
        <f t="shared" si="742"/>
        <v>#N/A</v>
      </c>
      <c r="AV581" s="7" t="e">
        <f t="shared" si="743"/>
        <v>#N/A</v>
      </c>
      <c r="AW581" s="7" t="e">
        <f t="shared" si="744"/>
        <v>#N/A</v>
      </c>
    </row>
    <row r="582" spans="46:49" x14ac:dyDescent="0.15">
      <c r="AT582" s="118">
        <f t="shared" si="745"/>
        <v>46323</v>
      </c>
      <c r="AU582" s="7" t="e">
        <f t="shared" si="742"/>
        <v>#N/A</v>
      </c>
      <c r="AV582" s="7" t="e">
        <f t="shared" si="743"/>
        <v>#N/A</v>
      </c>
      <c r="AW582" s="7" t="e">
        <f t="shared" si="744"/>
        <v>#N/A</v>
      </c>
    </row>
    <row r="583" spans="46:49" x14ac:dyDescent="0.15">
      <c r="AT583" s="118">
        <f t="shared" si="745"/>
        <v>46324</v>
      </c>
      <c r="AU583" s="7" t="e">
        <f t="shared" si="742"/>
        <v>#N/A</v>
      </c>
      <c r="AV583" s="7" t="e">
        <f t="shared" si="743"/>
        <v>#N/A</v>
      </c>
      <c r="AW583" s="7" t="e">
        <f t="shared" si="744"/>
        <v>#N/A</v>
      </c>
    </row>
    <row r="584" spans="46:49" x14ac:dyDescent="0.15">
      <c r="AT584" s="118">
        <f t="shared" si="745"/>
        <v>46325</v>
      </c>
      <c r="AU584" s="7" t="e">
        <f t="shared" si="742"/>
        <v>#N/A</v>
      </c>
      <c r="AV584" s="7" t="e">
        <f t="shared" si="743"/>
        <v>#N/A</v>
      </c>
      <c r="AW584" s="7" t="e">
        <f t="shared" si="744"/>
        <v>#N/A</v>
      </c>
    </row>
    <row r="585" spans="46:49" x14ac:dyDescent="0.15">
      <c r="AT585" s="118">
        <f t="shared" si="745"/>
        <v>46326</v>
      </c>
      <c r="AU585" s="7" t="e">
        <f t="shared" si="742"/>
        <v>#N/A</v>
      </c>
      <c r="AV585" s="7" t="e">
        <f t="shared" si="743"/>
        <v>#N/A</v>
      </c>
      <c r="AW585" s="7" t="e">
        <f t="shared" si="744"/>
        <v>#N/A</v>
      </c>
    </row>
    <row r="586" spans="46:49" x14ac:dyDescent="0.15">
      <c r="AT586" s="118">
        <f t="shared" si="745"/>
        <v>46327</v>
      </c>
      <c r="AU586" s="7" t="e">
        <f t="shared" si="742"/>
        <v>#N/A</v>
      </c>
      <c r="AV586" s="7" t="e">
        <f t="shared" si="743"/>
        <v>#N/A</v>
      </c>
      <c r="AW586" s="7" t="e">
        <f t="shared" si="744"/>
        <v>#N/A</v>
      </c>
    </row>
    <row r="587" spans="46:49" x14ac:dyDescent="0.15">
      <c r="AT587" s="118">
        <f t="shared" si="745"/>
        <v>46328</v>
      </c>
      <c r="AU587" s="7" t="e">
        <f t="shared" si="742"/>
        <v>#N/A</v>
      </c>
      <c r="AV587" s="7" t="e">
        <f t="shared" si="743"/>
        <v>#N/A</v>
      </c>
      <c r="AW587" s="7" t="e">
        <f t="shared" si="744"/>
        <v>#N/A</v>
      </c>
    </row>
    <row r="588" spans="46:49" x14ac:dyDescent="0.15">
      <c r="AT588" s="118">
        <f t="shared" si="745"/>
        <v>46329</v>
      </c>
      <c r="AU588" s="7" t="e">
        <f t="shared" si="742"/>
        <v>#N/A</v>
      </c>
      <c r="AV588" s="7" t="e">
        <f t="shared" si="743"/>
        <v>#N/A</v>
      </c>
      <c r="AW588" s="7" t="e">
        <f t="shared" si="744"/>
        <v>#N/A</v>
      </c>
    </row>
    <row r="589" spans="46:49" x14ac:dyDescent="0.15">
      <c r="AT589" s="118">
        <f t="shared" si="745"/>
        <v>46330</v>
      </c>
      <c r="AU589" s="7" t="e">
        <f t="shared" si="742"/>
        <v>#N/A</v>
      </c>
      <c r="AV589" s="7" t="e">
        <f t="shared" si="743"/>
        <v>#N/A</v>
      </c>
      <c r="AW589" s="7" t="e">
        <f t="shared" si="744"/>
        <v>#N/A</v>
      </c>
    </row>
    <row r="590" spans="46:49" x14ac:dyDescent="0.15">
      <c r="AT590" s="118">
        <f t="shared" si="745"/>
        <v>46331</v>
      </c>
      <c r="AU590" s="7" t="e">
        <f t="shared" si="742"/>
        <v>#N/A</v>
      </c>
      <c r="AV590" s="7" t="e">
        <f t="shared" si="743"/>
        <v>#N/A</v>
      </c>
      <c r="AW590" s="7" t="e">
        <f t="shared" si="744"/>
        <v>#N/A</v>
      </c>
    </row>
    <row r="591" spans="46:49" x14ac:dyDescent="0.15">
      <c r="AT591" s="118">
        <f t="shared" si="745"/>
        <v>46332</v>
      </c>
      <c r="AU591" s="7" t="e">
        <f t="shared" si="742"/>
        <v>#N/A</v>
      </c>
      <c r="AV591" s="7" t="e">
        <f t="shared" si="743"/>
        <v>#N/A</v>
      </c>
      <c r="AW591" s="7" t="e">
        <f t="shared" si="744"/>
        <v>#N/A</v>
      </c>
    </row>
    <row r="592" spans="46:49" x14ac:dyDescent="0.15">
      <c r="AT592" s="118">
        <f t="shared" si="745"/>
        <v>46333</v>
      </c>
      <c r="AU592" s="7" t="e">
        <f t="shared" si="742"/>
        <v>#N/A</v>
      </c>
      <c r="AV592" s="7" t="e">
        <f t="shared" si="743"/>
        <v>#N/A</v>
      </c>
      <c r="AW592" s="7" t="e">
        <f t="shared" si="744"/>
        <v>#N/A</v>
      </c>
    </row>
    <row r="593" spans="46:49" x14ac:dyDescent="0.15">
      <c r="AT593" s="118">
        <f t="shared" si="745"/>
        <v>46334</v>
      </c>
      <c r="AU593" s="7" t="e">
        <f t="shared" si="742"/>
        <v>#N/A</v>
      </c>
      <c r="AV593" s="7" t="e">
        <f t="shared" si="743"/>
        <v>#N/A</v>
      </c>
      <c r="AW593" s="7" t="e">
        <f t="shared" si="744"/>
        <v>#N/A</v>
      </c>
    </row>
    <row r="594" spans="46:49" x14ac:dyDescent="0.15">
      <c r="AT594" s="118">
        <f t="shared" si="745"/>
        <v>46335</v>
      </c>
      <c r="AU594" s="7" t="e">
        <f t="shared" si="742"/>
        <v>#N/A</v>
      </c>
      <c r="AV594" s="7" t="e">
        <f t="shared" si="743"/>
        <v>#N/A</v>
      </c>
      <c r="AW594" s="7" t="e">
        <f t="shared" si="744"/>
        <v>#N/A</v>
      </c>
    </row>
    <row r="595" spans="46:49" x14ac:dyDescent="0.15">
      <c r="AT595" s="118">
        <f t="shared" si="745"/>
        <v>46336</v>
      </c>
      <c r="AU595" s="7" t="e">
        <f t="shared" ref="AU595:AU622" si="746">IF(HLOOKUP($AT595,$C$283:$AD$290,6,FALSE)="","",HLOOKUP($AT595,$C$283:$AD$290,6,FALSE))</f>
        <v>#N/A</v>
      </c>
      <c r="AV595" s="7" t="e">
        <f t="shared" ref="AV595:AV622" si="747">IF(HLOOKUP($AT595,$C$283:$AD$290,7,FALSE)="","",HLOOKUP($AT595,$C$283:$AD$290,7,FALSE))</f>
        <v>#N/A</v>
      </c>
      <c r="AW595" s="7" t="e">
        <f t="shared" ref="AW595:AW622" si="748">IF(HLOOKUP($AT595,$C$283:$AD$290,8,FALSE)="","",HLOOKUP($AT595,$C$283:$AD$290,8,FALSE))</f>
        <v>#N/A</v>
      </c>
    </row>
    <row r="596" spans="46:49" x14ac:dyDescent="0.15">
      <c r="AT596" s="118">
        <f t="shared" si="745"/>
        <v>46337</v>
      </c>
      <c r="AU596" s="7" t="e">
        <f t="shared" si="746"/>
        <v>#N/A</v>
      </c>
      <c r="AV596" s="7" t="e">
        <f t="shared" si="747"/>
        <v>#N/A</v>
      </c>
      <c r="AW596" s="7" t="e">
        <f t="shared" si="748"/>
        <v>#N/A</v>
      </c>
    </row>
    <row r="597" spans="46:49" x14ac:dyDescent="0.15">
      <c r="AT597" s="118">
        <f t="shared" si="745"/>
        <v>46338</v>
      </c>
      <c r="AU597" s="7" t="e">
        <f t="shared" si="746"/>
        <v>#N/A</v>
      </c>
      <c r="AV597" s="7" t="e">
        <f t="shared" si="747"/>
        <v>#N/A</v>
      </c>
      <c r="AW597" s="7" t="e">
        <f t="shared" si="748"/>
        <v>#N/A</v>
      </c>
    </row>
    <row r="598" spans="46:49" x14ac:dyDescent="0.15">
      <c r="AT598" s="118">
        <f t="shared" si="745"/>
        <v>46339</v>
      </c>
      <c r="AU598" s="7" t="e">
        <f t="shared" si="746"/>
        <v>#N/A</v>
      </c>
      <c r="AV598" s="7" t="e">
        <f t="shared" si="747"/>
        <v>#N/A</v>
      </c>
      <c r="AW598" s="7" t="e">
        <f t="shared" si="748"/>
        <v>#N/A</v>
      </c>
    </row>
    <row r="599" spans="46:49" x14ac:dyDescent="0.15">
      <c r="AT599" s="118">
        <f t="shared" si="745"/>
        <v>46340</v>
      </c>
      <c r="AU599" s="7" t="e">
        <f t="shared" si="746"/>
        <v>#N/A</v>
      </c>
      <c r="AV599" s="7" t="e">
        <f t="shared" si="747"/>
        <v>#N/A</v>
      </c>
      <c r="AW599" s="7" t="e">
        <f t="shared" si="748"/>
        <v>#N/A</v>
      </c>
    </row>
    <row r="600" spans="46:49" x14ac:dyDescent="0.15">
      <c r="AT600" s="118">
        <f t="shared" si="745"/>
        <v>46341</v>
      </c>
      <c r="AU600" s="7" t="e">
        <f t="shared" si="746"/>
        <v>#N/A</v>
      </c>
      <c r="AV600" s="7" t="e">
        <f t="shared" si="747"/>
        <v>#N/A</v>
      </c>
      <c r="AW600" s="7" t="e">
        <f t="shared" si="748"/>
        <v>#N/A</v>
      </c>
    </row>
    <row r="601" spans="46:49" x14ac:dyDescent="0.15">
      <c r="AT601" s="118">
        <f t="shared" si="745"/>
        <v>46342</v>
      </c>
      <c r="AU601" s="7" t="e">
        <f t="shared" si="746"/>
        <v>#N/A</v>
      </c>
      <c r="AV601" s="7" t="e">
        <f t="shared" si="747"/>
        <v>#N/A</v>
      </c>
      <c r="AW601" s="7" t="e">
        <f t="shared" si="748"/>
        <v>#N/A</v>
      </c>
    </row>
    <row r="602" spans="46:49" x14ac:dyDescent="0.15">
      <c r="AT602" s="118">
        <f t="shared" si="745"/>
        <v>46343</v>
      </c>
      <c r="AU602" s="7" t="e">
        <f t="shared" si="746"/>
        <v>#N/A</v>
      </c>
      <c r="AV602" s="7" t="e">
        <f t="shared" si="747"/>
        <v>#N/A</v>
      </c>
      <c r="AW602" s="7" t="e">
        <f t="shared" si="748"/>
        <v>#N/A</v>
      </c>
    </row>
    <row r="603" spans="46:49" x14ac:dyDescent="0.15">
      <c r="AT603" s="118">
        <f t="shared" si="745"/>
        <v>46344</v>
      </c>
      <c r="AU603" s="7" t="e">
        <f t="shared" si="746"/>
        <v>#N/A</v>
      </c>
      <c r="AV603" s="7" t="e">
        <f t="shared" si="747"/>
        <v>#N/A</v>
      </c>
      <c r="AW603" s="7" t="e">
        <f t="shared" si="748"/>
        <v>#N/A</v>
      </c>
    </row>
    <row r="604" spans="46:49" x14ac:dyDescent="0.15">
      <c r="AT604" s="118">
        <f t="shared" si="745"/>
        <v>46345</v>
      </c>
      <c r="AU604" s="7" t="e">
        <f t="shared" si="746"/>
        <v>#N/A</v>
      </c>
      <c r="AV604" s="7" t="e">
        <f t="shared" si="747"/>
        <v>#N/A</v>
      </c>
      <c r="AW604" s="7" t="e">
        <f t="shared" si="748"/>
        <v>#N/A</v>
      </c>
    </row>
    <row r="605" spans="46:49" x14ac:dyDescent="0.15">
      <c r="AT605" s="118">
        <f t="shared" si="745"/>
        <v>46346</v>
      </c>
      <c r="AU605" s="7" t="e">
        <f t="shared" si="746"/>
        <v>#N/A</v>
      </c>
      <c r="AV605" s="7" t="e">
        <f t="shared" si="747"/>
        <v>#N/A</v>
      </c>
      <c r="AW605" s="7" t="e">
        <f t="shared" si="748"/>
        <v>#N/A</v>
      </c>
    </row>
    <row r="606" spans="46:49" x14ac:dyDescent="0.15">
      <c r="AT606" s="118">
        <f t="shared" si="745"/>
        <v>46347</v>
      </c>
      <c r="AU606" s="7" t="e">
        <f t="shared" si="746"/>
        <v>#N/A</v>
      </c>
      <c r="AV606" s="7" t="e">
        <f t="shared" si="747"/>
        <v>#N/A</v>
      </c>
      <c r="AW606" s="7" t="e">
        <f t="shared" si="748"/>
        <v>#N/A</v>
      </c>
    </row>
    <row r="607" spans="46:49" x14ac:dyDescent="0.15">
      <c r="AT607" s="118">
        <f t="shared" si="745"/>
        <v>46348</v>
      </c>
      <c r="AU607" s="7" t="e">
        <f t="shared" si="746"/>
        <v>#N/A</v>
      </c>
      <c r="AV607" s="7" t="e">
        <f t="shared" si="747"/>
        <v>#N/A</v>
      </c>
      <c r="AW607" s="7" t="e">
        <f t="shared" si="748"/>
        <v>#N/A</v>
      </c>
    </row>
    <row r="608" spans="46:49" x14ac:dyDescent="0.15">
      <c r="AT608" s="118">
        <f t="shared" si="745"/>
        <v>46349</v>
      </c>
      <c r="AU608" s="7" t="e">
        <f t="shared" si="746"/>
        <v>#N/A</v>
      </c>
      <c r="AV608" s="7" t="e">
        <f t="shared" si="747"/>
        <v>#N/A</v>
      </c>
      <c r="AW608" s="7" t="e">
        <f t="shared" si="748"/>
        <v>#N/A</v>
      </c>
    </row>
    <row r="609" spans="46:49" x14ac:dyDescent="0.15">
      <c r="AT609" s="118">
        <f t="shared" si="745"/>
        <v>46350</v>
      </c>
      <c r="AU609" s="7" t="e">
        <f t="shared" si="746"/>
        <v>#N/A</v>
      </c>
      <c r="AV609" s="7" t="e">
        <f t="shared" si="747"/>
        <v>#N/A</v>
      </c>
      <c r="AW609" s="7" t="e">
        <f t="shared" si="748"/>
        <v>#N/A</v>
      </c>
    </row>
    <row r="610" spans="46:49" x14ac:dyDescent="0.15">
      <c r="AT610" s="118">
        <f t="shared" si="745"/>
        <v>46351</v>
      </c>
      <c r="AU610" s="7" t="e">
        <f t="shared" si="746"/>
        <v>#N/A</v>
      </c>
      <c r="AV610" s="7" t="e">
        <f t="shared" si="747"/>
        <v>#N/A</v>
      </c>
      <c r="AW610" s="7" t="e">
        <f t="shared" si="748"/>
        <v>#N/A</v>
      </c>
    </row>
    <row r="611" spans="46:49" x14ac:dyDescent="0.15">
      <c r="AT611" s="118">
        <f t="shared" si="745"/>
        <v>46352</v>
      </c>
      <c r="AU611" s="7" t="e">
        <f t="shared" si="746"/>
        <v>#N/A</v>
      </c>
      <c r="AV611" s="7" t="e">
        <f t="shared" si="747"/>
        <v>#N/A</v>
      </c>
      <c r="AW611" s="7" t="e">
        <f t="shared" si="748"/>
        <v>#N/A</v>
      </c>
    </row>
    <row r="612" spans="46:49" x14ac:dyDescent="0.15">
      <c r="AT612" s="118">
        <f t="shared" si="745"/>
        <v>46353</v>
      </c>
      <c r="AU612" s="7" t="e">
        <f t="shared" si="746"/>
        <v>#N/A</v>
      </c>
      <c r="AV612" s="7" t="e">
        <f t="shared" si="747"/>
        <v>#N/A</v>
      </c>
      <c r="AW612" s="7" t="e">
        <f t="shared" si="748"/>
        <v>#N/A</v>
      </c>
    </row>
    <row r="613" spans="46:49" x14ac:dyDescent="0.15">
      <c r="AT613" s="118">
        <f t="shared" si="745"/>
        <v>46354</v>
      </c>
      <c r="AU613" s="7" t="e">
        <f t="shared" si="746"/>
        <v>#N/A</v>
      </c>
      <c r="AV613" s="7" t="e">
        <f t="shared" si="747"/>
        <v>#N/A</v>
      </c>
      <c r="AW613" s="7" t="e">
        <f t="shared" si="748"/>
        <v>#N/A</v>
      </c>
    </row>
    <row r="614" spans="46:49" x14ac:dyDescent="0.15">
      <c r="AT614" s="118">
        <f t="shared" si="745"/>
        <v>46355</v>
      </c>
      <c r="AU614" s="7" t="e">
        <f t="shared" si="746"/>
        <v>#N/A</v>
      </c>
      <c r="AV614" s="7" t="e">
        <f t="shared" si="747"/>
        <v>#N/A</v>
      </c>
      <c r="AW614" s="7" t="e">
        <f t="shared" si="748"/>
        <v>#N/A</v>
      </c>
    </row>
    <row r="615" spans="46:49" x14ac:dyDescent="0.15">
      <c r="AT615" s="118">
        <f t="shared" si="745"/>
        <v>46356</v>
      </c>
      <c r="AU615" s="7" t="e">
        <f t="shared" si="746"/>
        <v>#N/A</v>
      </c>
      <c r="AV615" s="7" t="e">
        <f t="shared" si="747"/>
        <v>#N/A</v>
      </c>
      <c r="AW615" s="7" t="e">
        <f t="shared" si="748"/>
        <v>#N/A</v>
      </c>
    </row>
    <row r="616" spans="46:49" x14ac:dyDescent="0.15">
      <c r="AT616" s="118">
        <f t="shared" si="745"/>
        <v>46357</v>
      </c>
      <c r="AU616" s="7" t="e">
        <f t="shared" si="746"/>
        <v>#N/A</v>
      </c>
      <c r="AV616" s="7" t="e">
        <f t="shared" si="747"/>
        <v>#N/A</v>
      </c>
      <c r="AW616" s="7" t="e">
        <f t="shared" si="748"/>
        <v>#N/A</v>
      </c>
    </row>
    <row r="617" spans="46:49" x14ac:dyDescent="0.15">
      <c r="AT617" s="118">
        <f t="shared" si="745"/>
        <v>46358</v>
      </c>
      <c r="AU617" s="7" t="e">
        <f t="shared" si="746"/>
        <v>#N/A</v>
      </c>
      <c r="AV617" s="7" t="e">
        <f t="shared" si="747"/>
        <v>#N/A</v>
      </c>
      <c r="AW617" s="7" t="e">
        <f t="shared" si="748"/>
        <v>#N/A</v>
      </c>
    </row>
    <row r="618" spans="46:49" x14ac:dyDescent="0.15">
      <c r="AT618" s="118">
        <f t="shared" si="745"/>
        <v>46359</v>
      </c>
      <c r="AU618" s="7" t="e">
        <f t="shared" si="746"/>
        <v>#N/A</v>
      </c>
      <c r="AV618" s="7" t="e">
        <f t="shared" si="747"/>
        <v>#N/A</v>
      </c>
      <c r="AW618" s="7" t="e">
        <f t="shared" si="748"/>
        <v>#N/A</v>
      </c>
    </row>
    <row r="619" spans="46:49" x14ac:dyDescent="0.15">
      <c r="AT619" s="118">
        <f t="shared" si="745"/>
        <v>46360</v>
      </c>
      <c r="AU619" s="7" t="e">
        <f t="shared" si="746"/>
        <v>#N/A</v>
      </c>
      <c r="AV619" s="7" t="e">
        <f t="shared" si="747"/>
        <v>#N/A</v>
      </c>
      <c r="AW619" s="7" t="e">
        <f t="shared" si="748"/>
        <v>#N/A</v>
      </c>
    </row>
    <row r="620" spans="46:49" x14ac:dyDescent="0.15">
      <c r="AT620" s="118">
        <f t="shared" si="745"/>
        <v>46361</v>
      </c>
      <c r="AU620" s="7" t="e">
        <f t="shared" si="746"/>
        <v>#N/A</v>
      </c>
      <c r="AV620" s="7" t="e">
        <f t="shared" si="747"/>
        <v>#N/A</v>
      </c>
      <c r="AW620" s="7" t="e">
        <f t="shared" si="748"/>
        <v>#N/A</v>
      </c>
    </row>
    <row r="621" spans="46:49" x14ac:dyDescent="0.15">
      <c r="AT621" s="118">
        <f t="shared" si="745"/>
        <v>46362</v>
      </c>
      <c r="AU621" s="7" t="e">
        <f t="shared" si="746"/>
        <v>#N/A</v>
      </c>
      <c r="AV621" s="7" t="e">
        <f t="shared" si="747"/>
        <v>#N/A</v>
      </c>
      <c r="AW621" s="7" t="e">
        <f t="shared" si="748"/>
        <v>#N/A</v>
      </c>
    </row>
    <row r="622" spans="46:49" x14ac:dyDescent="0.15">
      <c r="AT622" s="118">
        <f t="shared" si="745"/>
        <v>46363</v>
      </c>
      <c r="AU622" s="7" t="e">
        <f t="shared" si="746"/>
        <v>#N/A</v>
      </c>
      <c r="AV622" s="7" t="e">
        <f t="shared" si="747"/>
        <v>#N/A</v>
      </c>
      <c r="AW622" s="7" t="e">
        <f t="shared" si="748"/>
        <v>#N/A</v>
      </c>
    </row>
    <row r="623" spans="46:49" x14ac:dyDescent="0.15">
      <c r="AT623" s="118">
        <f t="shared" si="745"/>
        <v>46364</v>
      </c>
      <c r="AU623" s="7" t="e">
        <f t="shared" ref="AU623:AU650" si="749">IF(HLOOKUP($AT623,$C$296:$AD$303,6,FALSE)="","",HLOOKUP($AT623,$C$296:$AD$303,6,FALSE))</f>
        <v>#N/A</v>
      </c>
      <c r="AV623" s="7" t="e">
        <f t="shared" ref="AV623:AV650" si="750">IF(HLOOKUP($AT623,$C$296:$AD$303,7,FALSE)="","",HLOOKUP($AT623,$C$296:$AD$303,7,FALSE))</f>
        <v>#N/A</v>
      </c>
      <c r="AW623" s="7" t="e">
        <f t="shared" ref="AW623:AW650" si="751">IF(HLOOKUP($AT623,$C$296:$AD$303,8,FALSE)="","",HLOOKUP($AT623,$C$296:$AD$303,8,FALSE))</f>
        <v>#N/A</v>
      </c>
    </row>
    <row r="624" spans="46:49" x14ac:dyDescent="0.15">
      <c r="AT624" s="118">
        <f t="shared" si="745"/>
        <v>46365</v>
      </c>
      <c r="AU624" s="7" t="e">
        <f t="shared" si="749"/>
        <v>#N/A</v>
      </c>
      <c r="AV624" s="7" t="e">
        <f t="shared" si="750"/>
        <v>#N/A</v>
      </c>
      <c r="AW624" s="7" t="e">
        <f t="shared" si="751"/>
        <v>#N/A</v>
      </c>
    </row>
    <row r="625" spans="46:49" x14ac:dyDescent="0.15">
      <c r="AT625" s="118">
        <f t="shared" si="745"/>
        <v>46366</v>
      </c>
      <c r="AU625" s="7" t="e">
        <f t="shared" si="749"/>
        <v>#N/A</v>
      </c>
      <c r="AV625" s="7" t="e">
        <f t="shared" si="750"/>
        <v>#N/A</v>
      </c>
      <c r="AW625" s="7" t="e">
        <f t="shared" si="751"/>
        <v>#N/A</v>
      </c>
    </row>
    <row r="626" spans="46:49" x14ac:dyDescent="0.15">
      <c r="AT626" s="118">
        <f t="shared" si="745"/>
        <v>46367</v>
      </c>
      <c r="AU626" s="7" t="e">
        <f t="shared" si="749"/>
        <v>#N/A</v>
      </c>
      <c r="AV626" s="7" t="e">
        <f t="shared" si="750"/>
        <v>#N/A</v>
      </c>
      <c r="AW626" s="7" t="e">
        <f t="shared" si="751"/>
        <v>#N/A</v>
      </c>
    </row>
    <row r="627" spans="46:49" x14ac:dyDescent="0.15">
      <c r="AT627" s="118">
        <f t="shared" si="745"/>
        <v>46368</v>
      </c>
      <c r="AU627" s="7" t="e">
        <f t="shared" si="749"/>
        <v>#N/A</v>
      </c>
      <c r="AV627" s="7" t="e">
        <f t="shared" si="750"/>
        <v>#N/A</v>
      </c>
      <c r="AW627" s="7" t="e">
        <f t="shared" si="751"/>
        <v>#N/A</v>
      </c>
    </row>
    <row r="628" spans="46:49" x14ac:dyDescent="0.15">
      <c r="AT628" s="118">
        <f t="shared" si="745"/>
        <v>46369</v>
      </c>
      <c r="AU628" s="7" t="e">
        <f t="shared" si="749"/>
        <v>#N/A</v>
      </c>
      <c r="AV628" s="7" t="e">
        <f t="shared" si="750"/>
        <v>#N/A</v>
      </c>
      <c r="AW628" s="7" t="e">
        <f t="shared" si="751"/>
        <v>#N/A</v>
      </c>
    </row>
    <row r="629" spans="46:49" x14ac:dyDescent="0.15">
      <c r="AT629" s="118">
        <f t="shared" si="745"/>
        <v>46370</v>
      </c>
      <c r="AU629" s="7" t="e">
        <f t="shared" si="749"/>
        <v>#N/A</v>
      </c>
      <c r="AV629" s="7" t="e">
        <f t="shared" si="750"/>
        <v>#N/A</v>
      </c>
      <c r="AW629" s="7" t="e">
        <f t="shared" si="751"/>
        <v>#N/A</v>
      </c>
    </row>
    <row r="630" spans="46:49" x14ac:dyDescent="0.15">
      <c r="AT630" s="118">
        <f t="shared" si="745"/>
        <v>46371</v>
      </c>
      <c r="AU630" s="7" t="e">
        <f t="shared" si="749"/>
        <v>#N/A</v>
      </c>
      <c r="AV630" s="7" t="e">
        <f t="shared" si="750"/>
        <v>#N/A</v>
      </c>
      <c r="AW630" s="7" t="e">
        <f t="shared" si="751"/>
        <v>#N/A</v>
      </c>
    </row>
    <row r="631" spans="46:49" x14ac:dyDescent="0.15">
      <c r="AT631" s="118">
        <f t="shared" si="745"/>
        <v>46372</v>
      </c>
      <c r="AU631" s="7" t="e">
        <f t="shared" si="749"/>
        <v>#N/A</v>
      </c>
      <c r="AV631" s="7" t="e">
        <f t="shared" si="750"/>
        <v>#N/A</v>
      </c>
      <c r="AW631" s="7" t="e">
        <f t="shared" si="751"/>
        <v>#N/A</v>
      </c>
    </row>
    <row r="632" spans="46:49" x14ac:dyDescent="0.15">
      <c r="AT632" s="118">
        <f t="shared" si="745"/>
        <v>46373</v>
      </c>
      <c r="AU632" s="7" t="e">
        <f t="shared" si="749"/>
        <v>#N/A</v>
      </c>
      <c r="AV632" s="7" t="e">
        <f t="shared" si="750"/>
        <v>#N/A</v>
      </c>
      <c r="AW632" s="7" t="e">
        <f t="shared" si="751"/>
        <v>#N/A</v>
      </c>
    </row>
    <row r="633" spans="46:49" x14ac:dyDescent="0.15">
      <c r="AT633" s="118">
        <f t="shared" si="745"/>
        <v>46374</v>
      </c>
      <c r="AU633" s="7" t="e">
        <f t="shared" si="749"/>
        <v>#N/A</v>
      </c>
      <c r="AV633" s="7" t="e">
        <f t="shared" si="750"/>
        <v>#N/A</v>
      </c>
      <c r="AW633" s="7" t="e">
        <f t="shared" si="751"/>
        <v>#N/A</v>
      </c>
    </row>
    <row r="634" spans="46:49" x14ac:dyDescent="0.15">
      <c r="AT634" s="118">
        <f t="shared" si="745"/>
        <v>46375</v>
      </c>
      <c r="AU634" s="7" t="e">
        <f t="shared" si="749"/>
        <v>#N/A</v>
      </c>
      <c r="AV634" s="7" t="e">
        <f t="shared" si="750"/>
        <v>#N/A</v>
      </c>
      <c r="AW634" s="7" t="e">
        <f t="shared" si="751"/>
        <v>#N/A</v>
      </c>
    </row>
    <row r="635" spans="46:49" x14ac:dyDescent="0.15">
      <c r="AT635" s="118">
        <f t="shared" si="745"/>
        <v>46376</v>
      </c>
      <c r="AU635" s="7" t="e">
        <f t="shared" si="749"/>
        <v>#N/A</v>
      </c>
      <c r="AV635" s="7" t="e">
        <f t="shared" si="750"/>
        <v>#N/A</v>
      </c>
      <c r="AW635" s="7" t="e">
        <f t="shared" si="751"/>
        <v>#N/A</v>
      </c>
    </row>
    <row r="636" spans="46:49" x14ac:dyDescent="0.15">
      <c r="AT636" s="118">
        <f t="shared" si="745"/>
        <v>46377</v>
      </c>
      <c r="AU636" s="7" t="e">
        <f t="shared" si="749"/>
        <v>#N/A</v>
      </c>
      <c r="AV636" s="7" t="e">
        <f t="shared" si="750"/>
        <v>#N/A</v>
      </c>
      <c r="AW636" s="7" t="e">
        <f t="shared" si="751"/>
        <v>#N/A</v>
      </c>
    </row>
    <row r="637" spans="46:49" x14ac:dyDescent="0.15">
      <c r="AT637" s="118">
        <f t="shared" si="745"/>
        <v>46378</v>
      </c>
      <c r="AU637" s="7" t="e">
        <f t="shared" si="749"/>
        <v>#N/A</v>
      </c>
      <c r="AV637" s="7" t="e">
        <f t="shared" si="750"/>
        <v>#N/A</v>
      </c>
      <c r="AW637" s="7" t="e">
        <f t="shared" si="751"/>
        <v>#N/A</v>
      </c>
    </row>
    <row r="638" spans="46:49" x14ac:dyDescent="0.15">
      <c r="AT638" s="118">
        <f t="shared" si="745"/>
        <v>46379</v>
      </c>
      <c r="AU638" s="7" t="e">
        <f t="shared" si="749"/>
        <v>#N/A</v>
      </c>
      <c r="AV638" s="7" t="e">
        <f t="shared" si="750"/>
        <v>#N/A</v>
      </c>
      <c r="AW638" s="7" t="e">
        <f t="shared" si="751"/>
        <v>#N/A</v>
      </c>
    </row>
    <row r="639" spans="46:49" x14ac:dyDescent="0.15">
      <c r="AT639" s="118">
        <f t="shared" si="745"/>
        <v>46380</v>
      </c>
      <c r="AU639" s="7" t="e">
        <f t="shared" si="749"/>
        <v>#N/A</v>
      </c>
      <c r="AV639" s="7" t="e">
        <f t="shared" si="750"/>
        <v>#N/A</v>
      </c>
      <c r="AW639" s="7" t="e">
        <f t="shared" si="751"/>
        <v>#N/A</v>
      </c>
    </row>
    <row r="640" spans="46:49" x14ac:dyDescent="0.15">
      <c r="AT640" s="118">
        <f t="shared" si="745"/>
        <v>46381</v>
      </c>
      <c r="AU640" s="7" t="e">
        <f t="shared" si="749"/>
        <v>#N/A</v>
      </c>
      <c r="AV640" s="7" t="e">
        <f t="shared" si="750"/>
        <v>#N/A</v>
      </c>
      <c r="AW640" s="7" t="e">
        <f t="shared" si="751"/>
        <v>#N/A</v>
      </c>
    </row>
    <row r="641" spans="46:49" x14ac:dyDescent="0.15">
      <c r="AT641" s="118">
        <f t="shared" ref="AT641:AT678" si="752">AT640+1</f>
        <v>46382</v>
      </c>
      <c r="AU641" s="7" t="e">
        <f t="shared" si="749"/>
        <v>#N/A</v>
      </c>
      <c r="AV641" s="7" t="e">
        <f t="shared" si="750"/>
        <v>#N/A</v>
      </c>
      <c r="AW641" s="7" t="e">
        <f t="shared" si="751"/>
        <v>#N/A</v>
      </c>
    </row>
    <row r="642" spans="46:49" x14ac:dyDescent="0.15">
      <c r="AT642" s="118">
        <f t="shared" si="752"/>
        <v>46383</v>
      </c>
      <c r="AU642" s="7" t="e">
        <f t="shared" si="749"/>
        <v>#N/A</v>
      </c>
      <c r="AV642" s="7" t="e">
        <f t="shared" si="750"/>
        <v>#N/A</v>
      </c>
      <c r="AW642" s="7" t="e">
        <f t="shared" si="751"/>
        <v>#N/A</v>
      </c>
    </row>
    <row r="643" spans="46:49" x14ac:dyDescent="0.15">
      <c r="AT643" s="118">
        <f t="shared" si="752"/>
        <v>46384</v>
      </c>
      <c r="AU643" s="7" t="e">
        <f t="shared" si="749"/>
        <v>#N/A</v>
      </c>
      <c r="AV643" s="7" t="e">
        <f t="shared" si="750"/>
        <v>#N/A</v>
      </c>
      <c r="AW643" s="7" t="e">
        <f t="shared" si="751"/>
        <v>#N/A</v>
      </c>
    </row>
    <row r="644" spans="46:49" x14ac:dyDescent="0.15">
      <c r="AT644" s="118">
        <f t="shared" si="752"/>
        <v>46385</v>
      </c>
      <c r="AU644" s="7" t="e">
        <f t="shared" si="749"/>
        <v>#N/A</v>
      </c>
      <c r="AV644" s="7" t="e">
        <f t="shared" si="750"/>
        <v>#N/A</v>
      </c>
      <c r="AW644" s="7" t="e">
        <f t="shared" si="751"/>
        <v>#N/A</v>
      </c>
    </row>
    <row r="645" spans="46:49" x14ac:dyDescent="0.15">
      <c r="AT645" s="118">
        <f t="shared" si="752"/>
        <v>46386</v>
      </c>
      <c r="AU645" s="7" t="e">
        <f t="shared" si="749"/>
        <v>#N/A</v>
      </c>
      <c r="AV645" s="7" t="e">
        <f t="shared" si="750"/>
        <v>#N/A</v>
      </c>
      <c r="AW645" s="7" t="e">
        <f t="shared" si="751"/>
        <v>#N/A</v>
      </c>
    </row>
    <row r="646" spans="46:49" x14ac:dyDescent="0.15">
      <c r="AT646" s="118">
        <f t="shared" si="752"/>
        <v>46387</v>
      </c>
      <c r="AU646" s="7" t="e">
        <f t="shared" si="749"/>
        <v>#N/A</v>
      </c>
      <c r="AV646" s="7" t="e">
        <f t="shared" si="750"/>
        <v>#N/A</v>
      </c>
      <c r="AW646" s="7" t="e">
        <f t="shared" si="751"/>
        <v>#N/A</v>
      </c>
    </row>
    <row r="647" spans="46:49" x14ac:dyDescent="0.15">
      <c r="AT647" s="118">
        <f t="shared" si="752"/>
        <v>46388</v>
      </c>
      <c r="AU647" s="7" t="e">
        <f t="shared" si="749"/>
        <v>#N/A</v>
      </c>
      <c r="AV647" s="7" t="e">
        <f t="shared" si="750"/>
        <v>#N/A</v>
      </c>
      <c r="AW647" s="7" t="e">
        <f t="shared" si="751"/>
        <v>#N/A</v>
      </c>
    </row>
    <row r="648" spans="46:49" x14ac:dyDescent="0.15">
      <c r="AT648" s="118">
        <f t="shared" si="752"/>
        <v>46389</v>
      </c>
      <c r="AU648" s="7" t="e">
        <f t="shared" si="749"/>
        <v>#N/A</v>
      </c>
      <c r="AV648" s="7" t="e">
        <f t="shared" si="750"/>
        <v>#N/A</v>
      </c>
      <c r="AW648" s="7" t="e">
        <f t="shared" si="751"/>
        <v>#N/A</v>
      </c>
    </row>
    <row r="649" spans="46:49" x14ac:dyDescent="0.15">
      <c r="AT649" s="118">
        <f t="shared" si="752"/>
        <v>46390</v>
      </c>
      <c r="AU649" s="7" t="e">
        <f t="shared" si="749"/>
        <v>#N/A</v>
      </c>
      <c r="AV649" s="7" t="e">
        <f t="shared" si="750"/>
        <v>#N/A</v>
      </c>
      <c r="AW649" s="7" t="e">
        <f t="shared" si="751"/>
        <v>#N/A</v>
      </c>
    </row>
    <row r="650" spans="46:49" x14ac:dyDescent="0.15">
      <c r="AT650" s="118">
        <f t="shared" si="752"/>
        <v>46391</v>
      </c>
      <c r="AU650" s="7" t="e">
        <f t="shared" si="749"/>
        <v>#N/A</v>
      </c>
      <c r="AV650" s="7" t="e">
        <f t="shared" si="750"/>
        <v>#N/A</v>
      </c>
      <c r="AW650" s="7" t="e">
        <f t="shared" si="751"/>
        <v>#N/A</v>
      </c>
    </row>
    <row r="651" spans="46:49" x14ac:dyDescent="0.15">
      <c r="AT651" s="118">
        <f t="shared" si="752"/>
        <v>46392</v>
      </c>
      <c r="AU651" s="7" t="e">
        <f t="shared" ref="AU651:AU678" si="753">IF(HLOOKUP($AT651,$C$309:$AD$316,6,FALSE)="","",HLOOKUP($AT651,$C$309:$AD$316,6,FALSE))</f>
        <v>#N/A</v>
      </c>
      <c r="AV651" s="7" t="e">
        <f t="shared" ref="AV651:AV678" si="754">IF(HLOOKUP($AT651,$C$309:$AD$316,7,FALSE)="","",HLOOKUP($AT651,$C$309:$AD$316,7,FALSE))</f>
        <v>#N/A</v>
      </c>
      <c r="AW651" s="7" t="e">
        <f t="shared" ref="AW651:AW678" si="755">IF(HLOOKUP($AT651,$C$309:$AD$316,8,FALSE)="","",HLOOKUP($AT651,$C$309:$AD$316,8,FALSE))</f>
        <v>#N/A</v>
      </c>
    </row>
    <row r="652" spans="46:49" x14ac:dyDescent="0.15">
      <c r="AT652" s="118">
        <f t="shared" si="752"/>
        <v>46393</v>
      </c>
      <c r="AU652" s="7" t="e">
        <f t="shared" si="753"/>
        <v>#N/A</v>
      </c>
      <c r="AV652" s="7" t="e">
        <f t="shared" si="754"/>
        <v>#N/A</v>
      </c>
      <c r="AW652" s="7" t="e">
        <f t="shared" si="755"/>
        <v>#N/A</v>
      </c>
    </row>
    <row r="653" spans="46:49" x14ac:dyDescent="0.15">
      <c r="AT653" s="118">
        <f t="shared" si="752"/>
        <v>46394</v>
      </c>
      <c r="AU653" s="7" t="e">
        <f t="shared" si="753"/>
        <v>#N/A</v>
      </c>
      <c r="AV653" s="7" t="e">
        <f t="shared" si="754"/>
        <v>#N/A</v>
      </c>
      <c r="AW653" s="7" t="e">
        <f t="shared" si="755"/>
        <v>#N/A</v>
      </c>
    </row>
    <row r="654" spans="46:49" x14ac:dyDescent="0.15">
      <c r="AT654" s="118">
        <f t="shared" si="752"/>
        <v>46395</v>
      </c>
      <c r="AU654" s="7" t="e">
        <f t="shared" si="753"/>
        <v>#N/A</v>
      </c>
      <c r="AV654" s="7" t="e">
        <f t="shared" si="754"/>
        <v>#N/A</v>
      </c>
      <c r="AW654" s="7" t="e">
        <f t="shared" si="755"/>
        <v>#N/A</v>
      </c>
    </row>
    <row r="655" spans="46:49" x14ac:dyDescent="0.15">
      <c r="AT655" s="118">
        <f t="shared" si="752"/>
        <v>46396</v>
      </c>
      <c r="AU655" s="7" t="e">
        <f t="shared" si="753"/>
        <v>#N/A</v>
      </c>
      <c r="AV655" s="7" t="e">
        <f t="shared" si="754"/>
        <v>#N/A</v>
      </c>
      <c r="AW655" s="7" t="e">
        <f t="shared" si="755"/>
        <v>#N/A</v>
      </c>
    </row>
    <row r="656" spans="46:49" x14ac:dyDescent="0.15">
      <c r="AT656" s="118">
        <f t="shared" si="752"/>
        <v>46397</v>
      </c>
      <c r="AU656" s="7" t="e">
        <f t="shared" si="753"/>
        <v>#N/A</v>
      </c>
      <c r="AV656" s="7" t="e">
        <f t="shared" si="754"/>
        <v>#N/A</v>
      </c>
      <c r="AW656" s="7" t="e">
        <f t="shared" si="755"/>
        <v>#N/A</v>
      </c>
    </row>
    <row r="657" spans="46:49" x14ac:dyDescent="0.15">
      <c r="AT657" s="118">
        <f t="shared" si="752"/>
        <v>46398</v>
      </c>
      <c r="AU657" s="7" t="e">
        <f t="shared" si="753"/>
        <v>#N/A</v>
      </c>
      <c r="AV657" s="7" t="e">
        <f t="shared" si="754"/>
        <v>#N/A</v>
      </c>
      <c r="AW657" s="7" t="e">
        <f t="shared" si="755"/>
        <v>#N/A</v>
      </c>
    </row>
    <row r="658" spans="46:49" x14ac:dyDescent="0.15">
      <c r="AT658" s="118">
        <f t="shared" si="752"/>
        <v>46399</v>
      </c>
      <c r="AU658" s="7" t="e">
        <f t="shared" si="753"/>
        <v>#N/A</v>
      </c>
      <c r="AV658" s="7" t="e">
        <f t="shared" si="754"/>
        <v>#N/A</v>
      </c>
      <c r="AW658" s="7" t="e">
        <f t="shared" si="755"/>
        <v>#N/A</v>
      </c>
    </row>
    <row r="659" spans="46:49" x14ac:dyDescent="0.15">
      <c r="AT659" s="118">
        <f t="shared" si="752"/>
        <v>46400</v>
      </c>
      <c r="AU659" s="7" t="e">
        <f t="shared" si="753"/>
        <v>#N/A</v>
      </c>
      <c r="AV659" s="7" t="e">
        <f t="shared" si="754"/>
        <v>#N/A</v>
      </c>
      <c r="AW659" s="7" t="e">
        <f t="shared" si="755"/>
        <v>#N/A</v>
      </c>
    </row>
    <row r="660" spans="46:49" x14ac:dyDescent="0.15">
      <c r="AT660" s="118">
        <f t="shared" si="752"/>
        <v>46401</v>
      </c>
      <c r="AU660" s="7" t="e">
        <f t="shared" si="753"/>
        <v>#N/A</v>
      </c>
      <c r="AV660" s="7" t="e">
        <f t="shared" si="754"/>
        <v>#N/A</v>
      </c>
      <c r="AW660" s="7" t="e">
        <f t="shared" si="755"/>
        <v>#N/A</v>
      </c>
    </row>
    <row r="661" spans="46:49" x14ac:dyDescent="0.15">
      <c r="AT661" s="118">
        <f t="shared" si="752"/>
        <v>46402</v>
      </c>
      <c r="AU661" s="7" t="e">
        <f t="shared" si="753"/>
        <v>#N/A</v>
      </c>
      <c r="AV661" s="7" t="e">
        <f t="shared" si="754"/>
        <v>#N/A</v>
      </c>
      <c r="AW661" s="7" t="e">
        <f t="shared" si="755"/>
        <v>#N/A</v>
      </c>
    </row>
    <row r="662" spans="46:49" x14ac:dyDescent="0.15">
      <c r="AT662" s="118">
        <f t="shared" si="752"/>
        <v>46403</v>
      </c>
      <c r="AU662" s="7" t="e">
        <f t="shared" si="753"/>
        <v>#N/A</v>
      </c>
      <c r="AV662" s="7" t="e">
        <f t="shared" si="754"/>
        <v>#N/A</v>
      </c>
      <c r="AW662" s="7" t="e">
        <f t="shared" si="755"/>
        <v>#N/A</v>
      </c>
    </row>
    <row r="663" spans="46:49" x14ac:dyDescent="0.15">
      <c r="AT663" s="118">
        <f t="shared" si="752"/>
        <v>46404</v>
      </c>
      <c r="AU663" s="7" t="e">
        <f t="shared" si="753"/>
        <v>#N/A</v>
      </c>
      <c r="AV663" s="7" t="e">
        <f t="shared" si="754"/>
        <v>#N/A</v>
      </c>
      <c r="AW663" s="7" t="e">
        <f t="shared" si="755"/>
        <v>#N/A</v>
      </c>
    </row>
    <row r="664" spans="46:49" x14ac:dyDescent="0.15">
      <c r="AT664" s="118">
        <f t="shared" si="752"/>
        <v>46405</v>
      </c>
      <c r="AU664" s="7" t="e">
        <f t="shared" si="753"/>
        <v>#N/A</v>
      </c>
      <c r="AV664" s="7" t="e">
        <f t="shared" si="754"/>
        <v>#N/A</v>
      </c>
      <c r="AW664" s="7" t="e">
        <f t="shared" si="755"/>
        <v>#N/A</v>
      </c>
    </row>
    <row r="665" spans="46:49" x14ac:dyDescent="0.15">
      <c r="AT665" s="118">
        <f t="shared" si="752"/>
        <v>46406</v>
      </c>
      <c r="AU665" s="7" t="e">
        <f t="shared" si="753"/>
        <v>#N/A</v>
      </c>
      <c r="AV665" s="7" t="e">
        <f t="shared" si="754"/>
        <v>#N/A</v>
      </c>
      <c r="AW665" s="7" t="e">
        <f t="shared" si="755"/>
        <v>#N/A</v>
      </c>
    </row>
    <row r="666" spans="46:49" x14ac:dyDescent="0.15">
      <c r="AT666" s="118">
        <f t="shared" si="752"/>
        <v>46407</v>
      </c>
      <c r="AU666" s="7" t="e">
        <f t="shared" si="753"/>
        <v>#N/A</v>
      </c>
      <c r="AV666" s="7" t="e">
        <f t="shared" si="754"/>
        <v>#N/A</v>
      </c>
      <c r="AW666" s="7" t="e">
        <f t="shared" si="755"/>
        <v>#N/A</v>
      </c>
    </row>
    <row r="667" spans="46:49" x14ac:dyDescent="0.15">
      <c r="AT667" s="118">
        <f t="shared" si="752"/>
        <v>46408</v>
      </c>
      <c r="AU667" s="7" t="e">
        <f t="shared" si="753"/>
        <v>#N/A</v>
      </c>
      <c r="AV667" s="7" t="e">
        <f t="shared" si="754"/>
        <v>#N/A</v>
      </c>
      <c r="AW667" s="7" t="e">
        <f t="shared" si="755"/>
        <v>#N/A</v>
      </c>
    </row>
    <row r="668" spans="46:49" x14ac:dyDescent="0.15">
      <c r="AT668" s="118">
        <f t="shared" si="752"/>
        <v>46409</v>
      </c>
      <c r="AU668" s="7" t="e">
        <f t="shared" si="753"/>
        <v>#N/A</v>
      </c>
      <c r="AV668" s="7" t="e">
        <f t="shared" si="754"/>
        <v>#N/A</v>
      </c>
      <c r="AW668" s="7" t="e">
        <f t="shared" si="755"/>
        <v>#N/A</v>
      </c>
    </row>
    <row r="669" spans="46:49" x14ac:dyDescent="0.15">
      <c r="AT669" s="118">
        <f t="shared" si="752"/>
        <v>46410</v>
      </c>
      <c r="AU669" s="7" t="e">
        <f t="shared" si="753"/>
        <v>#N/A</v>
      </c>
      <c r="AV669" s="7" t="e">
        <f t="shared" si="754"/>
        <v>#N/A</v>
      </c>
      <c r="AW669" s="7" t="e">
        <f t="shared" si="755"/>
        <v>#N/A</v>
      </c>
    </row>
    <row r="670" spans="46:49" x14ac:dyDescent="0.15">
      <c r="AT670" s="118">
        <f t="shared" si="752"/>
        <v>46411</v>
      </c>
      <c r="AU670" s="7" t="e">
        <f t="shared" si="753"/>
        <v>#N/A</v>
      </c>
      <c r="AV670" s="7" t="e">
        <f t="shared" si="754"/>
        <v>#N/A</v>
      </c>
      <c r="AW670" s="7" t="e">
        <f t="shared" si="755"/>
        <v>#N/A</v>
      </c>
    </row>
    <row r="671" spans="46:49" x14ac:dyDescent="0.15">
      <c r="AT671" s="118">
        <f t="shared" si="752"/>
        <v>46412</v>
      </c>
      <c r="AU671" s="7" t="e">
        <f t="shared" si="753"/>
        <v>#N/A</v>
      </c>
      <c r="AV671" s="7" t="e">
        <f t="shared" si="754"/>
        <v>#N/A</v>
      </c>
      <c r="AW671" s="7" t="e">
        <f t="shared" si="755"/>
        <v>#N/A</v>
      </c>
    </row>
    <row r="672" spans="46:49" x14ac:dyDescent="0.15">
      <c r="AT672" s="118">
        <f t="shared" si="752"/>
        <v>46413</v>
      </c>
      <c r="AU672" s="7" t="e">
        <f t="shared" si="753"/>
        <v>#N/A</v>
      </c>
      <c r="AV672" s="7" t="e">
        <f t="shared" si="754"/>
        <v>#N/A</v>
      </c>
      <c r="AW672" s="7" t="e">
        <f t="shared" si="755"/>
        <v>#N/A</v>
      </c>
    </row>
    <row r="673" spans="46:49" x14ac:dyDescent="0.15">
      <c r="AT673" s="118">
        <f t="shared" si="752"/>
        <v>46414</v>
      </c>
      <c r="AU673" s="7" t="e">
        <f t="shared" si="753"/>
        <v>#N/A</v>
      </c>
      <c r="AV673" s="7" t="e">
        <f t="shared" si="754"/>
        <v>#N/A</v>
      </c>
      <c r="AW673" s="7" t="e">
        <f t="shared" si="755"/>
        <v>#N/A</v>
      </c>
    </row>
    <row r="674" spans="46:49" x14ac:dyDescent="0.15">
      <c r="AT674" s="118">
        <f t="shared" si="752"/>
        <v>46415</v>
      </c>
      <c r="AU674" s="7" t="e">
        <f t="shared" si="753"/>
        <v>#N/A</v>
      </c>
      <c r="AV674" s="7" t="e">
        <f t="shared" si="754"/>
        <v>#N/A</v>
      </c>
      <c r="AW674" s="7" t="e">
        <f t="shared" si="755"/>
        <v>#N/A</v>
      </c>
    </row>
    <row r="675" spans="46:49" x14ac:dyDescent="0.15">
      <c r="AT675" s="118">
        <f t="shared" si="752"/>
        <v>46416</v>
      </c>
      <c r="AU675" s="7" t="e">
        <f t="shared" si="753"/>
        <v>#N/A</v>
      </c>
      <c r="AV675" s="7" t="e">
        <f t="shared" si="754"/>
        <v>#N/A</v>
      </c>
      <c r="AW675" s="7" t="e">
        <f t="shared" si="755"/>
        <v>#N/A</v>
      </c>
    </row>
    <row r="676" spans="46:49" x14ac:dyDescent="0.15">
      <c r="AT676" s="118">
        <f t="shared" si="752"/>
        <v>46417</v>
      </c>
      <c r="AU676" s="7" t="e">
        <f t="shared" si="753"/>
        <v>#N/A</v>
      </c>
      <c r="AV676" s="7" t="e">
        <f t="shared" si="754"/>
        <v>#N/A</v>
      </c>
      <c r="AW676" s="7" t="e">
        <f t="shared" si="755"/>
        <v>#N/A</v>
      </c>
    </row>
    <row r="677" spans="46:49" x14ac:dyDescent="0.15">
      <c r="AT677" s="118">
        <f t="shared" si="752"/>
        <v>46418</v>
      </c>
      <c r="AU677" s="7" t="e">
        <f t="shared" si="753"/>
        <v>#N/A</v>
      </c>
      <c r="AV677" s="7" t="e">
        <f t="shared" si="754"/>
        <v>#N/A</v>
      </c>
      <c r="AW677" s="7" t="e">
        <f t="shared" si="755"/>
        <v>#N/A</v>
      </c>
    </row>
    <row r="678" spans="46:49" x14ac:dyDescent="0.15">
      <c r="AT678" s="118">
        <f t="shared" si="752"/>
        <v>46419</v>
      </c>
      <c r="AU678" s="7" t="e">
        <f t="shared" si="753"/>
        <v>#N/A</v>
      </c>
      <c r="AV678" s="7" t="e">
        <f t="shared" si="754"/>
        <v>#N/A</v>
      </c>
      <c r="AW678" s="7" t="e">
        <f t="shared" si="755"/>
        <v>#N/A</v>
      </c>
    </row>
    <row r="679" spans="46:49" x14ac:dyDescent="0.15">
      <c r="AT679" s="118"/>
    </row>
    <row r="680" spans="46:49" x14ac:dyDescent="0.15">
      <c r="AT680" s="118"/>
    </row>
    <row r="681" spans="46:49" x14ac:dyDescent="0.15">
      <c r="AT681" s="118"/>
    </row>
    <row r="682" spans="46:49" x14ac:dyDescent="0.15">
      <c r="AT682" s="118"/>
    </row>
    <row r="683" spans="46:49" x14ac:dyDescent="0.15">
      <c r="AT683" s="118"/>
    </row>
    <row r="684" spans="46:49" x14ac:dyDescent="0.15">
      <c r="AT684" s="118"/>
    </row>
    <row r="685" spans="46:49" x14ac:dyDescent="0.15">
      <c r="AT685" s="118"/>
    </row>
    <row r="686" spans="46:49" x14ac:dyDescent="0.15">
      <c r="AT686" s="118"/>
    </row>
    <row r="687" spans="46:49" x14ac:dyDescent="0.15">
      <c r="AT687" s="118"/>
    </row>
    <row r="688" spans="46:49" x14ac:dyDescent="0.15">
      <c r="AT688" s="118"/>
    </row>
    <row r="689" spans="46:46" x14ac:dyDescent="0.15">
      <c r="AT689" s="118"/>
    </row>
    <row r="690" spans="46:46" x14ac:dyDescent="0.15">
      <c r="AT690" s="118"/>
    </row>
    <row r="691" spans="46:46" x14ac:dyDescent="0.15">
      <c r="AT691" s="118"/>
    </row>
    <row r="692" spans="46:46" x14ac:dyDescent="0.15">
      <c r="AT692" s="118"/>
    </row>
    <row r="693" spans="46:46" x14ac:dyDescent="0.15">
      <c r="AT693" s="118"/>
    </row>
    <row r="694" spans="46:46" x14ac:dyDescent="0.15">
      <c r="AT694" s="118"/>
    </row>
    <row r="695" spans="46:46" x14ac:dyDescent="0.15">
      <c r="AT695" s="118"/>
    </row>
    <row r="696" spans="46:46" x14ac:dyDescent="0.15">
      <c r="AT696" s="118"/>
    </row>
    <row r="697" spans="46:46" x14ac:dyDescent="0.15">
      <c r="AT697" s="118"/>
    </row>
    <row r="698" spans="46:46" x14ac:dyDescent="0.15">
      <c r="AT698" s="118"/>
    </row>
    <row r="699" spans="46:46" x14ac:dyDescent="0.15">
      <c r="AT699" s="118"/>
    </row>
    <row r="700" spans="46:46" x14ac:dyDescent="0.15">
      <c r="AT700" s="118"/>
    </row>
    <row r="701" spans="46:46" x14ac:dyDescent="0.15">
      <c r="AT701" s="118"/>
    </row>
    <row r="702" spans="46:46" x14ac:dyDescent="0.15">
      <c r="AT702" s="118"/>
    </row>
    <row r="703" spans="46:46" x14ac:dyDescent="0.15">
      <c r="AT703" s="118"/>
    </row>
    <row r="704" spans="46:46" x14ac:dyDescent="0.15">
      <c r="AT704" s="118"/>
    </row>
    <row r="705" spans="46:46" x14ac:dyDescent="0.15">
      <c r="AT705" s="118"/>
    </row>
    <row r="706" spans="46:46" x14ac:dyDescent="0.15">
      <c r="AT706" s="118"/>
    </row>
    <row r="707" spans="46:46" x14ac:dyDescent="0.15">
      <c r="AT707" s="118"/>
    </row>
    <row r="708" spans="46:46" x14ac:dyDescent="0.15">
      <c r="AT708" s="118"/>
    </row>
    <row r="709" spans="46:46" x14ac:dyDescent="0.15">
      <c r="AT709" s="118"/>
    </row>
    <row r="710" spans="46:46" x14ac:dyDescent="0.15">
      <c r="AT710" s="118"/>
    </row>
    <row r="711" spans="46:46" x14ac:dyDescent="0.15">
      <c r="AT711" s="118"/>
    </row>
    <row r="712" spans="46:46" x14ac:dyDescent="0.15">
      <c r="AT712" s="118"/>
    </row>
    <row r="713" spans="46:46" x14ac:dyDescent="0.15">
      <c r="AT713" s="118"/>
    </row>
    <row r="714" spans="46:46" x14ac:dyDescent="0.15">
      <c r="AT714" s="118"/>
    </row>
    <row r="715" spans="46:46" x14ac:dyDescent="0.15">
      <c r="AT715" s="118"/>
    </row>
    <row r="716" spans="46:46" x14ac:dyDescent="0.15">
      <c r="AT716" s="118"/>
    </row>
    <row r="717" spans="46:46" x14ac:dyDescent="0.15">
      <c r="AT717" s="118"/>
    </row>
    <row r="718" spans="46:46" x14ac:dyDescent="0.15">
      <c r="AT718" s="118"/>
    </row>
    <row r="719" spans="46:46" x14ac:dyDescent="0.15">
      <c r="AT719" s="118"/>
    </row>
    <row r="720" spans="46:46" x14ac:dyDescent="0.15">
      <c r="AT720" s="118"/>
    </row>
    <row r="721" spans="46:46" x14ac:dyDescent="0.15">
      <c r="AT721" s="118"/>
    </row>
    <row r="722" spans="46:46" x14ac:dyDescent="0.15">
      <c r="AT722" s="118"/>
    </row>
    <row r="723" spans="46:46" x14ac:dyDescent="0.15">
      <c r="AT723" s="118"/>
    </row>
    <row r="724" spans="46:46" x14ac:dyDescent="0.15">
      <c r="AT724" s="118"/>
    </row>
    <row r="725" spans="46:46" x14ac:dyDescent="0.15">
      <c r="AT725" s="118"/>
    </row>
    <row r="726" spans="46:46" x14ac:dyDescent="0.15">
      <c r="AT726" s="118"/>
    </row>
    <row r="727" spans="46:46" x14ac:dyDescent="0.15">
      <c r="AT727" s="118"/>
    </row>
    <row r="728" spans="46:46" x14ac:dyDescent="0.15">
      <c r="AT728" s="118"/>
    </row>
    <row r="729" spans="46:46" x14ac:dyDescent="0.15">
      <c r="AT729" s="118"/>
    </row>
    <row r="730" spans="46:46" x14ac:dyDescent="0.15">
      <c r="AT730" s="118"/>
    </row>
    <row r="731" spans="46:46" x14ac:dyDescent="0.15">
      <c r="AT731" s="118"/>
    </row>
    <row r="732" spans="46:46" x14ac:dyDescent="0.15">
      <c r="AT732" s="118"/>
    </row>
    <row r="733" spans="46:46" x14ac:dyDescent="0.15">
      <c r="AT733" s="118"/>
    </row>
    <row r="734" spans="46:46" x14ac:dyDescent="0.15">
      <c r="AT734" s="118"/>
    </row>
    <row r="735" spans="46:46" x14ac:dyDescent="0.15">
      <c r="AT735" s="118"/>
    </row>
    <row r="736" spans="46:46" x14ac:dyDescent="0.15">
      <c r="AT736" s="118"/>
    </row>
    <row r="737" spans="46:46" x14ac:dyDescent="0.15">
      <c r="AT737" s="118"/>
    </row>
    <row r="738" spans="46:46" x14ac:dyDescent="0.15">
      <c r="AT738" s="118"/>
    </row>
    <row r="739" spans="46:46" x14ac:dyDescent="0.15">
      <c r="AT739" s="118"/>
    </row>
    <row r="740" spans="46:46" x14ac:dyDescent="0.15">
      <c r="AT740" s="118"/>
    </row>
    <row r="741" spans="46:46" x14ac:dyDescent="0.15">
      <c r="AT741" s="118"/>
    </row>
  </sheetData>
  <sheetProtection sheet="1" objects="1" scenarios="1"/>
  <protectedRanges>
    <protectedRange sqref="G3:P3 G4:G5 C25:AD32 C12:AD19 C38:AD45 C51:AD58 C64:AD71 C77:AD84 C90:AD97 C103:AD110 C116:AD123 C129:AD136 C142:AD149 C155:AD162 C168:AD175 C181:AD188 C194:AD201 C207:AD214" name="範囲1"/>
    <protectedRange sqref="C220:AD225 C233:AD238 C246:AD251 C259:AD264 C272:AD277 C285:AD290 C298:AD303 C311:AD316" name="範囲2"/>
  </protectedRanges>
  <mergeCells count="713">
    <mergeCell ref="AF257:AG257"/>
    <mergeCell ref="AF270:AG270"/>
    <mergeCell ref="AF283:AG283"/>
    <mergeCell ref="AF296:AG296"/>
    <mergeCell ref="AF309:AG309"/>
    <mergeCell ref="AF127:AG127"/>
    <mergeCell ref="AF140:AG140"/>
    <mergeCell ref="AF153:AG153"/>
    <mergeCell ref="AF166:AG166"/>
    <mergeCell ref="AF179:AG179"/>
    <mergeCell ref="AF192:AG192"/>
    <mergeCell ref="AF205:AG205"/>
    <mergeCell ref="AF218:AG218"/>
    <mergeCell ref="AF231:AG231"/>
    <mergeCell ref="AF23:AG23"/>
    <mergeCell ref="AF36:AG36"/>
    <mergeCell ref="AF49:AG49"/>
    <mergeCell ref="AF62:AG62"/>
    <mergeCell ref="AF75:AG75"/>
    <mergeCell ref="AF88:AG88"/>
    <mergeCell ref="AF101:AG101"/>
    <mergeCell ref="AF114:AG114"/>
    <mergeCell ref="AF244:AG244"/>
    <mergeCell ref="AF5:AF6"/>
    <mergeCell ref="Y311:Y313"/>
    <mergeCell ref="Z311:Z313"/>
    <mergeCell ref="AA311:AA313"/>
    <mergeCell ref="AB311:AB313"/>
    <mergeCell ref="AC311:AC313"/>
    <mergeCell ref="AD311:AD313"/>
    <mergeCell ref="B6:E6"/>
    <mergeCell ref="AA5:AE6"/>
    <mergeCell ref="B311:B313"/>
    <mergeCell ref="C311:C313"/>
    <mergeCell ref="D311:D313"/>
    <mergeCell ref="E311:E313"/>
    <mergeCell ref="F311:F313"/>
    <mergeCell ref="G311:G313"/>
    <mergeCell ref="H311:H313"/>
    <mergeCell ref="I311:I313"/>
    <mergeCell ref="J311:J313"/>
    <mergeCell ref="K311:K313"/>
    <mergeCell ref="L311:L313"/>
    <mergeCell ref="M311:M313"/>
    <mergeCell ref="N311:N313"/>
    <mergeCell ref="O311:O313"/>
    <mergeCell ref="AF10:AG10"/>
    <mergeCell ref="P311:P313"/>
    <mergeCell ref="Q311:Q313"/>
    <mergeCell ref="R311:R313"/>
    <mergeCell ref="S311:S313"/>
    <mergeCell ref="T311:T313"/>
    <mergeCell ref="U311:U313"/>
    <mergeCell ref="V311:V313"/>
    <mergeCell ref="W311:W313"/>
    <mergeCell ref="X311:X313"/>
    <mergeCell ref="V298:V300"/>
    <mergeCell ref="W298:W300"/>
    <mergeCell ref="X298:X300"/>
    <mergeCell ref="Y298:Y300"/>
    <mergeCell ref="Z298:Z300"/>
    <mergeCell ref="AA298:AA300"/>
    <mergeCell ref="AB298:AB300"/>
    <mergeCell ref="AC298:AC300"/>
    <mergeCell ref="AD298:AD300"/>
    <mergeCell ref="AB285:AB287"/>
    <mergeCell ref="AC285:AC287"/>
    <mergeCell ref="AD285:AD287"/>
    <mergeCell ref="B298:B300"/>
    <mergeCell ref="C298:C300"/>
    <mergeCell ref="D298:D300"/>
    <mergeCell ref="E298:E300"/>
    <mergeCell ref="F298:F300"/>
    <mergeCell ref="G298:G300"/>
    <mergeCell ref="H298:H300"/>
    <mergeCell ref="I298:I300"/>
    <mergeCell ref="J298:J300"/>
    <mergeCell ref="K298:K300"/>
    <mergeCell ref="L298:L300"/>
    <mergeCell ref="M298:M300"/>
    <mergeCell ref="N298:N300"/>
    <mergeCell ref="O298:O300"/>
    <mergeCell ref="P298:P300"/>
    <mergeCell ref="Q298:Q300"/>
    <mergeCell ref="R298:R300"/>
    <mergeCell ref="S298:S300"/>
    <mergeCell ref="T298:T300"/>
    <mergeCell ref="U298:U300"/>
    <mergeCell ref="S285:S287"/>
    <mergeCell ref="T285:T287"/>
    <mergeCell ref="U285:U287"/>
    <mergeCell ref="V285:V287"/>
    <mergeCell ref="W285:W287"/>
    <mergeCell ref="X285:X287"/>
    <mergeCell ref="Y285:Y287"/>
    <mergeCell ref="Z285:Z287"/>
    <mergeCell ref="AA285:AA287"/>
    <mergeCell ref="Y272:Y274"/>
    <mergeCell ref="Z272:Z274"/>
    <mergeCell ref="AA272:AA274"/>
    <mergeCell ref="X272:X274"/>
    <mergeCell ref="AB272:AB274"/>
    <mergeCell ref="AC272:AC274"/>
    <mergeCell ref="AD272:AD274"/>
    <mergeCell ref="B285:B287"/>
    <mergeCell ref="C285:C287"/>
    <mergeCell ref="D285:D287"/>
    <mergeCell ref="E285:E287"/>
    <mergeCell ref="F285:F287"/>
    <mergeCell ref="G285:G287"/>
    <mergeCell ref="H285:H287"/>
    <mergeCell ref="I285:I287"/>
    <mergeCell ref="J285:J287"/>
    <mergeCell ref="K285:K287"/>
    <mergeCell ref="L285:L287"/>
    <mergeCell ref="M285:M287"/>
    <mergeCell ref="N285:N287"/>
    <mergeCell ref="O285:O287"/>
    <mergeCell ref="P285:P287"/>
    <mergeCell ref="Q285:Q287"/>
    <mergeCell ref="R285:R287"/>
    <mergeCell ref="B272:B274"/>
    <mergeCell ref="C272:C274"/>
    <mergeCell ref="D272:D274"/>
    <mergeCell ref="E272:E274"/>
    <mergeCell ref="F272:F274"/>
    <mergeCell ref="G272:G274"/>
    <mergeCell ref="H272:H274"/>
    <mergeCell ref="I272:I274"/>
    <mergeCell ref="J272:J274"/>
    <mergeCell ref="K272:K274"/>
    <mergeCell ref="L272:L274"/>
    <mergeCell ref="M272:M274"/>
    <mergeCell ref="N272:N274"/>
    <mergeCell ref="O272:O274"/>
    <mergeCell ref="P272:P274"/>
    <mergeCell ref="Q272:Q274"/>
    <mergeCell ref="R272:R274"/>
    <mergeCell ref="S272:S274"/>
    <mergeCell ref="T272:T274"/>
    <mergeCell ref="U272:U274"/>
    <mergeCell ref="V272:V274"/>
    <mergeCell ref="W272:W274"/>
    <mergeCell ref="B5:E5"/>
    <mergeCell ref="G5:J5"/>
    <mergeCell ref="L6:N6"/>
    <mergeCell ref="P6:R6"/>
    <mergeCell ref="B4:E4"/>
    <mergeCell ref="G4:J4"/>
    <mergeCell ref="B3:E3"/>
    <mergeCell ref="B25:B27"/>
    <mergeCell ref="C25:C27"/>
    <mergeCell ref="D25:D27"/>
    <mergeCell ref="E25:E27"/>
    <mergeCell ref="F25:F27"/>
    <mergeCell ref="G25:G27"/>
    <mergeCell ref="H25:H27"/>
    <mergeCell ref="B12:B14"/>
    <mergeCell ref="O25:O27"/>
    <mergeCell ref="P25:P27"/>
    <mergeCell ref="Q25:Q27"/>
    <mergeCell ref="R25:R27"/>
    <mergeCell ref="B38:B40"/>
    <mergeCell ref="C38:C40"/>
    <mergeCell ref="D38:D40"/>
    <mergeCell ref="E38:E40"/>
    <mergeCell ref="F38:F40"/>
    <mergeCell ref="G38:G40"/>
    <mergeCell ref="H38:H40"/>
    <mergeCell ref="N51:N53"/>
    <mergeCell ref="B51:B53"/>
    <mergeCell ref="C51:C53"/>
    <mergeCell ref="D51:D53"/>
    <mergeCell ref="E51:E53"/>
    <mergeCell ref="F51:F53"/>
    <mergeCell ref="G51:G53"/>
    <mergeCell ref="S25:S27"/>
    <mergeCell ref="T25:T27"/>
    <mergeCell ref="I25:I27"/>
    <mergeCell ref="J25:J27"/>
    <mergeCell ref="K25:K27"/>
    <mergeCell ref="L25:L27"/>
    <mergeCell ref="M25:M27"/>
    <mergeCell ref="N25:N27"/>
    <mergeCell ref="AA25:AA27"/>
    <mergeCell ref="AC51:AC53"/>
    <mergeCell ref="AD51:AD53"/>
    <mergeCell ref="AB25:AB27"/>
    <mergeCell ref="AC25:AC27"/>
    <mergeCell ref="AD25:AD27"/>
    <mergeCell ref="U25:U27"/>
    <mergeCell ref="V25:V27"/>
    <mergeCell ref="W25:W27"/>
    <mergeCell ref="X25:X27"/>
    <mergeCell ref="Y25:Y27"/>
    <mergeCell ref="Z25:Z27"/>
    <mergeCell ref="AA51:AA53"/>
    <mergeCell ref="AB51:AB53"/>
    <mergeCell ref="AA38:AA40"/>
    <mergeCell ref="AB38:AB40"/>
    <mergeCell ref="AC38:AC40"/>
    <mergeCell ref="AD38:AD40"/>
    <mergeCell ref="U38:U40"/>
    <mergeCell ref="V38:V40"/>
    <mergeCell ref="W38:W40"/>
    <mergeCell ref="X38:X40"/>
    <mergeCell ref="Y38:Y40"/>
    <mergeCell ref="Z38:Z40"/>
    <mergeCell ref="S51:S53"/>
    <mergeCell ref="T51:T53"/>
    <mergeCell ref="U51:U53"/>
    <mergeCell ref="V51:V53"/>
    <mergeCell ref="W51:W53"/>
    <mergeCell ref="X51:X53"/>
    <mergeCell ref="K90:K92"/>
    <mergeCell ref="L90:L92"/>
    <mergeCell ref="M90:M92"/>
    <mergeCell ref="AB64:AB66"/>
    <mergeCell ref="N64:N66"/>
    <mergeCell ref="O64:O66"/>
    <mergeCell ref="P64:P66"/>
    <mergeCell ref="Y90:Y92"/>
    <mergeCell ref="Z90:Z92"/>
    <mergeCell ref="AA90:AA92"/>
    <mergeCell ref="AB90:AB92"/>
    <mergeCell ref="N90:N92"/>
    <mergeCell ref="O90:O92"/>
    <mergeCell ref="P90:P92"/>
    <mergeCell ref="U77:U79"/>
    <mergeCell ref="V77:V79"/>
    <mergeCell ref="W77:W79"/>
    <mergeCell ref="V64:V66"/>
    <mergeCell ref="W64:W66"/>
    <mergeCell ref="Y77:Y79"/>
    <mergeCell ref="Z77:Z79"/>
    <mergeCell ref="AA77:AA79"/>
    <mergeCell ref="AB77:AB79"/>
    <mergeCell ref="O38:O40"/>
    <mergeCell ref="P38:P40"/>
    <mergeCell ref="Q38:Q40"/>
    <mergeCell ref="Y51:Y53"/>
    <mergeCell ref="Z51:Z53"/>
    <mergeCell ref="H51:H53"/>
    <mergeCell ref="I51:I53"/>
    <mergeCell ref="J51:J53"/>
    <mergeCell ref="K51:K53"/>
    <mergeCell ref="L51:L53"/>
    <mergeCell ref="M51:M53"/>
    <mergeCell ref="O51:O53"/>
    <mergeCell ref="P51:P53"/>
    <mergeCell ref="R38:R40"/>
    <mergeCell ref="S38:S40"/>
    <mergeCell ref="T38:T40"/>
    <mergeCell ref="I38:I40"/>
    <mergeCell ref="J38:J40"/>
    <mergeCell ref="K38:K40"/>
    <mergeCell ref="L38:L40"/>
    <mergeCell ref="M38:M40"/>
    <mergeCell ref="N38:N40"/>
    <mergeCell ref="Q51:Q53"/>
    <mergeCell ref="R51:R53"/>
    <mergeCell ref="G77:G79"/>
    <mergeCell ref="S64:S66"/>
    <mergeCell ref="T64:T66"/>
    <mergeCell ref="U64:U66"/>
    <mergeCell ref="B64:B66"/>
    <mergeCell ref="C64:C66"/>
    <mergeCell ref="D64:D66"/>
    <mergeCell ref="E64:E66"/>
    <mergeCell ref="F64:F66"/>
    <mergeCell ref="G64:G66"/>
    <mergeCell ref="O77:O79"/>
    <mergeCell ref="P77:P79"/>
    <mergeCell ref="B77:B79"/>
    <mergeCell ref="C77:C79"/>
    <mergeCell ref="D77:D79"/>
    <mergeCell ref="E77:E79"/>
    <mergeCell ref="F77:F79"/>
    <mergeCell ref="S77:S79"/>
    <mergeCell ref="T77:T79"/>
    <mergeCell ref="Q64:Q66"/>
    <mergeCell ref="R64:R66"/>
    <mergeCell ref="AC77:AC79"/>
    <mergeCell ref="AD77:AD79"/>
    <mergeCell ref="X64:X66"/>
    <mergeCell ref="H64:H66"/>
    <mergeCell ref="I64:I66"/>
    <mergeCell ref="J64:J66"/>
    <mergeCell ref="K64:K66"/>
    <mergeCell ref="L64:L66"/>
    <mergeCell ref="M64:M66"/>
    <mergeCell ref="H77:H79"/>
    <mergeCell ref="I77:I79"/>
    <mergeCell ref="J77:J79"/>
    <mergeCell ref="K77:K79"/>
    <mergeCell ref="L77:L79"/>
    <mergeCell ref="M77:M79"/>
    <mergeCell ref="X77:X79"/>
    <mergeCell ref="Q77:Q79"/>
    <mergeCell ref="R77:R79"/>
    <mergeCell ref="N77:N79"/>
    <mergeCell ref="AD64:AD66"/>
    <mergeCell ref="AC64:AC66"/>
    <mergeCell ref="Y64:Y66"/>
    <mergeCell ref="Z64:Z66"/>
    <mergeCell ref="AA64:AA66"/>
    <mergeCell ref="B90:B92"/>
    <mergeCell ref="C90:C92"/>
    <mergeCell ref="D90:D92"/>
    <mergeCell ref="E90:E92"/>
    <mergeCell ref="F90:F92"/>
    <mergeCell ref="G90:G92"/>
    <mergeCell ref="H90:H92"/>
    <mergeCell ref="I90:I92"/>
    <mergeCell ref="J90:J92"/>
    <mergeCell ref="AC90:AC92"/>
    <mergeCell ref="AD90:AD92"/>
    <mergeCell ref="Q90:Q92"/>
    <mergeCell ref="R90:R92"/>
    <mergeCell ref="S90:S92"/>
    <mergeCell ref="T90:T92"/>
    <mergeCell ref="U90:U92"/>
    <mergeCell ref="V90:V92"/>
    <mergeCell ref="W90:W92"/>
    <mergeCell ref="X90:X92"/>
    <mergeCell ref="Y103:Y105"/>
    <mergeCell ref="Z103:Z105"/>
    <mergeCell ref="O103:O105"/>
    <mergeCell ref="P103:P105"/>
    <mergeCell ref="Q103:Q105"/>
    <mergeCell ref="R103:R105"/>
    <mergeCell ref="S103:S105"/>
    <mergeCell ref="T103:T105"/>
    <mergeCell ref="I103:I105"/>
    <mergeCell ref="J103:J105"/>
    <mergeCell ref="K103:K105"/>
    <mergeCell ref="L103:L105"/>
    <mergeCell ref="M103:M105"/>
    <mergeCell ref="N103:N105"/>
    <mergeCell ref="U103:U105"/>
    <mergeCell ref="V103:V105"/>
    <mergeCell ref="W103:W105"/>
    <mergeCell ref="X103:X105"/>
    <mergeCell ref="G103:G105"/>
    <mergeCell ref="H103:H105"/>
    <mergeCell ref="B116:B118"/>
    <mergeCell ref="C116:C118"/>
    <mergeCell ref="D116:D118"/>
    <mergeCell ref="E116:E118"/>
    <mergeCell ref="F116:F118"/>
    <mergeCell ref="G116:G118"/>
    <mergeCell ref="H116:H118"/>
    <mergeCell ref="B103:B105"/>
    <mergeCell ref="C103:C105"/>
    <mergeCell ref="D103:D105"/>
    <mergeCell ref="E103:E105"/>
    <mergeCell ref="F103:F105"/>
    <mergeCell ref="AA103:AA105"/>
    <mergeCell ref="AB103:AB105"/>
    <mergeCell ref="AC103:AC105"/>
    <mergeCell ref="AD103:AD105"/>
    <mergeCell ref="AA116:AA118"/>
    <mergeCell ref="AB116:AB118"/>
    <mergeCell ref="AC116:AC118"/>
    <mergeCell ref="AD116:AD118"/>
    <mergeCell ref="B129:B131"/>
    <mergeCell ref="C129:C131"/>
    <mergeCell ref="D129:D131"/>
    <mergeCell ref="E129:E131"/>
    <mergeCell ref="F129:F131"/>
    <mergeCell ref="U116:U118"/>
    <mergeCell ref="V116:V118"/>
    <mergeCell ref="W116:W118"/>
    <mergeCell ref="X116:X118"/>
    <mergeCell ref="Y116:Y118"/>
    <mergeCell ref="Z116:Z118"/>
    <mergeCell ref="O116:O118"/>
    <mergeCell ref="P116:P118"/>
    <mergeCell ref="Q116:Q118"/>
    <mergeCell ref="R116:R118"/>
    <mergeCell ref="S116:S118"/>
    <mergeCell ref="T116:T118"/>
    <mergeCell ref="I116:I118"/>
    <mergeCell ref="J116:J118"/>
    <mergeCell ref="M129:M131"/>
    <mergeCell ref="N129:N131"/>
    <mergeCell ref="O129:O131"/>
    <mergeCell ref="P129:P131"/>
    <mergeCell ref="Q129:Q131"/>
    <mergeCell ref="R129:R131"/>
    <mergeCell ref="K116:K118"/>
    <mergeCell ref="L116:L118"/>
    <mergeCell ref="M116:M118"/>
    <mergeCell ref="N116:N118"/>
    <mergeCell ref="G129:G131"/>
    <mergeCell ref="H129:H131"/>
    <mergeCell ref="I129:I131"/>
    <mergeCell ref="J129:J131"/>
    <mergeCell ref="K129:K131"/>
    <mergeCell ref="L129:L131"/>
    <mergeCell ref="Y129:Y131"/>
    <mergeCell ref="Z129:Z131"/>
    <mergeCell ref="AA129:AA131"/>
    <mergeCell ref="AB129:AB131"/>
    <mergeCell ref="AC129:AC131"/>
    <mergeCell ref="AD129:AD131"/>
    <mergeCell ref="S129:S131"/>
    <mergeCell ref="T129:T131"/>
    <mergeCell ref="U129:U131"/>
    <mergeCell ref="V129:V131"/>
    <mergeCell ref="W129:W131"/>
    <mergeCell ref="X129:X131"/>
    <mergeCell ref="B142:B144"/>
    <mergeCell ref="C142:C144"/>
    <mergeCell ref="D142:D144"/>
    <mergeCell ref="E142:E144"/>
    <mergeCell ref="F142:F144"/>
    <mergeCell ref="G142:G144"/>
    <mergeCell ref="H142:H144"/>
    <mergeCell ref="I142:I144"/>
    <mergeCell ref="J142:J144"/>
    <mergeCell ref="U142:U144"/>
    <mergeCell ref="V142:V144"/>
    <mergeCell ref="K142:K144"/>
    <mergeCell ref="L142:L144"/>
    <mergeCell ref="M142:M144"/>
    <mergeCell ref="N142:N144"/>
    <mergeCell ref="O142:O144"/>
    <mergeCell ref="P142:P144"/>
    <mergeCell ref="K155:K157"/>
    <mergeCell ref="L155:L157"/>
    <mergeCell ref="M155:M157"/>
    <mergeCell ref="N155:N157"/>
    <mergeCell ref="AC142:AC144"/>
    <mergeCell ref="AD142:AD144"/>
    <mergeCell ref="B155:B157"/>
    <mergeCell ref="C155:C157"/>
    <mergeCell ref="D155:D157"/>
    <mergeCell ref="E155:E157"/>
    <mergeCell ref="F155:F157"/>
    <mergeCell ref="G155:G157"/>
    <mergeCell ref="H155:H157"/>
    <mergeCell ref="W142:W144"/>
    <mergeCell ref="X142:X144"/>
    <mergeCell ref="Y142:Y144"/>
    <mergeCell ref="Z142:Z144"/>
    <mergeCell ref="AA142:AA144"/>
    <mergeCell ref="AB142:AB144"/>
    <mergeCell ref="Q142:Q144"/>
    <mergeCell ref="R142:R144"/>
    <mergeCell ref="S142:S144"/>
    <mergeCell ref="T142:T144"/>
    <mergeCell ref="AA155:AA157"/>
    <mergeCell ref="AB155:AB157"/>
    <mergeCell ref="AC155:AC157"/>
    <mergeCell ref="AD155:AD157"/>
    <mergeCell ref="Y155:Y157"/>
    <mergeCell ref="B168:B170"/>
    <mergeCell ref="C168:C170"/>
    <mergeCell ref="D168:D170"/>
    <mergeCell ref="E168:E170"/>
    <mergeCell ref="F168:F170"/>
    <mergeCell ref="U155:U157"/>
    <mergeCell ref="V155:V157"/>
    <mergeCell ref="W155:W157"/>
    <mergeCell ref="X155:X157"/>
    <mergeCell ref="M168:M170"/>
    <mergeCell ref="N168:N170"/>
    <mergeCell ref="O168:O170"/>
    <mergeCell ref="P168:P170"/>
    <mergeCell ref="Q168:Q170"/>
    <mergeCell ref="R168:R170"/>
    <mergeCell ref="G168:G170"/>
    <mergeCell ref="H168:H170"/>
    <mergeCell ref="I168:I170"/>
    <mergeCell ref="J168:J170"/>
    <mergeCell ref="K168:K170"/>
    <mergeCell ref="L168:L170"/>
    <mergeCell ref="Z155:Z157"/>
    <mergeCell ref="O155:O157"/>
    <mergeCell ref="P155:P157"/>
    <mergeCell ref="Q155:Q157"/>
    <mergeCell ref="R155:R157"/>
    <mergeCell ref="S155:S157"/>
    <mergeCell ref="T155:T157"/>
    <mergeCell ref="I155:I157"/>
    <mergeCell ref="J155:J157"/>
    <mergeCell ref="Y168:Y170"/>
    <mergeCell ref="Z168:Z170"/>
    <mergeCell ref="AA168:AA170"/>
    <mergeCell ref="AB168:AB170"/>
    <mergeCell ref="AC168:AC170"/>
    <mergeCell ref="AD168:AD170"/>
    <mergeCell ref="S168:S170"/>
    <mergeCell ref="T168:T170"/>
    <mergeCell ref="U168:U170"/>
    <mergeCell ref="V168:V170"/>
    <mergeCell ref="W168:W170"/>
    <mergeCell ref="X168:X170"/>
    <mergeCell ref="B181:B183"/>
    <mergeCell ref="C181:C183"/>
    <mergeCell ref="D181:D183"/>
    <mergeCell ref="E181:E183"/>
    <mergeCell ref="F181:F183"/>
    <mergeCell ref="G181:G183"/>
    <mergeCell ref="H181:H183"/>
    <mergeCell ref="I181:I183"/>
    <mergeCell ref="J181:J183"/>
    <mergeCell ref="U181:U183"/>
    <mergeCell ref="V181:V183"/>
    <mergeCell ref="K181:K183"/>
    <mergeCell ref="L181:L183"/>
    <mergeCell ref="M181:M183"/>
    <mergeCell ref="N181:N183"/>
    <mergeCell ref="O181:O183"/>
    <mergeCell ref="P181:P183"/>
    <mergeCell ref="K194:K196"/>
    <mergeCell ref="L194:L196"/>
    <mergeCell ref="M194:M196"/>
    <mergeCell ref="N194:N196"/>
    <mergeCell ref="AC181:AC183"/>
    <mergeCell ref="AD181:AD183"/>
    <mergeCell ref="B194:B196"/>
    <mergeCell ref="C194:C196"/>
    <mergeCell ref="D194:D196"/>
    <mergeCell ref="E194:E196"/>
    <mergeCell ref="F194:F196"/>
    <mergeCell ref="G194:G196"/>
    <mergeCell ref="H194:H196"/>
    <mergeCell ref="W181:W183"/>
    <mergeCell ref="X181:X183"/>
    <mergeCell ref="Y181:Y183"/>
    <mergeCell ref="Z181:Z183"/>
    <mergeCell ref="AA181:AA183"/>
    <mergeCell ref="AB181:AB183"/>
    <mergeCell ref="Q181:Q183"/>
    <mergeCell ref="R181:R183"/>
    <mergeCell ref="S181:S183"/>
    <mergeCell ref="T181:T183"/>
    <mergeCell ref="AA194:AA196"/>
    <mergeCell ref="AB194:AB196"/>
    <mergeCell ref="AC194:AC196"/>
    <mergeCell ref="AD194:AD196"/>
    <mergeCell ref="Y194:Y196"/>
    <mergeCell ref="B207:B209"/>
    <mergeCell ref="C207:C209"/>
    <mergeCell ref="D207:D209"/>
    <mergeCell ref="E207:E209"/>
    <mergeCell ref="F207:F209"/>
    <mergeCell ref="U194:U196"/>
    <mergeCell ref="V194:V196"/>
    <mergeCell ref="W194:W196"/>
    <mergeCell ref="X194:X196"/>
    <mergeCell ref="M207:M209"/>
    <mergeCell ref="N207:N209"/>
    <mergeCell ref="O207:O209"/>
    <mergeCell ref="P207:P209"/>
    <mergeCell ref="Q207:Q209"/>
    <mergeCell ref="R207:R209"/>
    <mergeCell ref="G207:G209"/>
    <mergeCell ref="H207:H209"/>
    <mergeCell ref="I207:I209"/>
    <mergeCell ref="J207:J209"/>
    <mergeCell ref="K207:K209"/>
    <mergeCell ref="L207:L209"/>
    <mergeCell ref="Z194:Z196"/>
    <mergeCell ref="O194:O196"/>
    <mergeCell ref="P194:P196"/>
    <mergeCell ref="Q194:Q196"/>
    <mergeCell ref="R194:R196"/>
    <mergeCell ref="S194:S196"/>
    <mergeCell ref="T194:T196"/>
    <mergeCell ref="I194:I196"/>
    <mergeCell ref="J194:J196"/>
    <mergeCell ref="AA207:AA209"/>
    <mergeCell ref="AB207:AB209"/>
    <mergeCell ref="AC207:AC209"/>
    <mergeCell ref="AD207:AD209"/>
    <mergeCell ref="S207:S209"/>
    <mergeCell ref="T207:T209"/>
    <mergeCell ref="U207:U209"/>
    <mergeCell ref="V207:V209"/>
    <mergeCell ref="W207:W209"/>
    <mergeCell ref="X207:X209"/>
    <mergeCell ref="Y207:Y209"/>
    <mergeCell ref="Z207:Z209"/>
    <mergeCell ref="B220:B222"/>
    <mergeCell ref="C220:C222"/>
    <mergeCell ref="D220:D222"/>
    <mergeCell ref="E220:E222"/>
    <mergeCell ref="F220:F222"/>
    <mergeCell ref="G220:G222"/>
    <mergeCell ref="H220:H222"/>
    <mergeCell ref="I220:I222"/>
    <mergeCell ref="J220:J222"/>
    <mergeCell ref="AC220:AC222"/>
    <mergeCell ref="AD220:AD222"/>
    <mergeCell ref="N220:N222"/>
    <mergeCell ref="O220:O222"/>
    <mergeCell ref="P220:P222"/>
    <mergeCell ref="B233:B235"/>
    <mergeCell ref="C233:C235"/>
    <mergeCell ref="D233:D235"/>
    <mergeCell ref="E233:E235"/>
    <mergeCell ref="F233:F235"/>
    <mergeCell ref="G233:G235"/>
    <mergeCell ref="H233:H235"/>
    <mergeCell ref="W220:W222"/>
    <mergeCell ref="X220:X222"/>
    <mergeCell ref="Y220:Y222"/>
    <mergeCell ref="Z220:Z222"/>
    <mergeCell ref="AA220:AA222"/>
    <mergeCell ref="AB220:AB222"/>
    <mergeCell ref="Q220:Q222"/>
    <mergeCell ref="R220:R222"/>
    <mergeCell ref="S220:S222"/>
    <mergeCell ref="T220:T222"/>
    <mergeCell ref="U220:U222"/>
    <mergeCell ref="V220:V222"/>
    <mergeCell ref="K220:K222"/>
    <mergeCell ref="L220:L222"/>
    <mergeCell ref="AD233:AD235"/>
    <mergeCell ref="M220:M222"/>
    <mergeCell ref="B246:B248"/>
    <mergeCell ref="C246:C248"/>
    <mergeCell ref="D246:D248"/>
    <mergeCell ref="E246:E248"/>
    <mergeCell ref="F246:F248"/>
    <mergeCell ref="U233:U235"/>
    <mergeCell ref="V233:V235"/>
    <mergeCell ref="W233:W235"/>
    <mergeCell ref="X233:X235"/>
    <mergeCell ref="Y233:Y235"/>
    <mergeCell ref="Z233:Z235"/>
    <mergeCell ref="O233:O235"/>
    <mergeCell ref="P233:P235"/>
    <mergeCell ref="Q233:Q235"/>
    <mergeCell ref="R233:R235"/>
    <mergeCell ref="S233:S235"/>
    <mergeCell ref="T233:T235"/>
    <mergeCell ref="I233:I235"/>
    <mergeCell ref="J233:J235"/>
    <mergeCell ref="K233:K235"/>
    <mergeCell ref="L233:L235"/>
    <mergeCell ref="M233:M235"/>
    <mergeCell ref="G246:G248"/>
    <mergeCell ref="H246:H248"/>
    <mergeCell ref="I246:I248"/>
    <mergeCell ref="J246:J248"/>
    <mergeCell ref="K246:K248"/>
    <mergeCell ref="L246:L248"/>
    <mergeCell ref="AA233:AA235"/>
    <mergeCell ref="M246:M248"/>
    <mergeCell ref="AB233:AB235"/>
    <mergeCell ref="AC233:AC235"/>
    <mergeCell ref="N233:N235"/>
    <mergeCell ref="AC246:AC248"/>
    <mergeCell ref="AD246:AD248"/>
    <mergeCell ref="S246:S248"/>
    <mergeCell ref="T246:T248"/>
    <mergeCell ref="U246:U248"/>
    <mergeCell ref="V246:V248"/>
    <mergeCell ref="W246:W248"/>
    <mergeCell ref="X246:X248"/>
    <mergeCell ref="N246:N248"/>
    <mergeCell ref="O246:O248"/>
    <mergeCell ref="P246:P248"/>
    <mergeCell ref="Q246:Q248"/>
    <mergeCell ref="R246:R248"/>
    <mergeCell ref="AB246:AB248"/>
    <mergeCell ref="B259:B261"/>
    <mergeCell ref="C259:C261"/>
    <mergeCell ref="D259:D261"/>
    <mergeCell ref="E259:E261"/>
    <mergeCell ref="F259:F261"/>
    <mergeCell ref="G259:G261"/>
    <mergeCell ref="H259:H261"/>
    <mergeCell ref="I259:I261"/>
    <mergeCell ref="J259:J261"/>
    <mergeCell ref="AC259:AC261"/>
    <mergeCell ref="AD259:AD261"/>
    <mergeCell ref="W259:W261"/>
    <mergeCell ref="X259:X261"/>
    <mergeCell ref="Y259:Y261"/>
    <mergeCell ref="Z259:Z261"/>
    <mergeCell ref="AA259:AA261"/>
    <mergeCell ref="AB259:AB261"/>
    <mergeCell ref="Q259:Q261"/>
    <mergeCell ref="R259:R261"/>
    <mergeCell ref="S259:S261"/>
    <mergeCell ref="T259:T261"/>
    <mergeCell ref="U259:U261"/>
    <mergeCell ref="V259:V261"/>
    <mergeCell ref="K259:K261"/>
    <mergeCell ref="L259:L261"/>
    <mergeCell ref="M259:M261"/>
    <mergeCell ref="N259:N261"/>
    <mergeCell ref="O259:O261"/>
    <mergeCell ref="P259:P261"/>
    <mergeCell ref="Y246:Y248"/>
    <mergeCell ref="Z246:Z248"/>
    <mergeCell ref="AA246:AA248"/>
    <mergeCell ref="U2:V2"/>
    <mergeCell ref="W2:X2"/>
    <mergeCell ref="Y2:Z2"/>
    <mergeCell ref="S3:T3"/>
    <mergeCell ref="U3:V3"/>
    <mergeCell ref="W3:X3"/>
    <mergeCell ref="Y3:Z3"/>
    <mergeCell ref="S4:T4"/>
    <mergeCell ref="U4:V4"/>
    <mergeCell ref="W4:X4"/>
    <mergeCell ref="Y4:Z4"/>
  </mergeCells>
  <phoneticPr fontId="2"/>
  <conditionalFormatting sqref="C22:K22 S22:AD22 C35:AD35 C48:AD48 C8:AD19">
    <cfRule type="expression" dxfId="281" priority="297">
      <formula>COUNTIFS(祝日,C$10)=1</formula>
    </cfRule>
  </conditionalFormatting>
  <conditionalFormatting sqref="C23:AD30">
    <cfRule type="expression" dxfId="280" priority="120">
      <formula>COUNTIFS(祝日,C$23)=1</formula>
    </cfRule>
    <cfRule type="expression" dxfId="279" priority="121">
      <formula>WEEKDAY(C$23)=7</formula>
    </cfRule>
    <cfRule type="expression" dxfId="278" priority="152">
      <formula>WEEKDAY(C$23)=1</formula>
    </cfRule>
  </conditionalFormatting>
  <conditionalFormatting sqref="C36:AD43">
    <cfRule type="expression" dxfId="277" priority="115">
      <formula>WEEKDAY(C$36)=7</formula>
    </cfRule>
    <cfRule type="expression" dxfId="276" priority="116">
      <formula>WEEKDAY(C$36)=1</formula>
    </cfRule>
    <cfRule type="expression" dxfId="275" priority="151">
      <formula>COUNTIFS(祝日,C$36)=1</formula>
    </cfRule>
  </conditionalFormatting>
  <conditionalFormatting sqref="C49:AD56">
    <cfRule type="expression" dxfId="274" priority="110">
      <formula>WEEKDAY(C$49)=7</formula>
    </cfRule>
    <cfRule type="expression" dxfId="273" priority="111">
      <formula>WEEKDAY(C$49)=1</formula>
    </cfRule>
    <cfRule type="expression" dxfId="272" priority="113">
      <formula>COUNTIFS(祝日,C$49)=1</formula>
    </cfRule>
  </conditionalFormatting>
  <conditionalFormatting sqref="C62:AD69">
    <cfRule type="expression" dxfId="271" priority="100">
      <formula>WEEKDAY(C$62)=7</formula>
    </cfRule>
    <cfRule type="expression" dxfId="270" priority="101">
      <formula>WEEKDAY(C$62)=1</formula>
    </cfRule>
    <cfRule type="expression" dxfId="269" priority="103">
      <formula>COUNTIFS(祝日,C$62)=1</formula>
    </cfRule>
  </conditionalFormatting>
  <conditionalFormatting sqref="C75:AD82">
    <cfRule type="expression" dxfId="268" priority="96">
      <formula>WEEKDAY(C$75)=7</formula>
    </cfRule>
    <cfRule type="expression" dxfId="267" priority="97">
      <formula>WEEKDAY(C$75)=1</formula>
    </cfRule>
    <cfRule type="expression" dxfId="266" priority="98">
      <formula>COUNTIFS(祝日,C$75)=1</formula>
    </cfRule>
  </conditionalFormatting>
  <conditionalFormatting sqref="C88:AD95">
    <cfRule type="expression" dxfId="265" priority="92">
      <formula>WEEKDAY(C$88)=7</formula>
    </cfRule>
    <cfRule type="expression" dxfId="264" priority="93">
      <formula>WEEKDAY(C$88)=1</formula>
    </cfRule>
    <cfRule type="expression" dxfId="263" priority="94">
      <formula>COUNTIFS(祝日,C$88)=1</formula>
    </cfRule>
  </conditionalFormatting>
  <conditionalFormatting sqref="C101:AD108">
    <cfRule type="expression" dxfId="262" priority="88">
      <formula>WEEKDAY(C$101)=7</formula>
    </cfRule>
    <cfRule type="expression" dxfId="261" priority="89">
      <formula>WEEKDAY(C$101)=1</formula>
    </cfRule>
    <cfRule type="expression" dxfId="260" priority="90">
      <formula>COUNTIFS(祝日,C$101)=1</formula>
    </cfRule>
  </conditionalFormatting>
  <conditionalFormatting sqref="C114:AD121">
    <cfRule type="expression" dxfId="259" priority="84">
      <formula>WEEKDAY(C$114)=7</formula>
    </cfRule>
    <cfRule type="expression" dxfId="258" priority="85">
      <formula>WEEKDAY(C$114)=1</formula>
    </cfRule>
    <cfRule type="expression" dxfId="257" priority="86">
      <formula>COUNTIFS(祝日,C$114)=1</formula>
    </cfRule>
  </conditionalFormatting>
  <conditionalFormatting sqref="C127:AD134">
    <cfRule type="expression" dxfId="256" priority="80">
      <formula>WEEKDAY(C$127)=7</formula>
    </cfRule>
    <cfRule type="expression" dxfId="255" priority="81">
      <formula>WEEKDAY(C$127)=1</formula>
    </cfRule>
    <cfRule type="expression" dxfId="254" priority="82">
      <formula>COUNTIFS(祝日,C$127)=1</formula>
    </cfRule>
  </conditionalFormatting>
  <conditionalFormatting sqref="C140:AD147">
    <cfRule type="expression" dxfId="253" priority="76">
      <formula>WEEKDAY(C$140)=7</formula>
    </cfRule>
    <cfRule type="expression" dxfId="252" priority="77">
      <formula>WEEKDAY(C$140)=1</formula>
    </cfRule>
    <cfRule type="expression" dxfId="251" priority="78">
      <formula>COUNTIFS(祝日,C$140)=1</formula>
    </cfRule>
  </conditionalFormatting>
  <conditionalFormatting sqref="C153:AD160">
    <cfRule type="expression" dxfId="250" priority="72">
      <formula>WEEKDAY(C$153)=7</formula>
    </cfRule>
    <cfRule type="expression" dxfId="249" priority="73">
      <formula>WEEKDAY(C$153)=1</formula>
    </cfRule>
    <cfRule type="expression" dxfId="248" priority="74">
      <formula>COUNTIFS(祝日,C$153)=1</formula>
    </cfRule>
  </conditionalFormatting>
  <conditionalFormatting sqref="C166:AD173">
    <cfRule type="expression" dxfId="247" priority="68">
      <formula>WEEKDAY(C$166)=7</formula>
    </cfRule>
    <cfRule type="expression" dxfId="246" priority="69">
      <formula>WEEKDAY(C$166)=1</formula>
    </cfRule>
    <cfRule type="expression" dxfId="245" priority="70">
      <formula>COUNTIFS(祝日,C$166)=1</formula>
    </cfRule>
  </conditionalFormatting>
  <conditionalFormatting sqref="C179:AD186">
    <cfRule type="expression" dxfId="244" priority="64">
      <formula>WEEKDAY(C$179)=7</formula>
    </cfRule>
    <cfRule type="expression" dxfId="243" priority="65">
      <formula>WEEKDAY(C$179)=1</formula>
    </cfRule>
    <cfRule type="expression" dxfId="242" priority="66">
      <formula>COUNTIFS(祝日,C$179)=1</formula>
    </cfRule>
  </conditionalFormatting>
  <conditionalFormatting sqref="C192:AD199">
    <cfRule type="expression" dxfId="241" priority="60">
      <formula>WEEKDAY(C$192)=7</formula>
    </cfRule>
    <cfRule type="expression" dxfId="240" priority="61">
      <formula>WEEKDAY(C$192)=1</formula>
    </cfRule>
    <cfRule type="expression" dxfId="239" priority="62">
      <formula>COUNTIFS(祝日,C$192)=1</formula>
    </cfRule>
  </conditionalFormatting>
  <conditionalFormatting sqref="C205:AD212">
    <cfRule type="expression" dxfId="238" priority="56">
      <formula>WEEKDAY(C$205)=7</formula>
    </cfRule>
    <cfRule type="expression" dxfId="237" priority="57">
      <formula>WEEKDAY(C$205)=1</formula>
    </cfRule>
    <cfRule type="expression" dxfId="236" priority="58">
      <formula>COUNTIFS(祝日,C$205)=1</formula>
    </cfRule>
  </conditionalFormatting>
  <conditionalFormatting sqref="C218:AD225">
    <cfRule type="expression" dxfId="235" priority="52">
      <formula>WEEKDAY(C$218)=7</formula>
    </cfRule>
    <cfRule type="expression" dxfId="234" priority="53">
      <formula>WEEKDAY(C$218)=1</formula>
    </cfRule>
    <cfRule type="expression" dxfId="233" priority="54">
      <formula>COUNTIFS(祝日,C$218)=1</formula>
    </cfRule>
  </conditionalFormatting>
  <conditionalFormatting sqref="C231:AD238">
    <cfRule type="expression" dxfId="232" priority="48">
      <formula>WEEKDAY(C$231)=7</formula>
    </cfRule>
    <cfRule type="expression" dxfId="231" priority="49">
      <formula>WEEKDAY(C$231)=1</formula>
    </cfRule>
    <cfRule type="expression" dxfId="230" priority="50">
      <formula>COUNTIFS(祝日,C$231)=1</formula>
    </cfRule>
  </conditionalFormatting>
  <conditionalFormatting sqref="C244:AD251">
    <cfRule type="expression" dxfId="229" priority="44">
      <formula>WEEKDAY(C$244)=7</formula>
    </cfRule>
    <cfRule type="expression" dxfId="228" priority="45">
      <formula>WEEKDAY(C$244)=1</formula>
    </cfRule>
    <cfRule type="expression" dxfId="227" priority="46">
      <formula>COUNTIFS(祝日,C$244)=1</formula>
    </cfRule>
  </conditionalFormatting>
  <conditionalFormatting sqref="C257:AD264">
    <cfRule type="expression" dxfId="226" priority="40">
      <formula>WEEKDAY(C$257)=7</formula>
    </cfRule>
    <cfRule type="expression" dxfId="225" priority="41">
      <formula>WEEKDAY(C$257)=1</formula>
    </cfRule>
    <cfRule type="expression" dxfId="224" priority="42">
      <formula>COUNTIFS(祝日,C$257)=1</formula>
    </cfRule>
  </conditionalFormatting>
  <conditionalFormatting sqref="C270:AD277">
    <cfRule type="expression" dxfId="223" priority="35">
      <formula>WEEKDAY(C$270)=7</formula>
    </cfRule>
    <cfRule type="expression" dxfId="222" priority="36">
      <formula>WEEKDAY(C$270)=1</formula>
    </cfRule>
    <cfRule type="expression" dxfId="221" priority="37">
      <formula>COUNTIFS(祝日,C$270)=1</formula>
    </cfRule>
  </conditionalFormatting>
  <conditionalFormatting sqref="C283:AD290">
    <cfRule type="expression" dxfId="220" priority="30">
      <formula>WEEKDAY(C$283)=7</formula>
    </cfRule>
    <cfRule type="expression" dxfId="219" priority="31">
      <formula>WEEKDAY(C$283)=1</formula>
    </cfRule>
    <cfRule type="expression" dxfId="218" priority="32">
      <formula>COUNTIFS(祝日,C$283)=1</formula>
    </cfRule>
  </conditionalFormatting>
  <conditionalFormatting sqref="C296:AD303">
    <cfRule type="expression" dxfId="217" priority="25">
      <formula>WEEKDAY(C$296)=7</formula>
    </cfRule>
    <cfRule type="expression" dxfId="216" priority="26">
      <formula>WEEKDAY(C$296)=1</formula>
    </cfRule>
    <cfRule type="expression" dxfId="215" priority="27">
      <formula>COUNTIFS(祝日,C$296)=1</formula>
    </cfRule>
  </conditionalFormatting>
  <conditionalFormatting sqref="C309:AD316">
    <cfRule type="expression" dxfId="214" priority="20">
      <formula>WEEKDAY(C$309)=7</formula>
    </cfRule>
    <cfRule type="expression" dxfId="213" priority="21">
      <formula>WEEKDAY(C$309)=1</formula>
    </cfRule>
    <cfRule type="expression" dxfId="212" priority="22">
      <formula>COUNTIFS(祝日,C$309)=1</formula>
    </cfRule>
  </conditionalFormatting>
  <conditionalFormatting sqref="L22:R22">
    <cfRule type="expression" dxfId="211" priority="490">
      <formula>COUNTIFS(祝日,L$10)=1</formula>
    </cfRule>
  </conditionalFormatting>
  <conditionalFormatting sqref="AF5:AG5 AG6">
    <cfRule type="expression" dxfId="210" priority="18">
      <formula>$AF$5="未達成"</formula>
    </cfRule>
  </conditionalFormatting>
  <conditionalFormatting sqref="C10:AD19">
    <cfRule type="expression" dxfId="209" priority="16">
      <formula>C$11="日"</formula>
    </cfRule>
    <cfRule type="expression" dxfId="208" priority="17">
      <formula>C$11="土"</formula>
    </cfRule>
  </conditionalFormatting>
  <conditionalFormatting sqref="Y3:Z4">
    <cfRule type="cellIs" dxfId="207" priority="14" operator="greaterThanOrEqual">
      <formula>0.285</formula>
    </cfRule>
    <cfRule type="cellIs" dxfId="206" priority="15" operator="lessThan">
      <formula>0.285</formula>
    </cfRule>
  </conditionalFormatting>
  <conditionalFormatting sqref="C23:AG26 AE31:AG32 C29:AG30 C27:AF28">
    <cfRule type="expression" dxfId="205" priority="13">
      <formula>$AF$23=""</formula>
    </cfRule>
  </conditionalFormatting>
  <conditionalFormatting sqref="C31:AD32">
    <cfRule type="expression" dxfId="204" priority="12">
      <formula>COUNTIFS(祝日,C$10)=1</formula>
    </cfRule>
  </conditionalFormatting>
  <conditionalFormatting sqref="C31:AD32">
    <cfRule type="expression" dxfId="203" priority="10">
      <formula>C$11="日"</formula>
    </cfRule>
    <cfRule type="expression" dxfId="202" priority="11">
      <formula>C$11="土"</formula>
    </cfRule>
  </conditionalFormatting>
  <conditionalFormatting sqref="C44:AD45">
    <cfRule type="expression" dxfId="201" priority="9">
      <formula>COUNTIFS(祝日,C$10)=1</formula>
    </cfRule>
  </conditionalFormatting>
  <conditionalFormatting sqref="C44:AD45">
    <cfRule type="expression" dxfId="200" priority="7">
      <formula>C$11="日"</formula>
    </cfRule>
    <cfRule type="expression" dxfId="199" priority="8">
      <formula>C$11="土"</formula>
    </cfRule>
  </conditionalFormatting>
  <conditionalFormatting sqref="C57:AD58">
    <cfRule type="expression" dxfId="198" priority="6">
      <formula>COUNTIFS(祝日,C$10)=1</formula>
    </cfRule>
  </conditionalFormatting>
  <conditionalFormatting sqref="C57:AD58">
    <cfRule type="expression" dxfId="197" priority="4">
      <formula>C$11="日"</formula>
    </cfRule>
    <cfRule type="expression" dxfId="196" priority="5">
      <formula>C$11="土"</formula>
    </cfRule>
  </conditionalFormatting>
  <conditionalFormatting sqref="C317:AD318 C304:AD305 C291:AD292 C278:AD279 C265:AD266 C252:AD253 C239:AD240 C226:AD227 C213:AD214 C200:AD201 C187:AD188 C174:AD175 C161:AD162 C148:AD149 C135:AD136 C122:AD123 C109:AD110 C96:AD97 C83:AD84 C70:AD71">
    <cfRule type="expression" dxfId="195" priority="3">
      <formula>COUNTIFS(祝日,C$10)=1</formula>
    </cfRule>
  </conditionalFormatting>
  <conditionalFormatting sqref="C317:AD318 C304:AD305 C291:AD292 C278:AD279 C265:AD266 C252:AD253 C239:AD240 C226:AD227 C213:AD214 C200:AD201 C187:AD188 C174:AD175 C161:AD162 C148:AD149 C135:AD136 C122:AD123 C109:AD110 C96:AD97 C83:AD84 C70:AD71">
    <cfRule type="expression" dxfId="194" priority="1">
      <formula>C$11="日"</formula>
    </cfRule>
    <cfRule type="expression" dxfId="193" priority="2">
      <formula>C$11="土"</formula>
    </cfRule>
  </conditionalFormatting>
  <dataValidations count="1">
    <dataValidation type="list" showInputMessage="1" showErrorMessage="1" sqref="C16:AD17 C29:AD30 C42:AD43 C55:AD56 C68:AD69 C81:AD82 C94:AD95 C107:AD108 C120:AD121 C133:AD134 C146:AD147 C159:AD160 C172:AD173 C185:AD186 C198:AD199 C211:AD212 C224:AD225 C237:AD238 C250:AD251 C263:AD264 C276:AD277 C289:AD290 C302:AD303 C315:AD316" xr:uid="{05143BBE-9AAC-479B-ABE3-AC5372A4A8DE}">
      <formula1>INDIRECT(C18)</formula1>
    </dataValidation>
  </dataValidations>
  <pageMargins left="0.51181102362204722" right="0.11811023622047245" top="0.55118110236220474" bottom="0.35433070866141736" header="0.31496062992125984" footer="0.31496062992125984"/>
  <pageSetup paperSize="9" scale="71" fitToHeight="0" orientation="portrait" r:id="rId1"/>
  <headerFooter>
    <oddHeader xml:space="preserve">&amp;R&amp;"ＤＦ特太ゴシック体,標準"（別紙１-１）&amp;"-,標準"
</oddHeader>
  </headerFooter>
  <rowBreaks count="2" manualBreakCount="2">
    <brk id="111" max="32" man="1"/>
    <brk id="215" max="3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5BDCE4F-8A69-463D-9662-239E3505B407}">
          <x14:formula1>
            <xm:f>リスト!$B$2:$D$2</xm:f>
          </x14:formula1>
          <xm:sqref>C301:AD301 C15:AD15 C28:AD28 C41:AD41 C54:AD54 C67:AD67 C80:AD80 C93:AD93 C106:AD106 C119:AD119 C132:AD132 C145:AD145 C158:AD158 C171:AD171 C184:AD184 C197:AD197 C210:AD210 C223:AD223 C236:AD236 C249:AD249 C262:AD262 C275:AD275 C288:AD288 C314:AD314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sheetPr>
    <pageSetUpPr fitToPage="1"/>
  </sheetPr>
  <dimension ref="B4:AV302"/>
  <sheetViews>
    <sheetView view="pageBreakPreview" zoomScale="85" zoomScaleNormal="100" zoomScaleSheetLayoutView="85" workbookViewId="0">
      <selection activeCell="G7" sqref="G7:J7 C10:D10 N12:O12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8.5" style="7" bestFit="1" customWidth="1"/>
    <col min="36" max="16384" width="9" style="9"/>
  </cols>
  <sheetData>
    <row r="4" spans="2:48" ht="19.5" thickBot="1" x14ac:dyDescent="0.2">
      <c r="B4" s="6" t="s">
        <v>64</v>
      </c>
      <c r="M4" s="8"/>
      <c r="AI4" s="10"/>
    </row>
    <row r="5" spans="2:48" ht="13.5" customHeight="1" x14ac:dyDescent="0.15">
      <c r="Q5" s="9"/>
      <c r="S5" s="11"/>
      <c r="T5" s="12"/>
      <c r="U5" s="152" t="s">
        <v>2</v>
      </c>
      <c r="V5" s="153"/>
      <c r="W5" s="152" t="s">
        <v>10</v>
      </c>
      <c r="X5" s="153"/>
      <c r="Y5" s="154" t="s">
        <v>14</v>
      </c>
      <c r="Z5" s="155"/>
      <c r="AB5" s="213" t="s">
        <v>54</v>
      </c>
      <c r="AC5" s="214"/>
      <c r="AD5" s="214"/>
      <c r="AE5" s="214"/>
      <c r="AF5" s="214"/>
      <c r="AG5" s="214" t="str">
        <f>IF(Y7&gt;=0.285,"達成","未達成")</f>
        <v>未達成</v>
      </c>
      <c r="AH5" s="217"/>
      <c r="AI5" s="9"/>
    </row>
    <row r="6" spans="2:48" ht="13.5" customHeight="1" thickBot="1" x14ac:dyDescent="0.2">
      <c r="B6" s="189" t="s">
        <v>3</v>
      </c>
      <c r="C6" s="189"/>
      <c r="D6" s="189"/>
      <c r="E6" s="189"/>
      <c r="F6" s="7" t="s">
        <v>13</v>
      </c>
      <c r="G6" s="13" t="str">
        <f>'別紙１ (港湾・漁港)'!G3</f>
        <v>○工事</v>
      </c>
      <c r="H6" s="13"/>
      <c r="I6" s="1"/>
      <c r="J6" s="13"/>
      <c r="K6" s="13"/>
      <c r="L6" s="13"/>
      <c r="M6" s="13"/>
      <c r="N6" s="13"/>
      <c r="O6" s="13"/>
      <c r="P6" s="13"/>
      <c r="R6" s="9"/>
      <c r="S6" s="156" t="s">
        <v>0</v>
      </c>
      <c r="T6" s="157"/>
      <c r="U6" s="158">
        <f>+AI15+AI29+AI43+AI57+AI71+AI85+AI99+AI113+AI127+AI141+AI155+AI169+AI183+AI197+AI211</f>
        <v>123</v>
      </c>
      <c r="V6" s="159"/>
      <c r="W6" s="160">
        <f>+AI16+AI30+AI44+AI58+AI72+AI86+AI100+AI114+AI128+AI142+AI156+AI170+AI184+AI198+AI212</f>
        <v>0</v>
      </c>
      <c r="X6" s="157"/>
      <c r="Y6" s="161">
        <f>+ROUNDDOWN(W6/U6,3)</f>
        <v>0</v>
      </c>
      <c r="Z6" s="162"/>
      <c r="AB6" s="215"/>
      <c r="AC6" s="216"/>
      <c r="AD6" s="216"/>
      <c r="AE6" s="216"/>
      <c r="AF6" s="216"/>
      <c r="AG6" s="216"/>
      <c r="AH6" s="218"/>
      <c r="AI6" s="9"/>
      <c r="AJ6" s="14">
        <f>ROUNDUP(+U7*0.285,0)</f>
        <v>36</v>
      </c>
    </row>
    <row r="7" spans="2:48" ht="13.5" customHeight="1" thickBot="1" x14ac:dyDescent="0.2">
      <c r="B7" s="189" t="s">
        <v>12</v>
      </c>
      <c r="C7" s="189"/>
      <c r="D7" s="189"/>
      <c r="E7" s="189"/>
      <c r="F7" s="7" t="s">
        <v>13</v>
      </c>
      <c r="G7" s="190">
        <f>'別紙１ (港湾・漁港)'!G4:J4</f>
        <v>45748</v>
      </c>
      <c r="H7" s="191"/>
      <c r="I7" s="191"/>
      <c r="J7" s="192"/>
      <c r="R7" s="9"/>
      <c r="S7" s="163" t="s">
        <v>7</v>
      </c>
      <c r="T7" s="164"/>
      <c r="U7" s="165">
        <f>+U6</f>
        <v>123</v>
      </c>
      <c r="V7" s="166"/>
      <c r="W7" s="167">
        <f>+AI18+AI32+AI46+AI60+AI74+AI88+AI102+AI116+AI130+AI144+AI158+AI172+AI186+AI200+AI214</f>
        <v>0</v>
      </c>
      <c r="X7" s="164"/>
      <c r="Y7" s="168">
        <f>+ROUNDDOWN(W7/U7,3)</f>
        <v>0</v>
      </c>
      <c r="Z7" s="169"/>
      <c r="AB7" s="213" t="s">
        <v>55</v>
      </c>
      <c r="AC7" s="214"/>
      <c r="AD7" s="214"/>
      <c r="AE7" s="214"/>
      <c r="AF7" s="214"/>
      <c r="AG7" s="214" t="str">
        <f>IF(COUNTIF(AI13:AI302,"NG")&gt;=1,"未達成","達成")</f>
        <v>未達成</v>
      </c>
      <c r="AH7" s="217"/>
      <c r="AI7" s="15"/>
      <c r="AK7" s="14"/>
    </row>
    <row r="8" spans="2:48" ht="13.5" customHeight="1" thickBot="1" x14ac:dyDescent="0.2">
      <c r="B8" s="185" t="s">
        <v>15</v>
      </c>
      <c r="C8" s="185"/>
      <c r="D8" s="185"/>
      <c r="E8" s="185"/>
      <c r="F8" s="7" t="s">
        <v>13</v>
      </c>
      <c r="G8" s="186">
        <f>'別紙１ (港湾・漁港)'!G5:J5</f>
        <v>45870</v>
      </c>
      <c r="H8" s="186"/>
      <c r="I8" s="186"/>
      <c r="J8" s="186"/>
      <c r="L8" s="187" t="s">
        <v>1</v>
      </c>
      <c r="M8" s="187"/>
      <c r="N8" s="187"/>
      <c r="O8" s="7" t="s">
        <v>13</v>
      </c>
      <c r="P8" s="219" t="str">
        <f>+G8-G7+1&amp;"日間"</f>
        <v>123日間</v>
      </c>
      <c r="Q8" s="220"/>
      <c r="R8" s="220"/>
      <c r="AA8" s="16"/>
      <c r="AB8" s="215"/>
      <c r="AC8" s="216"/>
      <c r="AD8" s="216"/>
      <c r="AE8" s="216"/>
      <c r="AF8" s="216"/>
      <c r="AG8" s="216"/>
      <c r="AH8" s="218"/>
      <c r="AI8" s="15"/>
      <c r="AK8" s="14"/>
    </row>
    <row r="9" spans="2:48" ht="18" customHeight="1" x14ac:dyDescent="0.15">
      <c r="B9" s="17"/>
      <c r="C9" s="17"/>
      <c r="D9" s="17"/>
      <c r="E9" s="17"/>
      <c r="G9" s="18"/>
      <c r="H9" s="18"/>
      <c r="I9" s="18"/>
      <c r="J9" s="18"/>
      <c r="K9" s="19"/>
      <c r="L9" s="20"/>
      <c r="M9" s="20"/>
      <c r="N9" s="20"/>
      <c r="P9" s="21"/>
      <c r="Q9" s="21"/>
      <c r="R9" s="21"/>
      <c r="AA9" s="16"/>
      <c r="AB9" s="22"/>
      <c r="AC9" s="22"/>
      <c r="AD9" s="22"/>
      <c r="AE9" s="22"/>
      <c r="AF9" s="22"/>
      <c r="AG9" s="22"/>
      <c r="AH9" s="22"/>
      <c r="AI9" s="15"/>
      <c r="AK9" s="14"/>
    </row>
    <row r="10" spans="2:48" ht="13.5" hidden="1" customHeight="1" x14ac:dyDescent="0.15">
      <c r="C10" s="9">
        <f>YEAR(G7)</f>
        <v>2025</v>
      </c>
      <c r="D10" s="9">
        <f>MONTH(G7)</f>
        <v>4</v>
      </c>
      <c r="E10" s="9"/>
      <c r="F10" s="23">
        <f>DATE(C10,D10,1)</f>
        <v>45748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2:48" ht="13.5" customHeight="1" x14ac:dyDescent="0.15">
      <c r="B11" s="79" t="s">
        <v>50</v>
      </c>
      <c r="C11" s="208">
        <f>IF(C12="","",C12)</f>
        <v>45748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9"/>
      <c r="AV11" s="9">
        <f>MONTH(L13)</f>
        <v>4</v>
      </c>
    </row>
    <row r="12" spans="2:48" hidden="1" x14ac:dyDescent="0.15">
      <c r="B12" s="34"/>
      <c r="C12" s="25">
        <f>DATE($C10,$D10,1)</f>
        <v>45748</v>
      </c>
      <c r="D12" s="26">
        <f>C12+1</f>
        <v>45749</v>
      </c>
      <c r="E12" s="26">
        <f t="shared" ref="E12:AG12" si="0">D12+1</f>
        <v>45750</v>
      </c>
      <c r="F12" s="26">
        <f t="shared" si="0"/>
        <v>45751</v>
      </c>
      <c r="G12" s="26">
        <f t="shared" si="0"/>
        <v>45752</v>
      </c>
      <c r="H12" s="26">
        <f t="shared" si="0"/>
        <v>45753</v>
      </c>
      <c r="I12" s="26">
        <f t="shared" si="0"/>
        <v>45754</v>
      </c>
      <c r="J12" s="26">
        <f t="shared" si="0"/>
        <v>45755</v>
      </c>
      <c r="K12" s="26">
        <f t="shared" si="0"/>
        <v>45756</v>
      </c>
      <c r="L12" s="26">
        <f t="shared" si="0"/>
        <v>45757</v>
      </c>
      <c r="M12" s="26">
        <f t="shared" si="0"/>
        <v>45758</v>
      </c>
      <c r="N12" s="26">
        <f t="shared" si="0"/>
        <v>45759</v>
      </c>
      <c r="O12" s="26">
        <f t="shared" si="0"/>
        <v>45760</v>
      </c>
      <c r="P12" s="26">
        <f t="shared" si="0"/>
        <v>45761</v>
      </c>
      <c r="Q12" s="26">
        <f t="shared" si="0"/>
        <v>45762</v>
      </c>
      <c r="R12" s="26">
        <f t="shared" si="0"/>
        <v>45763</v>
      </c>
      <c r="S12" s="26">
        <f t="shared" si="0"/>
        <v>45764</v>
      </c>
      <c r="T12" s="26">
        <f t="shared" si="0"/>
        <v>45765</v>
      </c>
      <c r="U12" s="26">
        <f t="shared" si="0"/>
        <v>45766</v>
      </c>
      <c r="V12" s="26">
        <f t="shared" si="0"/>
        <v>45767</v>
      </c>
      <c r="W12" s="26">
        <f t="shared" si="0"/>
        <v>45768</v>
      </c>
      <c r="X12" s="26">
        <f t="shared" si="0"/>
        <v>45769</v>
      </c>
      <c r="Y12" s="26">
        <f t="shared" si="0"/>
        <v>45770</v>
      </c>
      <c r="Z12" s="26">
        <f t="shared" si="0"/>
        <v>45771</v>
      </c>
      <c r="AA12" s="26">
        <f t="shared" si="0"/>
        <v>45772</v>
      </c>
      <c r="AB12" s="26">
        <f t="shared" si="0"/>
        <v>45773</v>
      </c>
      <c r="AC12" s="26">
        <f t="shared" si="0"/>
        <v>45774</v>
      </c>
      <c r="AD12" s="26">
        <f t="shared" si="0"/>
        <v>45775</v>
      </c>
      <c r="AE12" s="26">
        <f t="shared" si="0"/>
        <v>45776</v>
      </c>
      <c r="AF12" s="26">
        <f t="shared" si="0"/>
        <v>45777</v>
      </c>
      <c r="AG12" s="26">
        <f t="shared" si="0"/>
        <v>45778</v>
      </c>
      <c r="AH12" s="27"/>
      <c r="AI12" s="28"/>
    </row>
    <row r="13" spans="2:48" x14ac:dyDescent="0.15">
      <c r="B13" s="34" t="s">
        <v>21</v>
      </c>
      <c r="C13" s="30">
        <f>IF(C12&gt;=G7,C12,"")</f>
        <v>45748</v>
      </c>
      <c r="D13" s="31">
        <f>IF(D12&lt;$G7,"",IF(C12=EOMONTH(DATE($C10,$D10,1),0),"",IF(C12="","",C12+1)))</f>
        <v>45749</v>
      </c>
      <c r="E13" s="31">
        <f t="shared" ref="E13:O13" si="1">IF(E12&lt;$G7,"",IF(D12=EOMONTH(DATE($C10,$D10,1),0),"",IF(D12="","",D12+1)))</f>
        <v>45750</v>
      </c>
      <c r="F13" s="31">
        <f t="shared" si="1"/>
        <v>45751</v>
      </c>
      <c r="G13" s="31">
        <f t="shared" si="1"/>
        <v>45752</v>
      </c>
      <c r="H13" s="31">
        <f t="shared" si="1"/>
        <v>45753</v>
      </c>
      <c r="I13" s="31">
        <f t="shared" si="1"/>
        <v>45754</v>
      </c>
      <c r="J13" s="31">
        <f t="shared" si="1"/>
        <v>45755</v>
      </c>
      <c r="K13" s="31">
        <f t="shared" si="1"/>
        <v>45756</v>
      </c>
      <c r="L13" s="31">
        <f>IF(L12&lt;$G7,"",IF(K12=EOMONTH(DATE($C10,$D10,1),0),"",IF(K12="","",K12+1)))</f>
        <v>45757</v>
      </c>
      <c r="M13" s="31">
        <f>IF(M12&lt;$G7,"",IF(L12=EOMONTH(DATE($C10,$D10,1),0),"",IF(L12="","",L12+1)))</f>
        <v>45758</v>
      </c>
      <c r="N13" s="31">
        <f t="shared" si="1"/>
        <v>45759</v>
      </c>
      <c r="O13" s="31">
        <f t="shared" si="1"/>
        <v>45760</v>
      </c>
      <c r="P13" s="31">
        <f t="shared" ref="P13" si="2">IF(P12&lt;$G7,"",IF(O12=EOMONTH(DATE($C10,$D10,1),0),"",IF(O12="","",O12+1)))</f>
        <v>45761</v>
      </c>
      <c r="Q13" s="31">
        <f t="shared" ref="Q13" si="3">IF(Q12&lt;$G7,"",IF(P12=EOMONTH(DATE($C10,$D10,1),0),"",IF(P12="","",P12+1)))</f>
        <v>45762</v>
      </c>
      <c r="R13" s="31">
        <f t="shared" ref="R13" si="4">IF(R12&lt;$G7,"",IF(Q12=EOMONTH(DATE($C10,$D10,1),0),"",IF(Q12="","",Q12+1)))</f>
        <v>45763</v>
      </c>
      <c r="S13" s="31">
        <f t="shared" ref="S13" si="5">IF(S12&lt;$G7,"",IF(R12=EOMONTH(DATE($C10,$D10,1),0),"",IF(R12="","",R12+1)))</f>
        <v>45764</v>
      </c>
      <c r="T13" s="31">
        <f t="shared" ref="T13" si="6">IF(T12&lt;$G7,"",IF(S12=EOMONTH(DATE($C10,$D10,1),0),"",IF(S12="","",S12+1)))</f>
        <v>45765</v>
      </c>
      <c r="U13" s="31">
        <f t="shared" ref="U13" si="7">IF(U12&lt;$G7,"",IF(T12=EOMONTH(DATE($C10,$D10,1),0),"",IF(T12="","",T12+1)))</f>
        <v>45766</v>
      </c>
      <c r="V13" s="31">
        <f t="shared" ref="V13" si="8">IF(V12&lt;$G7,"",IF(U12=EOMONTH(DATE($C10,$D10,1),0),"",IF(U12="","",U12+1)))</f>
        <v>45767</v>
      </c>
      <c r="W13" s="31">
        <f t="shared" ref="W13" si="9">IF(W12&lt;$G7,"",IF(V12=EOMONTH(DATE($C10,$D10,1),0),"",IF(V12="","",V12+1)))</f>
        <v>45768</v>
      </c>
      <c r="X13" s="31">
        <f t="shared" ref="X13" si="10">IF(X12&lt;$G7,"",IF(W12=EOMONTH(DATE($C10,$D10,1),0),"",IF(W12="","",W12+1)))</f>
        <v>45769</v>
      </c>
      <c r="Y13" s="31">
        <f t="shared" ref="Y13" si="11">IF(Y12&lt;$G7,"",IF(X12=EOMONTH(DATE($C10,$D10,1),0),"",IF(X12="","",X12+1)))</f>
        <v>45770</v>
      </c>
      <c r="Z13" s="31">
        <f t="shared" ref="Z13" si="12">IF(Z12&lt;$G7,"",IF(Y12=EOMONTH(DATE($C10,$D10,1),0),"",IF(Y12="","",Y12+1)))</f>
        <v>45771</v>
      </c>
      <c r="AA13" s="31">
        <f t="shared" ref="AA13" si="13">IF(AA12&lt;$G7,"",IF(Z12=EOMONTH(DATE($C10,$D10,1),0),"",IF(Z12="","",Z12+1)))</f>
        <v>45772</v>
      </c>
      <c r="AB13" s="31">
        <f t="shared" ref="AB13" si="14">IF(AB12&lt;$G7,"",IF(AA12=EOMONTH(DATE($C10,$D10,1),0),"",IF(AA12="","",AA12+1)))</f>
        <v>45773</v>
      </c>
      <c r="AC13" s="31">
        <f t="shared" ref="AC13" si="15">IF(AC12&lt;$G7,"",IF(AB12=EOMONTH(DATE($C10,$D10,1),0),"",IF(AB12="","",AB12+1)))</f>
        <v>45774</v>
      </c>
      <c r="AD13" s="31">
        <f t="shared" ref="AD13" si="16">IF(AD12&lt;$G7,"",IF(AC12=EOMONTH(DATE($C10,$D10,1),0),"",IF(AC12="","",AC12+1)))</f>
        <v>45775</v>
      </c>
      <c r="AE13" s="31">
        <f>IF(AE12&lt;$G7,"",IF(AD12=EOMONTH(DATE($C10,$D10,1),0),"",IF(AD12="","",AD12+1)))</f>
        <v>45776</v>
      </c>
      <c r="AF13" s="31">
        <f>IF(AF12&lt;$G7,"",IF(AE12=EOMONTH(DATE($C10,$D10,1),0),"",IF(AE13="","",AE13+1)))</f>
        <v>45777</v>
      </c>
      <c r="AG13" s="31" t="str">
        <f>IF(AG12&lt;$G7,"",IF(AF13=EOMONTH(DATE($C10,$D10,1),0),"",IF(AF13="","",AF13+1)))</f>
        <v/>
      </c>
      <c r="AH13" s="32" t="s">
        <v>22</v>
      </c>
      <c r="AI13" s="33">
        <f>+COUNTIFS(C14:AG14,"土",C18:AG18,"")+COUNTIFS(C14:AG14,"日",C18:AG18,"")</f>
        <v>8</v>
      </c>
    </row>
    <row r="14" spans="2:48" x14ac:dyDescent="0.15">
      <c r="B14" s="34" t="s">
        <v>5</v>
      </c>
      <c r="C14" s="35" t="str">
        <f>IFERROR(TEXT(WEEKDAY(+C13),"aaa"),"")</f>
        <v>火</v>
      </c>
      <c r="D14" s="64" t="str">
        <f t="shared" ref="D14:AG14" si="17">IFERROR(TEXT(WEEKDAY(+D13),"aaa"),"")</f>
        <v>水</v>
      </c>
      <c r="E14" s="64" t="str">
        <f t="shared" si="17"/>
        <v>木</v>
      </c>
      <c r="F14" s="64" t="str">
        <f t="shared" si="17"/>
        <v>金</v>
      </c>
      <c r="G14" s="64" t="str">
        <f t="shared" si="17"/>
        <v>土</v>
      </c>
      <c r="H14" s="64" t="str">
        <f t="shared" si="17"/>
        <v>日</v>
      </c>
      <c r="I14" s="64" t="str">
        <f t="shared" si="17"/>
        <v>月</v>
      </c>
      <c r="J14" s="64" t="str">
        <f t="shared" si="17"/>
        <v>火</v>
      </c>
      <c r="K14" s="64" t="str">
        <f t="shared" si="17"/>
        <v>水</v>
      </c>
      <c r="L14" s="64" t="str">
        <f t="shared" si="17"/>
        <v>木</v>
      </c>
      <c r="M14" s="64" t="str">
        <f t="shared" si="17"/>
        <v>金</v>
      </c>
      <c r="N14" s="64" t="str">
        <f t="shared" si="17"/>
        <v>土</v>
      </c>
      <c r="O14" s="64" t="str">
        <f t="shared" si="17"/>
        <v>日</v>
      </c>
      <c r="P14" s="64" t="str">
        <f t="shared" si="17"/>
        <v>月</v>
      </c>
      <c r="Q14" s="64" t="str">
        <f t="shared" si="17"/>
        <v>火</v>
      </c>
      <c r="R14" s="64" t="str">
        <f t="shared" si="17"/>
        <v>水</v>
      </c>
      <c r="S14" s="64" t="str">
        <f t="shared" si="17"/>
        <v>木</v>
      </c>
      <c r="T14" s="64" t="str">
        <f t="shared" si="17"/>
        <v>金</v>
      </c>
      <c r="U14" s="64" t="str">
        <f t="shared" si="17"/>
        <v>土</v>
      </c>
      <c r="V14" s="64" t="str">
        <f t="shared" si="17"/>
        <v>日</v>
      </c>
      <c r="W14" s="64" t="str">
        <f t="shared" si="17"/>
        <v>月</v>
      </c>
      <c r="X14" s="64" t="str">
        <f t="shared" si="17"/>
        <v>火</v>
      </c>
      <c r="Y14" s="64" t="str">
        <f t="shared" si="17"/>
        <v>水</v>
      </c>
      <c r="Z14" s="64" t="str">
        <f t="shared" si="17"/>
        <v>木</v>
      </c>
      <c r="AA14" s="64" t="str">
        <f t="shared" si="17"/>
        <v>金</v>
      </c>
      <c r="AB14" s="64" t="str">
        <f t="shared" si="17"/>
        <v>土</v>
      </c>
      <c r="AC14" s="64" t="str">
        <f t="shared" si="17"/>
        <v>日</v>
      </c>
      <c r="AD14" s="64" t="str">
        <f t="shared" si="17"/>
        <v>月</v>
      </c>
      <c r="AE14" s="64" t="str">
        <f t="shared" si="17"/>
        <v>火</v>
      </c>
      <c r="AF14" s="64" t="str">
        <f t="shared" si="17"/>
        <v>水</v>
      </c>
      <c r="AG14" s="64" t="str">
        <f t="shared" si="17"/>
        <v/>
      </c>
      <c r="AH14" s="32" t="s">
        <v>17</v>
      </c>
      <c r="AI14" s="33">
        <f>+COUNTIF(C18:AG18,"夏休")+COUNTIF(C18:AG18,"冬休")</f>
        <v>0</v>
      </c>
      <c r="AJ14" s="36"/>
    </row>
    <row r="15" spans="2:48" ht="13.5" customHeight="1" x14ac:dyDescent="0.15">
      <c r="B15" s="210" t="s">
        <v>8</v>
      </c>
      <c r="C15" s="179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202"/>
      <c r="AE15" s="170"/>
      <c r="AF15" s="170"/>
      <c r="AG15" s="205"/>
      <c r="AH15" s="37" t="s">
        <v>2</v>
      </c>
      <c r="AI15" s="38">
        <f>COUNT(C13:AG13)-AI14</f>
        <v>30</v>
      </c>
      <c r="AJ15" s="36"/>
    </row>
    <row r="16" spans="2:48" ht="13.5" customHeight="1" x14ac:dyDescent="0.15">
      <c r="B16" s="211"/>
      <c r="C16" s="180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203"/>
      <c r="AE16" s="171"/>
      <c r="AF16" s="171"/>
      <c r="AG16" s="206"/>
      <c r="AH16" s="37" t="s">
        <v>6</v>
      </c>
      <c r="AI16" s="39">
        <f>+COUNTIF(C19:AG19,"休")</f>
        <v>0</v>
      </c>
      <c r="AJ16" s="40" t="str">
        <f>IF(AI17&gt;0.285,"",IF(AI16&lt;AI13,"←計画日数が足りません",""))</f>
        <v>←計画日数が足りません</v>
      </c>
    </row>
    <row r="17" spans="2:48" ht="13.5" customHeight="1" x14ac:dyDescent="0.15">
      <c r="B17" s="212"/>
      <c r="C17" s="181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204"/>
      <c r="AE17" s="172"/>
      <c r="AF17" s="172"/>
      <c r="AG17" s="207"/>
      <c r="AH17" s="37" t="s">
        <v>9</v>
      </c>
      <c r="AI17" s="41">
        <f>+AI16/AI15</f>
        <v>0</v>
      </c>
      <c r="AJ17" s="36"/>
    </row>
    <row r="18" spans="2:48" x14ac:dyDescent="0.15">
      <c r="B18" s="42" t="s">
        <v>16</v>
      </c>
      <c r="C18" s="119" t="str">
        <f>IFERROR(IF(C13="","",VLOOKUP(C13,'別紙１ (港湾・漁港)'!$AT$7:$AW$678,2,FALSE)),"")</f>
        <v/>
      </c>
      <c r="D18" s="2" t="str">
        <f>IFERROR(IF(D13="","",VLOOKUP(D13,'別紙１ (港湾・漁港)'!$AT$7:$AW$678,2,FALSE)),"")</f>
        <v/>
      </c>
      <c r="E18" s="2" t="str">
        <f>IFERROR(IF(E13="","",VLOOKUP(E13,'別紙１ (港湾・漁港)'!$AT$7:$AW$678,2,FALSE)),"")</f>
        <v/>
      </c>
      <c r="F18" s="2" t="str">
        <f>IFERROR(IF(F13="","",VLOOKUP(F13,'別紙１ (港湾・漁港)'!$AT$7:$AW$678,2,FALSE)),"")</f>
        <v/>
      </c>
      <c r="G18" s="2" t="str">
        <f>IFERROR(IF(G13="","",VLOOKUP(G13,'別紙１ (港湾・漁港)'!$AT$7:$AW$678,2,FALSE)),"")</f>
        <v/>
      </c>
      <c r="H18" s="2" t="str">
        <f>IFERROR(IF(H13="","",VLOOKUP(H13,'別紙１ (港湾・漁港)'!$AT$7:$AW$678,2,FALSE)),"")</f>
        <v/>
      </c>
      <c r="I18" s="2" t="str">
        <f>IFERROR(IF(I13="","",VLOOKUP(I13,'別紙１ (港湾・漁港)'!$AT$7:$AW$678,2,FALSE)),"")</f>
        <v/>
      </c>
      <c r="J18" s="2" t="str">
        <f>IFERROR(IF(J13="","",VLOOKUP(J13,'別紙１ (港湾・漁港)'!$AT$7:$AW$678,2,FALSE)),"")</f>
        <v/>
      </c>
      <c r="K18" s="2" t="str">
        <f>IFERROR(IF(K13="","",VLOOKUP(K13,'別紙１ (港湾・漁港)'!$AT$7:$AW$678,2,FALSE)),"")</f>
        <v/>
      </c>
      <c r="L18" s="2" t="str">
        <f>IFERROR(IF(L13="","",VLOOKUP(L13,'別紙１ (港湾・漁港)'!$AT$7:$AW$678,2,FALSE)),"")</f>
        <v/>
      </c>
      <c r="M18" s="2" t="str">
        <f>IFERROR(IF(M13="","",VLOOKUP(M13,'別紙１ (港湾・漁港)'!$AT$7:$AW$678,2,FALSE)),"")</f>
        <v/>
      </c>
      <c r="N18" s="2" t="str">
        <f>IFERROR(IF(N13="","",VLOOKUP(N13,'別紙１ (港湾・漁港)'!$AT$7:$AW$678,2,FALSE)),"")</f>
        <v/>
      </c>
      <c r="O18" s="2" t="str">
        <f>IFERROR(IF(O13="","",VLOOKUP(O13,'別紙１ (港湾・漁港)'!$AT$7:$AW$678,2,FALSE)),"")</f>
        <v/>
      </c>
      <c r="P18" s="2" t="str">
        <f>IFERROR(IF(P13="","",VLOOKUP(P13,'別紙１ (港湾・漁港)'!$AT$7:$AW$678,2,FALSE)),"")</f>
        <v/>
      </c>
      <c r="Q18" s="2" t="str">
        <f>IFERROR(IF(Q13="","",VLOOKUP(Q13,'別紙１ (港湾・漁港)'!$AT$7:$AW$678,2,FALSE)),"")</f>
        <v/>
      </c>
      <c r="R18" s="2" t="str">
        <f>IFERROR(IF(R13="","",VLOOKUP(R13,'別紙１ (港湾・漁港)'!$AT$7:$AW$678,2,FALSE)),"")</f>
        <v/>
      </c>
      <c r="S18" s="2" t="str">
        <f>IFERROR(IF(S13="","",VLOOKUP(S13,'別紙１ (港湾・漁港)'!$AT$7:$AW$678,2,FALSE)),"")</f>
        <v/>
      </c>
      <c r="T18" s="2" t="str">
        <f>IFERROR(IF(T13="","",VLOOKUP(T13,'別紙１ (港湾・漁港)'!$AT$7:$AW$678,2,FALSE)),"")</f>
        <v/>
      </c>
      <c r="U18" s="2" t="str">
        <f>IFERROR(IF(U13="","",VLOOKUP(U13,'別紙１ (港湾・漁港)'!$AT$7:$AW$678,2,FALSE)),"")</f>
        <v/>
      </c>
      <c r="V18" s="2" t="str">
        <f>IFERROR(IF(V13="","",VLOOKUP(V13,'別紙１ (港湾・漁港)'!$AT$7:$AW$678,2,FALSE)),"")</f>
        <v/>
      </c>
      <c r="W18" s="2" t="str">
        <f>IFERROR(IF(W13="","",VLOOKUP(W13,'別紙１ (港湾・漁港)'!$AT$7:$AW$678,2,FALSE)),"")</f>
        <v/>
      </c>
      <c r="X18" s="2" t="str">
        <f>IFERROR(IF(X13="","",VLOOKUP(X13,'別紙１ (港湾・漁港)'!$AT$7:$AW$678,2,FALSE)),"")</f>
        <v/>
      </c>
      <c r="Y18" s="2" t="str">
        <f>IFERROR(IF(Y13="","",VLOOKUP(Y13,'別紙１ (港湾・漁港)'!$AT$7:$AW$678,2,FALSE)),"")</f>
        <v/>
      </c>
      <c r="Z18" s="2" t="str">
        <f>IFERROR(IF(Z13="","",VLOOKUP(Z13,'別紙１ (港湾・漁港)'!$AT$7:$AW$678,2,FALSE)),"")</f>
        <v/>
      </c>
      <c r="AA18" s="2" t="str">
        <f>IFERROR(IF(AA13="","",VLOOKUP(AA13,'別紙１ (港湾・漁港)'!$AT$7:$AW$678,2,FALSE)),"")</f>
        <v/>
      </c>
      <c r="AB18" s="2" t="str">
        <f>IFERROR(IF(AB13="","",VLOOKUP(AB13,'別紙１ (港湾・漁港)'!$AT$7:$AW$678,2,FALSE)),"")</f>
        <v/>
      </c>
      <c r="AC18" s="2" t="str">
        <f>IFERROR(IF(AC13="","",VLOOKUP(AC13,'別紙１ (港湾・漁港)'!$AT$7:$AW$678,2,FALSE)),"")</f>
        <v/>
      </c>
      <c r="AD18" s="2" t="str">
        <f>IFERROR(IF(AD13="","",VLOOKUP(AD13,'別紙１ (港湾・漁港)'!$AT$7:$AW$678,2,FALSE)),"")</f>
        <v/>
      </c>
      <c r="AE18" s="2" t="str">
        <f>IFERROR(IF(AE13="","",VLOOKUP(AE13,'別紙１ (港湾・漁港)'!$AT$7:$AW$678,2,FALSE)),"")</f>
        <v/>
      </c>
      <c r="AF18" s="2" t="str">
        <f>IFERROR(IF(AF13="","",VLOOKUP(AF13,'別紙１ (港湾・漁港)'!$AT$7:$AW$678,2,FALSE)),"")</f>
        <v/>
      </c>
      <c r="AG18" s="80" t="str">
        <f>IFERROR(IF(AG13="","",VLOOKUP(AG13,'別紙１ (港湾・漁港)'!$AT$7:$AW$678,2,FALSE)),"")</f>
        <v/>
      </c>
      <c r="AH18" s="37" t="s">
        <v>10</v>
      </c>
      <c r="AI18" s="39">
        <f>+COUNTIF(C20:AG20,"*休")+COUNTIF(C20:AG20,"*雨")</f>
        <v>0</v>
      </c>
      <c r="AJ18" s="36"/>
      <c r="AV18" s="9">
        <v>8</v>
      </c>
    </row>
    <row r="19" spans="2:48" x14ac:dyDescent="0.15">
      <c r="B19" s="34" t="s">
        <v>0</v>
      </c>
      <c r="C19" s="119" t="str">
        <f>IFERROR(IF(C13="","",VLOOKUP(C13,'別紙１ (港湾・漁港)'!$AT$7:$AW$678,3,FALSE)),"")</f>
        <v/>
      </c>
      <c r="D19" s="2" t="str">
        <f>IFERROR(IF(D13="","",VLOOKUP(D13,'別紙１ (港湾・漁港)'!$AT$7:$AW$678,3,FALSE)),"")</f>
        <v/>
      </c>
      <c r="E19" s="2" t="str">
        <f>IFERROR(IF(E13="","",VLOOKUP(E13,'別紙１ (港湾・漁港)'!$AT$7:$AW$678,3,FALSE)),"")</f>
        <v/>
      </c>
      <c r="F19" s="2" t="str">
        <f>IFERROR(IF(F13="","",VLOOKUP(F13,'別紙１ (港湾・漁港)'!$AT$7:$AW$678,3,FALSE)),"")</f>
        <v/>
      </c>
      <c r="G19" s="2" t="str">
        <f>IFERROR(IF(G13="","",VLOOKUP(G13,'別紙１ (港湾・漁港)'!$AT$7:$AW$678,3,FALSE)),"")</f>
        <v/>
      </c>
      <c r="H19" s="2" t="str">
        <f>IFERROR(IF(H13="","",VLOOKUP(H13,'別紙１ (港湾・漁港)'!$AT$7:$AW$678,3,FALSE)),"")</f>
        <v/>
      </c>
      <c r="I19" s="2" t="str">
        <f>IFERROR(IF(I13="","",VLOOKUP(I13,'別紙１ (港湾・漁港)'!$AT$7:$AW$678,3,FALSE)),"")</f>
        <v/>
      </c>
      <c r="J19" s="2" t="str">
        <f>IFERROR(IF(J13="","",VLOOKUP(J13,'別紙１ (港湾・漁港)'!$AT$7:$AW$678,3,FALSE)),"")</f>
        <v/>
      </c>
      <c r="K19" s="2" t="str">
        <f>IFERROR(IF(K13="","",VLOOKUP(K13,'別紙１ (港湾・漁港)'!$AT$7:$AW$678,3,FALSE)),"")</f>
        <v/>
      </c>
      <c r="L19" s="2" t="str">
        <f>IFERROR(IF(L13="","",VLOOKUP(L13,'別紙１ (港湾・漁港)'!$AT$7:$AW$678,3,FALSE)),"")</f>
        <v/>
      </c>
      <c r="M19" s="2" t="str">
        <f>IFERROR(IF(M13="","",VLOOKUP(M13,'別紙１ (港湾・漁港)'!$AT$7:$AW$678,3,FALSE)),"")</f>
        <v/>
      </c>
      <c r="N19" s="2" t="str">
        <f>IFERROR(IF(N13="","",VLOOKUP(N13,'別紙１ (港湾・漁港)'!$AT$7:$AW$678,3,FALSE)),"")</f>
        <v/>
      </c>
      <c r="O19" s="2" t="str">
        <f>IFERROR(IF(O13="","",VLOOKUP(O13,'別紙１ (港湾・漁港)'!$AT$7:$AW$678,3,FALSE)),"")</f>
        <v/>
      </c>
      <c r="P19" s="2" t="str">
        <f>IFERROR(IF(P13="","",VLOOKUP(P13,'別紙１ (港湾・漁港)'!$AT$7:$AW$678,3,FALSE)),"")</f>
        <v/>
      </c>
      <c r="Q19" s="2" t="str">
        <f>IFERROR(IF(Q13="","",VLOOKUP(Q13,'別紙１ (港湾・漁港)'!$AT$7:$AW$678,3,FALSE)),"")</f>
        <v/>
      </c>
      <c r="R19" s="2" t="str">
        <f>IFERROR(IF(R13="","",VLOOKUP(R13,'別紙１ (港湾・漁港)'!$AT$7:$AW$678,3,FALSE)),"")</f>
        <v/>
      </c>
      <c r="S19" s="2" t="str">
        <f>IFERROR(IF(S13="","",VLOOKUP(S13,'別紙１ (港湾・漁港)'!$AT$7:$AW$678,3,FALSE)),"")</f>
        <v/>
      </c>
      <c r="T19" s="2" t="str">
        <f>IFERROR(IF(T13="","",VLOOKUP(T13,'別紙１ (港湾・漁港)'!$AT$7:$AW$678,3,FALSE)),"")</f>
        <v/>
      </c>
      <c r="U19" s="2" t="str">
        <f>IFERROR(IF(U13="","",VLOOKUP(U13,'別紙１ (港湾・漁港)'!$AT$7:$AW$678,3,FALSE)),"")</f>
        <v/>
      </c>
      <c r="V19" s="2" t="str">
        <f>IFERROR(IF(V13="","",VLOOKUP(V13,'別紙１ (港湾・漁港)'!$AT$7:$AW$678,3,FALSE)),"")</f>
        <v/>
      </c>
      <c r="W19" s="2" t="str">
        <f>IFERROR(IF(W13="","",VLOOKUP(W13,'別紙１ (港湾・漁港)'!$AT$7:$AW$678,3,FALSE)),"")</f>
        <v/>
      </c>
      <c r="X19" s="2" t="str">
        <f>IFERROR(IF(X13="","",VLOOKUP(X13,'別紙１ (港湾・漁港)'!$AT$7:$AW$678,3,FALSE)),"")</f>
        <v/>
      </c>
      <c r="Y19" s="2" t="str">
        <f>IFERROR(IF(Y13="","",VLOOKUP(Y13,'別紙１ (港湾・漁港)'!$AT$7:$AW$678,3,FALSE)),"")</f>
        <v/>
      </c>
      <c r="Z19" s="2" t="str">
        <f>IFERROR(IF(Z13="","",VLOOKUP(Z13,'別紙１ (港湾・漁港)'!$AT$7:$AW$678,3,FALSE)),"")</f>
        <v/>
      </c>
      <c r="AA19" s="2" t="str">
        <f>IFERROR(IF(AA13="","",VLOOKUP(AA13,'別紙１ (港湾・漁港)'!$AT$7:$AW$678,3,FALSE)),"")</f>
        <v/>
      </c>
      <c r="AB19" s="2" t="str">
        <f>IFERROR(IF(AB13="","",VLOOKUP(AB13,'別紙１ (港湾・漁港)'!$AT$7:$AW$678,3,FALSE)),"")</f>
        <v/>
      </c>
      <c r="AC19" s="2" t="str">
        <f>IFERROR(IF(AC13="","",VLOOKUP(AC13,'別紙１ (港湾・漁港)'!$AT$7:$AW$678,3,FALSE)),"")</f>
        <v/>
      </c>
      <c r="AD19" s="2" t="str">
        <f>IFERROR(IF(AD13="","",VLOOKUP(AD13,'別紙１ (港湾・漁港)'!$AT$7:$AW$678,3,FALSE)),"")</f>
        <v/>
      </c>
      <c r="AE19" s="2" t="str">
        <f>IFERROR(IF(AE13="","",VLOOKUP(AE13,'別紙１ (港湾・漁港)'!$AT$7:$AW$678,3,FALSE)),"")</f>
        <v/>
      </c>
      <c r="AF19" s="2" t="str">
        <f>IFERROR(IF(AF13="","",VLOOKUP(AF13,'別紙１ (港湾・漁港)'!$AT$7:$AW$678,3,FALSE)),"")</f>
        <v/>
      </c>
      <c r="AG19" s="80" t="str">
        <f>IFERROR(IF(AG13="","",VLOOKUP(AG13,'別紙１ (港湾・漁港)'!$AT$7:$AW$678,3,FALSE)),"")</f>
        <v/>
      </c>
      <c r="AH19" s="43" t="s">
        <v>4</v>
      </c>
      <c r="AI19" s="44">
        <f>+AI18/AI15</f>
        <v>0</v>
      </c>
      <c r="AJ19" s="36"/>
    </row>
    <row r="20" spans="2:48" x14ac:dyDescent="0.15">
      <c r="B20" s="45" t="s">
        <v>7</v>
      </c>
      <c r="C20" s="119" t="str">
        <f>IFERROR(IF(C13="","",VLOOKUP(C13,'別紙１ (港湾・漁港)'!$AT$7:$AW$678,4,FALSE)),"")</f>
        <v/>
      </c>
      <c r="D20" s="2" t="str">
        <f>IFERROR(IF(D13="","",VLOOKUP(D13,'別紙１ (港湾・漁港)'!$AT$7:$AW$678,4,FALSE)),"")</f>
        <v/>
      </c>
      <c r="E20" s="2" t="str">
        <f>IFERROR(IF(E13="","",VLOOKUP(E13,'別紙１ (港湾・漁港)'!$AT$7:$AW$678,4,FALSE)),"")</f>
        <v/>
      </c>
      <c r="F20" s="2" t="str">
        <f>IFERROR(IF(F13="","",VLOOKUP(F13,'別紙１ (港湾・漁港)'!$AT$7:$AW$678,4,FALSE)),"")</f>
        <v/>
      </c>
      <c r="G20" s="2" t="str">
        <f>IFERROR(IF(G13="","",VLOOKUP(G13,'別紙１ (港湾・漁港)'!$AT$7:$AW$678,4,FALSE)),"")</f>
        <v/>
      </c>
      <c r="H20" s="2" t="str">
        <f>IFERROR(IF(H13="","",VLOOKUP(H13,'別紙１ (港湾・漁港)'!$AT$7:$AW$678,4,FALSE)),"")</f>
        <v/>
      </c>
      <c r="I20" s="2" t="str">
        <f>IFERROR(IF(I13="","",VLOOKUP(I13,'別紙１ (港湾・漁港)'!$AT$7:$AW$678,4,FALSE)),"")</f>
        <v/>
      </c>
      <c r="J20" s="2" t="str">
        <f>IFERROR(IF(J13="","",VLOOKUP(J13,'別紙１ (港湾・漁港)'!$AT$7:$AW$678,4,FALSE)),"")</f>
        <v/>
      </c>
      <c r="K20" s="2" t="str">
        <f>IFERROR(IF(K13="","",VLOOKUP(K13,'別紙１ (港湾・漁港)'!$AT$7:$AW$678,4,FALSE)),"")</f>
        <v/>
      </c>
      <c r="L20" s="2" t="str">
        <f>IFERROR(IF(L13="","",VLOOKUP(L13,'別紙１ (港湾・漁港)'!$AT$7:$AW$678,4,FALSE)),"")</f>
        <v/>
      </c>
      <c r="M20" s="2" t="str">
        <f>IFERROR(IF(M13="","",VLOOKUP(M13,'別紙１ (港湾・漁港)'!$AT$7:$AW$678,4,FALSE)),"")</f>
        <v/>
      </c>
      <c r="N20" s="2" t="str">
        <f>IFERROR(IF(N13="","",VLOOKUP(N13,'別紙１ (港湾・漁港)'!$AT$7:$AW$678,4,FALSE)),"")</f>
        <v/>
      </c>
      <c r="O20" s="2" t="str">
        <f>IFERROR(IF(O13="","",VLOOKUP(O13,'別紙１ (港湾・漁港)'!$AT$7:$AW$678,4,FALSE)),"")</f>
        <v/>
      </c>
      <c r="P20" s="2" t="str">
        <f>IFERROR(IF(P13="","",VLOOKUP(P13,'別紙１ (港湾・漁港)'!$AT$7:$AW$678,4,FALSE)),"")</f>
        <v/>
      </c>
      <c r="Q20" s="2" t="str">
        <f>IFERROR(IF(Q13="","",VLOOKUP(Q13,'別紙１ (港湾・漁港)'!$AT$7:$AW$678,4,FALSE)),"")</f>
        <v/>
      </c>
      <c r="R20" s="2" t="str">
        <f>IFERROR(IF(R13="","",VLOOKUP(R13,'別紙１ (港湾・漁港)'!$AT$7:$AW$678,4,FALSE)),"")</f>
        <v/>
      </c>
      <c r="S20" s="2" t="str">
        <f>IFERROR(IF(S13="","",VLOOKUP(S13,'別紙１ (港湾・漁港)'!$AT$7:$AW$678,4,FALSE)),"")</f>
        <v/>
      </c>
      <c r="T20" s="2" t="str">
        <f>IFERROR(IF(T13="","",VLOOKUP(T13,'別紙１ (港湾・漁港)'!$AT$7:$AW$678,4,FALSE)),"")</f>
        <v/>
      </c>
      <c r="U20" s="2" t="str">
        <f>IFERROR(IF(U13="","",VLOOKUP(U13,'別紙１ (港湾・漁港)'!$AT$7:$AW$678,4,FALSE)),"")</f>
        <v/>
      </c>
      <c r="V20" s="2" t="str">
        <f>IFERROR(IF(V13="","",VLOOKUP(V13,'別紙１ (港湾・漁港)'!$AT$7:$AW$678,4,FALSE)),"")</f>
        <v/>
      </c>
      <c r="W20" s="2" t="str">
        <f>IFERROR(IF(W13="","",VLOOKUP(W13,'別紙１ (港湾・漁港)'!$AT$7:$AW$678,4,FALSE)),"")</f>
        <v/>
      </c>
      <c r="X20" s="2" t="str">
        <f>IFERROR(IF(X13="","",VLOOKUP(X13,'別紙１ (港湾・漁港)'!$AT$7:$AW$678,4,FALSE)),"")</f>
        <v/>
      </c>
      <c r="Y20" s="2" t="str">
        <f>IFERROR(IF(Y13="","",VLOOKUP(Y13,'別紙１ (港湾・漁港)'!$AT$7:$AW$678,4,FALSE)),"")</f>
        <v/>
      </c>
      <c r="Z20" s="2" t="str">
        <f>IFERROR(IF(Z13="","",VLOOKUP(Z13,'別紙１ (港湾・漁港)'!$AT$7:$AW$678,4,FALSE)),"")</f>
        <v/>
      </c>
      <c r="AA20" s="2" t="str">
        <f>IFERROR(IF(AA13="","",VLOOKUP(AA13,'別紙１ (港湾・漁港)'!$AT$7:$AW$678,4,FALSE)),"")</f>
        <v/>
      </c>
      <c r="AB20" s="2" t="str">
        <f>IFERROR(IF(AB13="","",VLOOKUP(AB13,'別紙１ (港湾・漁港)'!$AT$7:$AW$678,4,FALSE)),"")</f>
        <v/>
      </c>
      <c r="AC20" s="2" t="str">
        <f>IFERROR(IF(AC13="","",VLOOKUP(AC13,'別紙１ (港湾・漁港)'!$AT$7:$AW$678,4,FALSE)),"")</f>
        <v/>
      </c>
      <c r="AD20" s="2" t="str">
        <f>IFERROR(IF(AD13="","",VLOOKUP(AD13,'別紙１ (港湾・漁港)'!$AT$7:$AW$678,4,FALSE)),"")</f>
        <v/>
      </c>
      <c r="AE20" s="2" t="str">
        <f>IFERROR(IF(AE13="","",VLOOKUP(AE13,'別紙１ (港湾・漁港)'!$AT$7:$AW$678,4,FALSE)),"")</f>
        <v/>
      </c>
      <c r="AF20" s="2" t="str">
        <f>IFERROR(IF(AF13="","",VLOOKUP(AF13,'別紙１ (港湾・漁港)'!$AT$7:$AW$678,4,FALSE)),"")</f>
        <v/>
      </c>
      <c r="AG20" s="80" t="str">
        <f>IFERROR(IF(AG13="","",VLOOKUP(AG13,'別紙１ (港湾・漁港)'!$AT$7:$AW$678,4,FALSE)),"")</f>
        <v/>
      </c>
      <c r="AH20" s="46" t="s">
        <v>19</v>
      </c>
      <c r="AI20" s="47" t="str">
        <f>_xlfn.IFS(AI19&gt;=0.285,"OK",AI13&lt;=AI18,"OK",AI13&gt;AI18,"NG")</f>
        <v>NG</v>
      </c>
      <c r="AJ20" s="40" t="str">
        <f>IF(AI20="NG","←月単位未達成","←月単位達成")</f>
        <v>←月単位未達成</v>
      </c>
    </row>
    <row r="21" spans="2:48" hidden="1" x14ac:dyDescent="0.15">
      <c r="B21" s="24"/>
      <c r="C21" s="5" t="str">
        <f>IF(C15="","",VLOOKUP(C15,'別紙１ (港湾・漁港)'!$AT$7:$AW$678,3,FALSE))</f>
        <v/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 t="str">
        <f t="shared" si="18"/>
        <v>通常</v>
      </c>
      <c r="AE21" s="68" t="str">
        <f t="shared" si="18"/>
        <v>通常</v>
      </c>
      <c r="AF21" s="68" t="str">
        <f t="shared" si="18"/>
        <v>通常</v>
      </c>
      <c r="AG21" s="68" t="str">
        <f t="shared" si="18"/>
        <v>通常</v>
      </c>
      <c r="AH21" s="66"/>
      <c r="AI21" s="67"/>
      <c r="AJ21" s="40"/>
    </row>
    <row r="22" spans="2:48" hidden="1" x14ac:dyDescent="0.15">
      <c r="B22" s="24"/>
      <c r="C22" s="5" t="str">
        <f>IF(C16="","",VLOOKUP(C16,'別紙１ (港湾・漁港)'!$AT$7:$AW$678,3,FALSE))</f>
        <v/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 t="str">
        <f t="shared" si="19"/>
        <v>通常実績</v>
      </c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通常実績</v>
      </c>
      <c r="AH22" s="66"/>
      <c r="AI22" s="67"/>
      <c r="AJ22" s="40"/>
    </row>
    <row r="23" spans="2:48" x14ac:dyDescent="0.15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48" hidden="1" x14ac:dyDescent="0.15">
      <c r="C24" s="7">
        <f>YEAR(C27)</f>
        <v>2025</v>
      </c>
      <c r="D24" s="7">
        <f>MONTH(C27)</f>
        <v>5</v>
      </c>
    </row>
    <row r="25" spans="2:48" x14ac:dyDescent="0.15">
      <c r="B25" s="11" t="s">
        <v>20</v>
      </c>
      <c r="C25" s="208">
        <f>IF(C27="","",C27)</f>
        <v>45778</v>
      </c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9"/>
    </row>
    <row r="26" spans="2:48" hidden="1" x14ac:dyDescent="0.15">
      <c r="B26" s="48"/>
      <c r="C26" s="31">
        <f>DATE($C24,$D24,1)</f>
        <v>45778</v>
      </c>
      <c r="D26" s="31">
        <f>C26+1</f>
        <v>45779</v>
      </c>
      <c r="E26" s="31">
        <f t="shared" ref="E26:AG26" si="20">D26+1</f>
        <v>45780</v>
      </c>
      <c r="F26" s="31">
        <f t="shared" si="20"/>
        <v>45781</v>
      </c>
      <c r="G26" s="31">
        <f t="shared" si="20"/>
        <v>45782</v>
      </c>
      <c r="H26" s="31">
        <f t="shared" si="20"/>
        <v>45783</v>
      </c>
      <c r="I26" s="31">
        <f t="shared" si="20"/>
        <v>45784</v>
      </c>
      <c r="J26" s="31">
        <f t="shared" si="20"/>
        <v>45785</v>
      </c>
      <c r="K26" s="31">
        <f t="shared" si="20"/>
        <v>45786</v>
      </c>
      <c r="L26" s="31">
        <f t="shared" si="20"/>
        <v>45787</v>
      </c>
      <c r="M26" s="31">
        <f t="shared" si="20"/>
        <v>45788</v>
      </c>
      <c r="N26" s="31">
        <f t="shared" si="20"/>
        <v>45789</v>
      </c>
      <c r="O26" s="31">
        <f t="shared" si="20"/>
        <v>45790</v>
      </c>
      <c r="P26" s="31">
        <f t="shared" si="20"/>
        <v>45791</v>
      </c>
      <c r="Q26" s="31">
        <f t="shared" si="20"/>
        <v>45792</v>
      </c>
      <c r="R26" s="31">
        <f t="shared" si="20"/>
        <v>45793</v>
      </c>
      <c r="S26" s="31">
        <f t="shared" si="20"/>
        <v>45794</v>
      </c>
      <c r="T26" s="31">
        <f t="shared" si="20"/>
        <v>45795</v>
      </c>
      <c r="U26" s="31">
        <f t="shared" si="20"/>
        <v>45796</v>
      </c>
      <c r="V26" s="31">
        <f t="shared" si="20"/>
        <v>45797</v>
      </c>
      <c r="W26" s="31">
        <f t="shared" si="20"/>
        <v>45798</v>
      </c>
      <c r="X26" s="31">
        <f t="shared" si="20"/>
        <v>45799</v>
      </c>
      <c r="Y26" s="31">
        <f t="shared" si="20"/>
        <v>45800</v>
      </c>
      <c r="Z26" s="31">
        <f t="shared" si="20"/>
        <v>45801</v>
      </c>
      <c r="AA26" s="31">
        <f t="shared" si="20"/>
        <v>45802</v>
      </c>
      <c r="AB26" s="31">
        <f t="shared" si="20"/>
        <v>45803</v>
      </c>
      <c r="AC26" s="31">
        <f t="shared" si="20"/>
        <v>45804</v>
      </c>
      <c r="AD26" s="31">
        <f t="shared" si="20"/>
        <v>45805</v>
      </c>
      <c r="AE26" s="31">
        <f t="shared" si="20"/>
        <v>45806</v>
      </c>
      <c r="AF26" s="31">
        <f t="shared" si="20"/>
        <v>45807</v>
      </c>
      <c r="AG26" s="31">
        <f t="shared" si="20"/>
        <v>45808</v>
      </c>
      <c r="AH26" s="49"/>
      <c r="AI26" s="50"/>
    </row>
    <row r="27" spans="2:48" x14ac:dyDescent="0.15">
      <c r="B27" s="29" t="s">
        <v>21</v>
      </c>
      <c r="C27" s="120">
        <f>IFERROR(IF(EDATE(C12,1)&gt;$G$8,"",EDATE(C12,1)),"")</f>
        <v>45778</v>
      </c>
      <c r="D27" s="121">
        <f>IFERROR(IF(D26&gt;$G$8,"",IF(C27=EOMONTH(DATE($C24,$D24,1),0),"",IF(C27="","",C27+1))),"")</f>
        <v>45779</v>
      </c>
      <c r="E27" s="121">
        <f t="shared" ref="E27:AG27" si="21">IFERROR(IF(E26&gt;$G$8,"",IF(D27=EOMONTH(DATE($C24,$D24,1),0),"",IF(D27="","",D27+1))),"")</f>
        <v>45780</v>
      </c>
      <c r="F27" s="121">
        <f t="shared" si="21"/>
        <v>45781</v>
      </c>
      <c r="G27" s="121">
        <f t="shared" si="21"/>
        <v>45782</v>
      </c>
      <c r="H27" s="121">
        <f t="shared" si="21"/>
        <v>45783</v>
      </c>
      <c r="I27" s="121">
        <f t="shared" si="21"/>
        <v>45784</v>
      </c>
      <c r="J27" s="121">
        <f t="shared" si="21"/>
        <v>45785</v>
      </c>
      <c r="K27" s="121">
        <f t="shared" si="21"/>
        <v>45786</v>
      </c>
      <c r="L27" s="121">
        <f t="shared" si="21"/>
        <v>45787</v>
      </c>
      <c r="M27" s="121">
        <f t="shared" si="21"/>
        <v>45788</v>
      </c>
      <c r="N27" s="121">
        <f t="shared" si="21"/>
        <v>45789</v>
      </c>
      <c r="O27" s="121">
        <f t="shared" si="21"/>
        <v>45790</v>
      </c>
      <c r="P27" s="121">
        <f t="shared" si="21"/>
        <v>45791</v>
      </c>
      <c r="Q27" s="121">
        <f t="shared" si="21"/>
        <v>45792</v>
      </c>
      <c r="R27" s="121">
        <f t="shared" si="21"/>
        <v>45793</v>
      </c>
      <c r="S27" s="121">
        <f t="shared" si="21"/>
        <v>45794</v>
      </c>
      <c r="T27" s="121">
        <f t="shared" si="21"/>
        <v>45795</v>
      </c>
      <c r="U27" s="121">
        <f t="shared" si="21"/>
        <v>45796</v>
      </c>
      <c r="V27" s="121">
        <f t="shared" si="21"/>
        <v>45797</v>
      </c>
      <c r="W27" s="121">
        <f t="shared" si="21"/>
        <v>45798</v>
      </c>
      <c r="X27" s="121">
        <f t="shared" si="21"/>
        <v>45799</v>
      </c>
      <c r="Y27" s="121">
        <f t="shared" si="21"/>
        <v>45800</v>
      </c>
      <c r="Z27" s="121">
        <f t="shared" si="21"/>
        <v>45801</v>
      </c>
      <c r="AA27" s="121">
        <f t="shared" si="21"/>
        <v>45802</v>
      </c>
      <c r="AB27" s="121">
        <f t="shared" si="21"/>
        <v>45803</v>
      </c>
      <c r="AC27" s="121">
        <f t="shared" si="21"/>
        <v>45804</v>
      </c>
      <c r="AD27" s="121">
        <f t="shared" si="21"/>
        <v>45805</v>
      </c>
      <c r="AE27" s="121">
        <f t="shared" si="21"/>
        <v>45806</v>
      </c>
      <c r="AF27" s="121">
        <f t="shared" si="21"/>
        <v>45807</v>
      </c>
      <c r="AG27" s="121">
        <f t="shared" si="21"/>
        <v>45808</v>
      </c>
      <c r="AH27" s="32" t="s">
        <v>22</v>
      </c>
      <c r="AI27" s="33">
        <f>+COUNTIFS(C28:AG28,"土",C32:AG32,"")+COUNTIFS(C28:AG28,"日",C32:AG32,"")</f>
        <v>9</v>
      </c>
    </row>
    <row r="28" spans="2:48" s="36" customFormat="1" x14ac:dyDescent="0.15">
      <c r="B28" s="52" t="s">
        <v>5</v>
      </c>
      <c r="C28" s="93" t="str">
        <f>IFERROR(TEXT(WEEKDAY(+C27),"aaa"),"")</f>
        <v>木</v>
      </c>
      <c r="D28" s="93" t="str">
        <f t="shared" ref="D28:AG28" si="22">IFERROR(TEXT(WEEKDAY(+D27),"aaa"),"")</f>
        <v>金</v>
      </c>
      <c r="E28" s="93" t="str">
        <f t="shared" si="22"/>
        <v>土</v>
      </c>
      <c r="F28" s="93" t="str">
        <f t="shared" si="22"/>
        <v>日</v>
      </c>
      <c r="G28" s="93" t="str">
        <f t="shared" si="22"/>
        <v>月</v>
      </c>
      <c r="H28" s="93" t="str">
        <f t="shared" si="22"/>
        <v>火</v>
      </c>
      <c r="I28" s="93" t="str">
        <f t="shared" si="22"/>
        <v>水</v>
      </c>
      <c r="J28" s="93" t="str">
        <f t="shared" si="22"/>
        <v>木</v>
      </c>
      <c r="K28" s="93" t="str">
        <f t="shared" si="22"/>
        <v>金</v>
      </c>
      <c r="L28" s="93" t="str">
        <f t="shared" si="22"/>
        <v>土</v>
      </c>
      <c r="M28" s="93" t="str">
        <f t="shared" si="22"/>
        <v>日</v>
      </c>
      <c r="N28" s="93" t="str">
        <f t="shared" si="22"/>
        <v>月</v>
      </c>
      <c r="O28" s="93" t="str">
        <f t="shared" si="22"/>
        <v>火</v>
      </c>
      <c r="P28" s="93" t="str">
        <f t="shared" si="22"/>
        <v>水</v>
      </c>
      <c r="Q28" s="93" t="str">
        <f t="shared" si="22"/>
        <v>木</v>
      </c>
      <c r="R28" s="93" t="str">
        <f t="shared" si="22"/>
        <v>金</v>
      </c>
      <c r="S28" s="93" t="str">
        <f t="shared" si="22"/>
        <v>土</v>
      </c>
      <c r="T28" s="93" t="str">
        <f t="shared" si="22"/>
        <v>日</v>
      </c>
      <c r="U28" s="93" t="str">
        <f t="shared" si="22"/>
        <v>月</v>
      </c>
      <c r="V28" s="93" t="str">
        <f t="shared" si="22"/>
        <v>火</v>
      </c>
      <c r="W28" s="93" t="str">
        <f t="shared" si="22"/>
        <v>水</v>
      </c>
      <c r="X28" s="93" t="str">
        <f t="shared" si="22"/>
        <v>木</v>
      </c>
      <c r="Y28" s="93" t="str">
        <f t="shared" si="22"/>
        <v>金</v>
      </c>
      <c r="Z28" s="93" t="str">
        <f t="shared" si="22"/>
        <v>土</v>
      </c>
      <c r="AA28" s="93" t="str">
        <f t="shared" si="22"/>
        <v>日</v>
      </c>
      <c r="AB28" s="93" t="str">
        <f t="shared" si="22"/>
        <v>月</v>
      </c>
      <c r="AC28" s="93" t="str">
        <f t="shared" si="22"/>
        <v>火</v>
      </c>
      <c r="AD28" s="93" t="str">
        <f t="shared" si="22"/>
        <v>水</v>
      </c>
      <c r="AE28" s="93" t="str">
        <f t="shared" si="22"/>
        <v>木</v>
      </c>
      <c r="AF28" s="93" t="str">
        <f t="shared" si="22"/>
        <v>金</v>
      </c>
      <c r="AG28" s="93" t="str">
        <f t="shared" si="22"/>
        <v>土</v>
      </c>
      <c r="AH28" s="53" t="s">
        <v>17</v>
      </c>
      <c r="AI28" s="33">
        <f>+COUNTIF(C32:AG32,"夏休")+COUNTIF(C32:AG32,"冬休")</f>
        <v>0</v>
      </c>
    </row>
    <row r="29" spans="2:48" s="36" customFormat="1" ht="13.5" customHeight="1" x14ac:dyDescent="0.15">
      <c r="B29" s="176" t="s">
        <v>8</v>
      </c>
      <c r="C29" s="182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202"/>
      <c r="AE29" s="202"/>
      <c r="AF29" s="170"/>
      <c r="AG29" s="205"/>
      <c r="AH29" s="54" t="s">
        <v>2</v>
      </c>
      <c r="AI29" s="55">
        <f>COUNT(C27:AG27)-AI28</f>
        <v>31</v>
      </c>
    </row>
    <row r="30" spans="2:48" s="36" customFormat="1" ht="13.5" customHeight="1" x14ac:dyDescent="0.15">
      <c r="B30" s="177"/>
      <c r="C30" s="183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203"/>
      <c r="AE30" s="203"/>
      <c r="AF30" s="171"/>
      <c r="AG30" s="206"/>
      <c r="AH30" s="54" t="s">
        <v>6</v>
      </c>
      <c r="AI30" s="39">
        <f>+COUNTIF(C33:AG33,"休")</f>
        <v>0</v>
      </c>
      <c r="AJ30" s="40" t="str">
        <f>IF(AI31&gt;0.285,"",IF(AI30&lt;AI27,"←計画日数が足りません",""))</f>
        <v>←計画日数が足りません</v>
      </c>
    </row>
    <row r="31" spans="2:48" s="36" customFormat="1" ht="13.5" customHeight="1" x14ac:dyDescent="0.15">
      <c r="B31" s="178"/>
      <c r="C31" s="184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204"/>
      <c r="AE31" s="204"/>
      <c r="AF31" s="172"/>
      <c r="AG31" s="207"/>
      <c r="AH31" s="54" t="s">
        <v>9</v>
      </c>
      <c r="AI31" s="56">
        <f>+AI30/AI29</f>
        <v>0</v>
      </c>
    </row>
    <row r="32" spans="2:48" s="36" customFormat="1" x14ac:dyDescent="0.15">
      <c r="B32" s="57" t="s">
        <v>16</v>
      </c>
      <c r="C32" s="5" t="str">
        <f>IFERROR(IF(C27="","",VLOOKUP(C27,'別紙１ (港湾・漁港)'!$AT$7:$AW$678,2,FALSE)),"")</f>
        <v/>
      </c>
      <c r="D32" s="2" t="str">
        <f>IFERROR(IF(D27="","",VLOOKUP(D27,'別紙１ (港湾・漁港)'!$AT$7:$AW$678,2,FALSE)),"")</f>
        <v/>
      </c>
      <c r="E32" s="2" t="str">
        <f>IFERROR(IF(E27="","",VLOOKUP(E27,'別紙１ (港湾・漁港)'!$AT$7:$AW$678,2,FALSE)),"")</f>
        <v/>
      </c>
      <c r="F32" s="2" t="str">
        <f>IFERROR(IF(F27="","",VLOOKUP(F27,'別紙１ (港湾・漁港)'!$AT$7:$AW$678,2,FALSE)),"")</f>
        <v/>
      </c>
      <c r="G32" s="2" t="str">
        <f>IFERROR(IF(G27="","",VLOOKUP(G27,'別紙１ (港湾・漁港)'!$AT$7:$AW$678,2,FALSE)),"")</f>
        <v/>
      </c>
      <c r="H32" s="2" t="str">
        <f>IFERROR(IF(H27="","",VLOOKUP(H27,'別紙１ (港湾・漁港)'!$AT$7:$AW$678,2,FALSE)),"")</f>
        <v/>
      </c>
      <c r="I32" s="2" t="str">
        <f>IFERROR(IF(I27="","",VLOOKUP(I27,'別紙１ (港湾・漁港)'!$AT$7:$AW$678,2,FALSE)),"")</f>
        <v/>
      </c>
      <c r="J32" s="2" t="str">
        <f>IFERROR(IF(J27="","",VLOOKUP(J27,'別紙１ (港湾・漁港)'!$AT$7:$AW$678,2,FALSE)),"")</f>
        <v/>
      </c>
      <c r="K32" s="2" t="str">
        <f>IFERROR(IF(K27="","",VLOOKUP(K27,'別紙１ (港湾・漁港)'!$AT$7:$AW$678,2,FALSE)),"")</f>
        <v/>
      </c>
      <c r="L32" s="2" t="str">
        <f>IFERROR(IF(L27="","",VLOOKUP(L27,'別紙１ (港湾・漁港)'!$AT$7:$AW$678,2,FALSE)),"")</f>
        <v/>
      </c>
      <c r="M32" s="2" t="str">
        <f>IFERROR(IF(M27="","",VLOOKUP(M27,'別紙１ (港湾・漁港)'!$AT$7:$AW$678,2,FALSE)),"")</f>
        <v/>
      </c>
      <c r="N32" s="2" t="str">
        <f>IFERROR(IF(N27="","",VLOOKUP(N27,'別紙１ (港湾・漁港)'!$AT$7:$AW$678,2,FALSE)),"")</f>
        <v/>
      </c>
      <c r="O32" s="2" t="str">
        <f>IFERROR(IF(O27="","",VLOOKUP(O27,'別紙１ (港湾・漁港)'!$AT$7:$AW$678,2,FALSE)),"")</f>
        <v/>
      </c>
      <c r="P32" s="2" t="str">
        <f>IFERROR(IF(P27="","",VLOOKUP(P27,'別紙１ (港湾・漁港)'!$AT$7:$AW$678,2,FALSE)),"")</f>
        <v/>
      </c>
      <c r="Q32" s="2" t="str">
        <f>IFERROR(IF(Q27="","",VLOOKUP(Q27,'別紙１ (港湾・漁港)'!$AT$7:$AW$678,2,FALSE)),"")</f>
        <v/>
      </c>
      <c r="R32" s="2" t="str">
        <f>IFERROR(IF(R27="","",VLOOKUP(R27,'別紙１ (港湾・漁港)'!$AT$7:$AW$678,2,FALSE)),"")</f>
        <v/>
      </c>
      <c r="S32" s="122" t="str">
        <f>IFERROR(IF(S27="","",VLOOKUP(S27,'別紙１ (港湾・漁港)'!$AT$7:$AW$678,2,FALSE)),"")</f>
        <v/>
      </c>
      <c r="T32" s="2" t="str">
        <f>IFERROR(IF(T27="","",VLOOKUP(T27,'別紙１ (港湾・漁港)'!$AT$7:$AW$678,2,FALSE)),"")</f>
        <v/>
      </c>
      <c r="U32" s="2" t="str">
        <f>IFERROR(IF(U27="","",VLOOKUP(U27,'別紙１ (港湾・漁港)'!$AT$7:$AW$678,2,FALSE)),"")</f>
        <v/>
      </c>
      <c r="V32" s="2" t="str">
        <f>IFERROR(IF(V27="","",VLOOKUP(V27,'別紙１ (港湾・漁港)'!$AT$7:$AW$678,2,FALSE)),"")</f>
        <v/>
      </c>
      <c r="W32" s="2" t="str">
        <f>IFERROR(IF(W27="","",VLOOKUP(W27,'別紙１ (港湾・漁港)'!$AT$7:$AW$678,2,FALSE)),"")</f>
        <v/>
      </c>
      <c r="X32" s="2" t="str">
        <f>IFERROR(IF(X27="","",VLOOKUP(X27,'別紙１ (港湾・漁港)'!$AT$7:$AW$678,2,FALSE)),"")</f>
        <v/>
      </c>
      <c r="Y32" s="2" t="str">
        <f>IFERROR(IF(Y27="","",VLOOKUP(Y27,'別紙１ (港湾・漁港)'!$AT$7:$AW$678,2,FALSE)),"")</f>
        <v/>
      </c>
      <c r="Z32" s="2" t="str">
        <f>IFERROR(IF(Z27="","",VLOOKUP(Z27,'別紙１ (港湾・漁港)'!$AT$7:$AW$678,2,FALSE)),"")</f>
        <v/>
      </c>
      <c r="AA32" s="2" t="str">
        <f>IFERROR(IF(AA27="","",VLOOKUP(AA27,'別紙１ (港湾・漁港)'!$AT$7:$AW$678,2,FALSE)),"")</f>
        <v/>
      </c>
      <c r="AB32" s="2" t="str">
        <f>IFERROR(IF(AB27="","",VLOOKUP(AB27,'別紙１ (港湾・漁港)'!$AT$7:$AW$678,2,FALSE)),"")</f>
        <v/>
      </c>
      <c r="AC32" s="2" t="str">
        <f>IFERROR(IF(AC27="","",VLOOKUP(AC27,'別紙１ (港湾・漁港)'!$AT$7:$AW$678,2,FALSE)),"")</f>
        <v/>
      </c>
      <c r="AD32" s="3" t="str">
        <f>IFERROR(IF(AD27="","",VLOOKUP(AD27,'別紙１ (港湾・漁港)'!$AT$7:$AW$678,2,FALSE)),"")</f>
        <v/>
      </c>
      <c r="AE32" s="3" t="str">
        <f>IFERROR(IF(AE27="","",VLOOKUP(AE27,'別紙１ (港湾・漁港)'!$AT$7:$AW$678,2,FALSE)),"")</f>
        <v/>
      </c>
      <c r="AF32" s="2" t="str">
        <f>IFERROR(IF(AF27="","",VLOOKUP(AF27,'別紙１ (港湾・漁港)'!$AT$7:$AW$678,2,FALSE)),"")</f>
        <v/>
      </c>
      <c r="AG32" s="4" t="str">
        <f>IFERROR(IF(AG27="","",VLOOKUP(AG27,'別紙１ (港湾・漁港)'!$AT$7:$AW$678,2,FALSE)),"")</f>
        <v/>
      </c>
      <c r="AH32" s="54" t="s">
        <v>10</v>
      </c>
      <c r="AI32" s="39">
        <f>+COUNTIF(C34:AG34,"*休")+COUNTIF(C34:AG34,"*雨")</f>
        <v>0</v>
      </c>
    </row>
    <row r="33" spans="2:39" s="36" customFormat="1" x14ac:dyDescent="0.15">
      <c r="B33" s="52" t="s">
        <v>0</v>
      </c>
      <c r="C33" s="5" t="str">
        <f>IFERROR(IF(C27="","",VLOOKUP(C27,'別紙１ (港湾・漁港)'!$AT$7:$AW$678,3,FALSE)),"")</f>
        <v/>
      </c>
      <c r="D33" s="2" t="str">
        <f>IFERROR(IF(D27="","",VLOOKUP(D27,'別紙１ (港湾・漁港)'!$AT$7:$AW$678,3,FALSE)),"")</f>
        <v/>
      </c>
      <c r="E33" s="2" t="str">
        <f>IFERROR(IF(E27="","",VLOOKUP(E27,'別紙１ (港湾・漁港)'!$AT$7:$AW$678,3,FALSE)),"")</f>
        <v/>
      </c>
      <c r="F33" s="2" t="str">
        <f>IFERROR(IF(F27="","",VLOOKUP(F27,'別紙１ (港湾・漁港)'!$AT$7:$AW$678,3,FALSE)),"")</f>
        <v/>
      </c>
      <c r="G33" s="2" t="str">
        <f>IFERROR(IF(G27="","",VLOOKUP(G27,'別紙１ (港湾・漁港)'!$AT$7:$AW$678,3,FALSE)),"")</f>
        <v/>
      </c>
      <c r="H33" s="2" t="str">
        <f>IFERROR(IF(H27="","",VLOOKUP(H27,'別紙１ (港湾・漁港)'!$AT$7:$AW$678,3,FALSE)),"")</f>
        <v/>
      </c>
      <c r="I33" s="2" t="str">
        <f>IFERROR(IF(I27="","",VLOOKUP(I27,'別紙１ (港湾・漁港)'!$AT$7:$AW$678,3,FALSE)),"")</f>
        <v/>
      </c>
      <c r="J33" s="2" t="str">
        <f>IFERROR(IF(J27="","",VLOOKUP(J27,'別紙１ (港湾・漁港)'!$AT$7:$AW$678,3,FALSE)),"")</f>
        <v/>
      </c>
      <c r="K33" s="2" t="str">
        <f>IFERROR(IF(K27="","",VLOOKUP(K27,'別紙１ (港湾・漁港)'!$AT$7:$AW$678,3,FALSE)),"")</f>
        <v/>
      </c>
      <c r="L33" s="2" t="str">
        <f>IFERROR(IF(L27="","",VLOOKUP(L27,'別紙１ (港湾・漁港)'!$AT$7:$AW$678,3,FALSE)),"")</f>
        <v/>
      </c>
      <c r="M33" s="2" t="str">
        <f>IFERROR(IF(M27="","",VLOOKUP(M27,'別紙１ (港湾・漁港)'!$AT$7:$AW$678,3,FALSE)),"")</f>
        <v/>
      </c>
      <c r="N33" s="2" t="str">
        <f>IFERROR(IF(N27="","",VLOOKUP(N27,'別紙１ (港湾・漁港)'!$AT$7:$AW$678,3,FALSE)),"")</f>
        <v/>
      </c>
      <c r="O33" s="2" t="str">
        <f>IFERROR(IF(O27="","",VLOOKUP(O27,'別紙１ (港湾・漁港)'!$AT$7:$AW$678,3,FALSE)),"")</f>
        <v/>
      </c>
      <c r="P33" s="2" t="str">
        <f>IFERROR(IF(P27="","",VLOOKUP(P27,'別紙１ (港湾・漁港)'!$AT$7:$AW$678,3,FALSE)),"")</f>
        <v/>
      </c>
      <c r="Q33" s="2" t="str">
        <f>IFERROR(IF(Q27="","",VLOOKUP(Q27,'別紙１ (港湾・漁港)'!$AT$7:$AW$678,3,FALSE)),"")</f>
        <v/>
      </c>
      <c r="R33" s="2" t="str">
        <f>IFERROR(IF(R27="","",VLOOKUP(R27,'別紙１ (港湾・漁港)'!$AT$7:$AW$678,3,FALSE)),"")</f>
        <v/>
      </c>
      <c r="S33" s="2" t="str">
        <f>IFERROR(IF(S27="","",VLOOKUP(S27,'別紙１ (港湾・漁港)'!$AT$7:$AW$678,3,FALSE)),"")</f>
        <v/>
      </c>
      <c r="T33" s="2" t="str">
        <f>IFERROR(IF(T27="","",VLOOKUP(T27,'別紙１ (港湾・漁港)'!$AT$7:$AW$678,3,FALSE)),"")</f>
        <v/>
      </c>
      <c r="U33" s="2" t="str">
        <f>IFERROR(IF(U27="","",VLOOKUP(U27,'別紙１ (港湾・漁港)'!$AT$7:$AW$678,3,FALSE)),"")</f>
        <v/>
      </c>
      <c r="V33" s="2" t="str">
        <f>IFERROR(IF(V27="","",VLOOKUP(V27,'別紙１ (港湾・漁港)'!$AT$7:$AW$678,3,FALSE)),"")</f>
        <v/>
      </c>
      <c r="W33" s="2" t="str">
        <f>IFERROR(IF(W27="","",VLOOKUP(W27,'別紙１ (港湾・漁港)'!$AT$7:$AW$678,3,FALSE)),"")</f>
        <v/>
      </c>
      <c r="X33" s="2" t="str">
        <f>IFERROR(IF(X27="","",VLOOKUP(X27,'別紙１ (港湾・漁港)'!$AT$7:$AW$678,3,FALSE)),"")</f>
        <v/>
      </c>
      <c r="Y33" s="2" t="str">
        <f>IFERROR(IF(Y27="","",VLOOKUP(Y27,'別紙１ (港湾・漁港)'!$AT$7:$AW$678,3,FALSE)),"")</f>
        <v/>
      </c>
      <c r="Z33" s="2" t="str">
        <f>IFERROR(IF(Z27="","",VLOOKUP(Z27,'別紙１ (港湾・漁港)'!$AT$7:$AW$678,3,FALSE)),"")</f>
        <v/>
      </c>
      <c r="AA33" s="2" t="str">
        <f>IFERROR(IF(AA27="","",VLOOKUP(AA27,'別紙１ (港湾・漁港)'!$AT$7:$AW$678,3,FALSE)),"")</f>
        <v/>
      </c>
      <c r="AB33" s="2" t="str">
        <f>IFERROR(IF(AB27="","",VLOOKUP(AB27,'別紙１ (港湾・漁港)'!$AT$7:$AW$678,3,FALSE)),"")</f>
        <v/>
      </c>
      <c r="AC33" s="2" t="str">
        <f>IFERROR(IF(AC27="","",VLOOKUP(AC27,'別紙１ (港湾・漁港)'!$AT$7:$AW$678,3,FALSE)),"")</f>
        <v/>
      </c>
      <c r="AD33" s="2" t="str">
        <f>IFERROR(IF(AD27="","",VLOOKUP(AD27,'別紙１ (港湾・漁港)'!$AT$7:$AW$678,3,FALSE)),"")</f>
        <v/>
      </c>
      <c r="AE33" s="2" t="str">
        <f>IFERROR(IF(AE27="","",VLOOKUP(AE27,'別紙１ (港湾・漁港)'!$AT$7:$AW$678,3,FALSE)),"")</f>
        <v/>
      </c>
      <c r="AF33" s="2" t="str">
        <f>IFERROR(IF(AF27="","",VLOOKUP(AF27,'別紙１ (港湾・漁港)'!$AT$7:$AW$678,3,FALSE)),"")</f>
        <v/>
      </c>
      <c r="AG33" s="69" t="str">
        <f>IFERROR(IF(AG27="","",VLOOKUP(AG27,'別紙１ (港湾・漁港)'!$AT$7:$AW$678,3,FALSE)),"")</f>
        <v/>
      </c>
      <c r="AH33" s="58" t="s">
        <v>4</v>
      </c>
      <c r="AI33" s="59">
        <f>+AI32/AI29</f>
        <v>0</v>
      </c>
    </row>
    <row r="34" spans="2:39" s="36" customFormat="1" x14ac:dyDescent="0.15">
      <c r="B34" s="60" t="s">
        <v>7</v>
      </c>
      <c r="C34" s="70" t="str">
        <f>IFERROR(IF(C27="","",VLOOKUP(C27,'別紙１ (港湾・漁港)'!$AT$7:$AW$678,4,FALSE)),"")</f>
        <v/>
      </c>
      <c r="D34" s="71" t="str">
        <f>IFERROR(IF(D27="","",VLOOKUP(D27,'別紙１ (港湾・漁港)'!$AT$7:$AW$678,4,FALSE)),"")</f>
        <v/>
      </c>
      <c r="E34" s="71" t="str">
        <f>IFERROR(IF(E27="","",VLOOKUP(E27,'別紙１ (港湾・漁港)'!$AT$7:$AW$678,4,FALSE)),"")</f>
        <v/>
      </c>
      <c r="F34" s="71" t="str">
        <f>IFERROR(IF(F27="","",VLOOKUP(F27,'別紙１ (港湾・漁港)'!$AT$7:$AW$678,4,FALSE)),"")</f>
        <v/>
      </c>
      <c r="G34" s="71" t="str">
        <f>IFERROR(IF(G27="","",VLOOKUP(G27,'別紙１ (港湾・漁港)'!$AT$7:$AW$678,4,FALSE)),"")</f>
        <v/>
      </c>
      <c r="H34" s="71" t="str">
        <f>IFERROR(IF(H27="","",VLOOKUP(H27,'別紙１ (港湾・漁港)'!$AT$7:$AW$678,4,FALSE)),"")</f>
        <v/>
      </c>
      <c r="I34" s="71" t="str">
        <f>IFERROR(IF(I27="","",VLOOKUP(I27,'別紙１ (港湾・漁港)'!$AT$7:$AW$678,4,FALSE)),"")</f>
        <v/>
      </c>
      <c r="J34" s="71" t="str">
        <f>IFERROR(IF(J27="","",VLOOKUP(J27,'別紙１ (港湾・漁港)'!$AT$7:$AW$678,4,FALSE)),"")</f>
        <v/>
      </c>
      <c r="K34" s="71" t="str">
        <f>IFERROR(IF(K27="","",VLOOKUP(K27,'別紙１ (港湾・漁港)'!$AT$7:$AW$678,4,FALSE)),"")</f>
        <v/>
      </c>
      <c r="L34" s="71" t="str">
        <f>IFERROR(IF(L27="","",VLOOKUP(L27,'別紙１ (港湾・漁港)'!$AT$7:$AW$678,4,FALSE)),"")</f>
        <v/>
      </c>
      <c r="M34" s="71" t="str">
        <f>IFERROR(IF(M27="","",VLOOKUP(M27,'別紙１ (港湾・漁港)'!$AT$7:$AW$678,4,FALSE)),"")</f>
        <v/>
      </c>
      <c r="N34" s="71" t="str">
        <f>IFERROR(IF(N27="","",VLOOKUP(N27,'別紙１ (港湾・漁港)'!$AT$7:$AW$678,4,FALSE)),"")</f>
        <v/>
      </c>
      <c r="O34" s="71" t="str">
        <f>IFERROR(IF(O27="","",VLOOKUP(O27,'別紙１ (港湾・漁港)'!$AT$7:$AW$678,4,FALSE)),"")</f>
        <v/>
      </c>
      <c r="P34" s="71" t="str">
        <f>IFERROR(IF(P27="","",VLOOKUP(P27,'別紙１ (港湾・漁港)'!$AT$7:$AW$678,4,FALSE)),"")</f>
        <v/>
      </c>
      <c r="Q34" s="71" t="str">
        <f>IFERROR(IF(Q27="","",VLOOKUP(Q27,'別紙１ (港湾・漁港)'!$AT$7:$AW$678,4,FALSE)),"")</f>
        <v/>
      </c>
      <c r="R34" s="71" t="str">
        <f>IFERROR(IF(R27="","",VLOOKUP(R27,'別紙１ (港湾・漁港)'!$AT$7:$AW$678,4,FALSE)),"")</f>
        <v/>
      </c>
      <c r="S34" s="71" t="str">
        <f>IFERROR(IF(S27="","",VLOOKUP(S27,'別紙１ (港湾・漁港)'!$AT$7:$AW$678,4,FALSE)),"")</f>
        <v/>
      </c>
      <c r="T34" s="71" t="str">
        <f>IFERROR(IF(T27="","",VLOOKUP(T27,'別紙１ (港湾・漁港)'!$AT$7:$AW$678,4,FALSE)),"")</f>
        <v/>
      </c>
      <c r="U34" s="71" t="str">
        <f>IFERROR(IF(U27="","",VLOOKUP(U27,'別紙１ (港湾・漁港)'!$AT$7:$AW$678,4,FALSE)),"")</f>
        <v/>
      </c>
      <c r="V34" s="71" t="str">
        <f>IFERROR(IF(V27="","",VLOOKUP(V27,'別紙１ (港湾・漁港)'!$AT$7:$AW$678,4,FALSE)),"")</f>
        <v/>
      </c>
      <c r="W34" s="71" t="str">
        <f>IFERROR(IF(W27="","",VLOOKUP(W27,'別紙１ (港湾・漁港)'!$AT$7:$AW$678,4,FALSE)),"")</f>
        <v/>
      </c>
      <c r="X34" s="71" t="str">
        <f>IFERROR(IF(X27="","",VLOOKUP(X27,'別紙１ (港湾・漁港)'!$AT$7:$AW$678,4,FALSE)),"")</f>
        <v/>
      </c>
      <c r="Y34" s="71" t="str">
        <f>IFERROR(IF(Y27="","",VLOOKUP(Y27,'別紙１ (港湾・漁港)'!$AT$7:$AW$678,4,FALSE)),"")</f>
        <v/>
      </c>
      <c r="Z34" s="71" t="str">
        <f>IFERROR(IF(Z27="","",VLOOKUP(Z27,'別紙１ (港湾・漁港)'!$AT$7:$AW$678,4,FALSE)),"")</f>
        <v/>
      </c>
      <c r="AA34" s="71" t="str">
        <f>IFERROR(IF(AA27="","",VLOOKUP(AA27,'別紙１ (港湾・漁港)'!$AT$7:$AW$678,4,FALSE)),"")</f>
        <v/>
      </c>
      <c r="AB34" s="71" t="str">
        <f>IFERROR(IF(AB27="","",VLOOKUP(AB27,'別紙１ (港湾・漁港)'!$AT$7:$AW$678,4,FALSE)),"")</f>
        <v/>
      </c>
      <c r="AC34" s="71" t="str">
        <f>IFERROR(IF(AC27="","",VLOOKUP(AC27,'別紙１ (港湾・漁港)'!$AT$7:$AW$678,4,FALSE)),"")</f>
        <v/>
      </c>
      <c r="AD34" s="71" t="str">
        <f>IFERROR(IF(AD27="","",VLOOKUP(AD27,'別紙１ (港湾・漁港)'!$AT$7:$AW$678,4,FALSE)),"")</f>
        <v/>
      </c>
      <c r="AE34" s="71" t="str">
        <f>IFERROR(IF(AE27="","",VLOOKUP(AE27,'別紙１ (港湾・漁港)'!$AT$7:$AW$678,4,FALSE)),"")</f>
        <v/>
      </c>
      <c r="AF34" s="71" t="str">
        <f>IFERROR(IF(AF27="","",VLOOKUP(AF27,'別紙１ (港湾・漁港)'!$AT$7:$AW$678,4,FALSE)),"")</f>
        <v/>
      </c>
      <c r="AG34" s="72" t="str">
        <f>IFERROR(IF(AG27="","",VLOOKUP(AG27,'別紙１ (港湾・漁港)'!$AT$7:$AW$678,4,FALSE)),"")</f>
        <v/>
      </c>
      <c r="AH34" s="61" t="s">
        <v>19</v>
      </c>
      <c r="AI34" s="47" t="str">
        <f>_xlfn.IFS(AI33&gt;=0.285,"OK",AI27&lt;=AI32,"OK",AI27&gt;AI32,"NG")</f>
        <v>NG</v>
      </c>
      <c r="AJ34" s="40" t="str">
        <f>IF(AI34="NG","←月単位未達成","←月単位達成")</f>
        <v>←月単位未達成</v>
      </c>
      <c r="AK34" s="9"/>
      <c r="AL34" s="9"/>
      <c r="AM34" s="9"/>
    </row>
    <row r="35" spans="2:39" hidden="1" x14ac:dyDescent="0.15">
      <c r="B35" s="24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40"/>
    </row>
    <row r="36" spans="2:39" hidden="1" x14ac:dyDescent="0.15">
      <c r="B36" s="24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40"/>
    </row>
    <row r="37" spans="2:39" x14ac:dyDescent="0.15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9" hidden="1" x14ac:dyDescent="0.15">
      <c r="C38" s="7">
        <f>YEAR(C41)</f>
        <v>2025</v>
      </c>
      <c r="D38" s="7">
        <f>MONTH(C41)</f>
        <v>6</v>
      </c>
    </row>
    <row r="39" spans="2:39" x14ac:dyDescent="0.15">
      <c r="B39" s="11" t="s">
        <v>20</v>
      </c>
      <c r="C39" s="208">
        <f>IF(C41="","",C41)</f>
        <v>45809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9"/>
    </row>
    <row r="40" spans="2:39" hidden="1" x14ac:dyDescent="0.15">
      <c r="B40" s="48"/>
      <c r="C40" s="31">
        <f>DATE($C38,$D38,1)</f>
        <v>45809</v>
      </c>
      <c r="D40" s="31">
        <f>C40+1</f>
        <v>45810</v>
      </c>
      <c r="E40" s="31">
        <f t="shared" ref="E40" si="25">D40+1</f>
        <v>45811</v>
      </c>
      <c r="F40" s="31">
        <f t="shared" ref="F40" si="26">E40+1</f>
        <v>45812</v>
      </c>
      <c r="G40" s="31">
        <f t="shared" ref="G40" si="27">F40+1</f>
        <v>45813</v>
      </c>
      <c r="H40" s="31">
        <f t="shared" ref="H40" si="28">G40+1</f>
        <v>45814</v>
      </c>
      <c r="I40" s="31">
        <f t="shared" ref="I40" si="29">H40+1</f>
        <v>45815</v>
      </c>
      <c r="J40" s="31">
        <f t="shared" ref="J40" si="30">I40+1</f>
        <v>45816</v>
      </c>
      <c r="K40" s="31">
        <f t="shared" ref="K40" si="31">J40+1</f>
        <v>45817</v>
      </c>
      <c r="L40" s="31">
        <f t="shared" ref="L40" si="32">K40+1</f>
        <v>45818</v>
      </c>
      <c r="M40" s="31">
        <f t="shared" ref="M40" si="33">L40+1</f>
        <v>45819</v>
      </c>
      <c r="N40" s="31">
        <f t="shared" ref="N40" si="34">M40+1</f>
        <v>45820</v>
      </c>
      <c r="O40" s="31">
        <f t="shared" ref="O40" si="35">N40+1</f>
        <v>45821</v>
      </c>
      <c r="P40" s="31">
        <f t="shared" ref="P40" si="36">O40+1</f>
        <v>45822</v>
      </c>
      <c r="Q40" s="31">
        <f t="shared" ref="Q40" si="37">P40+1</f>
        <v>45823</v>
      </c>
      <c r="R40" s="31">
        <f t="shared" ref="R40" si="38">Q40+1</f>
        <v>45824</v>
      </c>
      <c r="S40" s="31">
        <f t="shared" ref="S40" si="39">R40+1</f>
        <v>45825</v>
      </c>
      <c r="T40" s="31">
        <f t="shared" ref="T40" si="40">S40+1</f>
        <v>45826</v>
      </c>
      <c r="U40" s="31">
        <f t="shared" ref="U40" si="41">T40+1</f>
        <v>45827</v>
      </c>
      <c r="V40" s="31">
        <f t="shared" ref="V40" si="42">U40+1</f>
        <v>45828</v>
      </c>
      <c r="W40" s="31">
        <f t="shared" ref="W40" si="43">V40+1</f>
        <v>45829</v>
      </c>
      <c r="X40" s="31">
        <f t="shared" ref="X40" si="44">W40+1</f>
        <v>45830</v>
      </c>
      <c r="Y40" s="31">
        <f t="shared" ref="Y40" si="45">X40+1</f>
        <v>45831</v>
      </c>
      <c r="Z40" s="31">
        <f t="shared" ref="Z40" si="46">Y40+1</f>
        <v>45832</v>
      </c>
      <c r="AA40" s="31">
        <f t="shared" ref="AA40" si="47">Z40+1</f>
        <v>45833</v>
      </c>
      <c r="AB40" s="31">
        <f t="shared" ref="AB40" si="48">AA40+1</f>
        <v>45834</v>
      </c>
      <c r="AC40" s="31">
        <f t="shared" ref="AC40" si="49">AB40+1</f>
        <v>45835</v>
      </c>
      <c r="AD40" s="31">
        <f t="shared" ref="AD40" si="50">AC40+1</f>
        <v>45836</v>
      </c>
      <c r="AE40" s="31">
        <f t="shared" ref="AE40" si="51">AD40+1</f>
        <v>45837</v>
      </c>
      <c r="AF40" s="31">
        <f t="shared" ref="AF40" si="52">AE40+1</f>
        <v>45838</v>
      </c>
      <c r="AG40" s="31">
        <f t="shared" ref="AG40" si="53">AF40+1</f>
        <v>45839</v>
      </c>
      <c r="AH40" s="49"/>
      <c r="AI40" s="50"/>
    </row>
    <row r="41" spans="2:39" x14ac:dyDescent="0.15">
      <c r="B41" s="29" t="s">
        <v>21</v>
      </c>
      <c r="C41" s="51">
        <f>IFERROR(IF(EDATE(C26,1)&gt;$G$8,"",EDATE(C26,1)),"")</f>
        <v>45809</v>
      </c>
      <c r="D41" s="31">
        <f>IFERROR(IF(D40&gt;$G$8,"",IF(C41=EOMONTH(DATE($C38,$D38,1),0),"",IF(C41="","",C41+1))),"")</f>
        <v>45810</v>
      </c>
      <c r="E41" s="31">
        <f t="shared" ref="E41" si="54">IFERROR(IF(E40&gt;$G$8,"",IF(D41=EOMONTH(DATE($C38,$D38,1),0),"",IF(D41="","",D41+1))),"")</f>
        <v>45811</v>
      </c>
      <c r="F41" s="31">
        <f t="shared" ref="F41" si="55">IFERROR(IF(F40&gt;$G$8,"",IF(E41=EOMONTH(DATE($C38,$D38,1),0),"",IF(E41="","",E41+1))),"")</f>
        <v>45812</v>
      </c>
      <c r="G41" s="31">
        <f t="shared" ref="G41" si="56">IFERROR(IF(G40&gt;$G$8,"",IF(F41=EOMONTH(DATE($C38,$D38,1),0),"",IF(F41="","",F41+1))),"")</f>
        <v>45813</v>
      </c>
      <c r="H41" s="31">
        <f t="shared" ref="H41" si="57">IFERROR(IF(H40&gt;$G$8,"",IF(G41=EOMONTH(DATE($C38,$D38,1),0),"",IF(G41="","",G41+1))),"")</f>
        <v>45814</v>
      </c>
      <c r="I41" s="31">
        <f t="shared" ref="I41" si="58">IFERROR(IF(I40&gt;$G$8,"",IF(H41=EOMONTH(DATE($C38,$D38,1),0),"",IF(H41="","",H41+1))),"")</f>
        <v>45815</v>
      </c>
      <c r="J41" s="31">
        <f t="shared" ref="J41" si="59">IFERROR(IF(J40&gt;$G$8,"",IF(I41=EOMONTH(DATE($C38,$D38,1),0),"",IF(I41="","",I41+1))),"")</f>
        <v>45816</v>
      </c>
      <c r="K41" s="31">
        <f t="shared" ref="K41" si="60">IFERROR(IF(K40&gt;$G$8,"",IF(J41=EOMONTH(DATE($C38,$D38,1),0),"",IF(J41="","",J41+1))),"")</f>
        <v>45817</v>
      </c>
      <c r="L41" s="31">
        <f t="shared" ref="L41" si="61">IFERROR(IF(L40&gt;$G$8,"",IF(K41=EOMONTH(DATE($C38,$D38,1),0),"",IF(K41="","",K41+1))),"")</f>
        <v>45818</v>
      </c>
      <c r="M41" s="31">
        <f t="shared" ref="M41" si="62">IFERROR(IF(M40&gt;$G$8,"",IF(L41=EOMONTH(DATE($C38,$D38,1),0),"",IF(L41="","",L41+1))),"")</f>
        <v>45819</v>
      </c>
      <c r="N41" s="31">
        <f t="shared" ref="N41" si="63">IFERROR(IF(N40&gt;$G$8,"",IF(M41=EOMONTH(DATE($C38,$D38,1),0),"",IF(M41="","",M41+1))),"")</f>
        <v>45820</v>
      </c>
      <c r="O41" s="31">
        <f t="shared" ref="O41" si="64">IFERROR(IF(O40&gt;$G$8,"",IF(N41=EOMONTH(DATE($C38,$D38,1),0),"",IF(N41="","",N41+1))),"")</f>
        <v>45821</v>
      </c>
      <c r="P41" s="31">
        <f t="shared" ref="P41" si="65">IFERROR(IF(P40&gt;$G$8,"",IF(O41=EOMONTH(DATE($C38,$D38,1),0),"",IF(O41="","",O41+1))),"")</f>
        <v>45822</v>
      </c>
      <c r="Q41" s="31">
        <f t="shared" ref="Q41" si="66">IFERROR(IF(Q40&gt;$G$8,"",IF(P41=EOMONTH(DATE($C38,$D38,1),0),"",IF(P41="","",P41+1))),"")</f>
        <v>45823</v>
      </c>
      <c r="R41" s="31">
        <f t="shared" ref="R41" si="67">IFERROR(IF(R40&gt;$G$8,"",IF(Q41=EOMONTH(DATE($C38,$D38,1),0),"",IF(Q41="","",Q41+1))),"")</f>
        <v>45824</v>
      </c>
      <c r="S41" s="31">
        <f t="shared" ref="S41" si="68">IFERROR(IF(S40&gt;$G$8,"",IF(R41=EOMONTH(DATE($C38,$D38,1),0),"",IF(R41="","",R41+1))),"")</f>
        <v>45825</v>
      </c>
      <c r="T41" s="31">
        <f t="shared" ref="T41" si="69">IFERROR(IF(T40&gt;$G$8,"",IF(S41=EOMONTH(DATE($C38,$D38,1),0),"",IF(S41="","",S41+1))),"")</f>
        <v>45826</v>
      </c>
      <c r="U41" s="31">
        <f t="shared" ref="U41" si="70">IFERROR(IF(U40&gt;$G$8,"",IF(T41=EOMONTH(DATE($C38,$D38,1),0),"",IF(T41="","",T41+1))),"")</f>
        <v>45827</v>
      </c>
      <c r="V41" s="31">
        <f t="shared" ref="V41" si="71">IFERROR(IF(V40&gt;$G$8,"",IF(U41=EOMONTH(DATE($C38,$D38,1),0),"",IF(U41="","",U41+1))),"")</f>
        <v>45828</v>
      </c>
      <c r="W41" s="31">
        <f t="shared" ref="W41" si="72">IFERROR(IF(W40&gt;$G$8,"",IF(V41=EOMONTH(DATE($C38,$D38,1),0),"",IF(V41="","",V41+1))),"")</f>
        <v>45829</v>
      </c>
      <c r="X41" s="31">
        <f t="shared" ref="X41" si="73">IFERROR(IF(X40&gt;$G$8,"",IF(W41=EOMONTH(DATE($C38,$D38,1),0),"",IF(W41="","",W41+1))),"")</f>
        <v>45830</v>
      </c>
      <c r="Y41" s="31">
        <f t="shared" ref="Y41" si="74">IFERROR(IF(Y40&gt;$G$8,"",IF(X41=EOMONTH(DATE($C38,$D38,1),0),"",IF(X41="","",X41+1))),"")</f>
        <v>45831</v>
      </c>
      <c r="Z41" s="31">
        <f t="shared" ref="Z41" si="75">IFERROR(IF(Z40&gt;$G$8,"",IF(Y41=EOMONTH(DATE($C38,$D38,1),0),"",IF(Y41="","",Y41+1))),"")</f>
        <v>45832</v>
      </c>
      <c r="AA41" s="31">
        <f t="shared" ref="AA41" si="76">IFERROR(IF(AA40&gt;$G$8,"",IF(Z41=EOMONTH(DATE($C38,$D38,1),0),"",IF(Z41="","",Z41+1))),"")</f>
        <v>45833</v>
      </c>
      <c r="AB41" s="31">
        <f t="shared" ref="AB41" si="77">IFERROR(IF(AB40&gt;$G$8,"",IF(AA41=EOMONTH(DATE($C38,$D38,1),0),"",IF(AA41="","",AA41+1))),"")</f>
        <v>45834</v>
      </c>
      <c r="AC41" s="31">
        <f t="shared" ref="AC41" si="78">IFERROR(IF(AC40&gt;$G$8,"",IF(AB41=EOMONTH(DATE($C38,$D38,1),0),"",IF(AB41="","",AB41+1))),"")</f>
        <v>45835</v>
      </c>
      <c r="AD41" s="31">
        <f t="shared" ref="AD41" si="79">IFERROR(IF(AD40&gt;$G$8,"",IF(AC41=EOMONTH(DATE($C38,$D38,1),0),"",IF(AC41="","",AC41+1))),"")</f>
        <v>45836</v>
      </c>
      <c r="AE41" s="31">
        <f t="shared" ref="AE41" si="80">IFERROR(IF(AE40&gt;$G$8,"",IF(AD41=EOMONTH(DATE($C38,$D38,1),0),"",IF(AD41="","",AD41+1))),"")</f>
        <v>45837</v>
      </c>
      <c r="AF41" s="31">
        <f t="shared" ref="AF41" si="81">IFERROR(IF(AF40&gt;$G$8,"",IF(AE41=EOMONTH(DATE($C38,$D38,1),0),"",IF(AE41="","",AE41+1))),"")</f>
        <v>45838</v>
      </c>
      <c r="AG41" s="31" t="str">
        <f t="shared" ref="AG41" si="82">IFERROR(IF(AG40&gt;$G$8,"",IF(AF41=EOMONTH(DATE($C38,$D38,1),0),"",IF(AF41="","",AF41+1))),"")</f>
        <v/>
      </c>
      <c r="AH41" s="32" t="s">
        <v>22</v>
      </c>
      <c r="AI41" s="33">
        <f>+COUNTIFS(C42:AG42,"土",C46:AG46,"")+COUNTIFS(C42:AG42,"日",C46:AG46,"")</f>
        <v>9</v>
      </c>
    </row>
    <row r="42" spans="2:39" s="36" customFormat="1" x14ac:dyDescent="0.15">
      <c r="B42" s="52" t="s">
        <v>5</v>
      </c>
      <c r="C42" s="63" t="str">
        <f>IFERROR(TEXT(WEEKDAY(+C41),"aaa"),"")</f>
        <v>日</v>
      </c>
      <c r="D42" s="64" t="str">
        <f t="shared" ref="D42:AG42" si="83">IFERROR(TEXT(WEEKDAY(+D41),"aaa"),"")</f>
        <v>月</v>
      </c>
      <c r="E42" s="64" t="str">
        <f t="shared" si="83"/>
        <v>火</v>
      </c>
      <c r="F42" s="64" t="str">
        <f t="shared" si="83"/>
        <v>水</v>
      </c>
      <c r="G42" s="64" t="str">
        <f t="shared" si="83"/>
        <v>木</v>
      </c>
      <c r="H42" s="64" t="str">
        <f t="shared" si="83"/>
        <v>金</v>
      </c>
      <c r="I42" s="64" t="str">
        <f t="shared" si="83"/>
        <v>土</v>
      </c>
      <c r="J42" s="64" t="str">
        <f t="shared" si="83"/>
        <v>日</v>
      </c>
      <c r="K42" s="64" t="str">
        <f t="shared" si="83"/>
        <v>月</v>
      </c>
      <c r="L42" s="64" t="str">
        <f t="shared" si="83"/>
        <v>火</v>
      </c>
      <c r="M42" s="64" t="str">
        <f t="shared" si="83"/>
        <v>水</v>
      </c>
      <c r="N42" s="64" t="str">
        <f t="shared" si="83"/>
        <v>木</v>
      </c>
      <c r="O42" s="64" t="str">
        <f t="shared" si="83"/>
        <v>金</v>
      </c>
      <c r="P42" s="64" t="str">
        <f t="shared" si="83"/>
        <v>土</v>
      </c>
      <c r="Q42" s="64" t="str">
        <f t="shared" si="83"/>
        <v>日</v>
      </c>
      <c r="R42" s="64" t="str">
        <f t="shared" si="83"/>
        <v>月</v>
      </c>
      <c r="S42" s="64" t="str">
        <f t="shared" si="83"/>
        <v>火</v>
      </c>
      <c r="T42" s="64" t="str">
        <f t="shared" si="83"/>
        <v>水</v>
      </c>
      <c r="U42" s="64" t="str">
        <f t="shared" si="83"/>
        <v>木</v>
      </c>
      <c r="V42" s="64" t="str">
        <f t="shared" si="83"/>
        <v>金</v>
      </c>
      <c r="W42" s="64" t="str">
        <f t="shared" si="83"/>
        <v>土</v>
      </c>
      <c r="X42" s="64" t="str">
        <f t="shared" si="83"/>
        <v>日</v>
      </c>
      <c r="Y42" s="64" t="str">
        <f t="shared" si="83"/>
        <v>月</v>
      </c>
      <c r="Z42" s="64" t="str">
        <f t="shared" si="83"/>
        <v>火</v>
      </c>
      <c r="AA42" s="64" t="str">
        <f t="shared" si="83"/>
        <v>水</v>
      </c>
      <c r="AB42" s="64" t="str">
        <f t="shared" si="83"/>
        <v>木</v>
      </c>
      <c r="AC42" s="64" t="str">
        <f t="shared" si="83"/>
        <v>金</v>
      </c>
      <c r="AD42" s="64" t="str">
        <f t="shared" si="83"/>
        <v>土</v>
      </c>
      <c r="AE42" s="64" t="str">
        <f t="shared" si="83"/>
        <v>日</v>
      </c>
      <c r="AF42" s="64" t="str">
        <f t="shared" si="83"/>
        <v>月</v>
      </c>
      <c r="AG42" s="64" t="str">
        <f t="shared" si="83"/>
        <v/>
      </c>
      <c r="AH42" s="53" t="s">
        <v>17</v>
      </c>
      <c r="AI42" s="33">
        <f>+COUNTIF(C46:AG46,"夏休")+COUNTIF(C46:AG46,"冬休")</f>
        <v>0</v>
      </c>
    </row>
    <row r="43" spans="2:39" s="36" customFormat="1" ht="13.5" customHeight="1" x14ac:dyDescent="0.15">
      <c r="B43" s="176" t="s">
        <v>8</v>
      </c>
      <c r="C43" s="182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202"/>
      <c r="AE43" s="202"/>
      <c r="AF43" s="170"/>
      <c r="AG43" s="205"/>
      <c r="AH43" s="54" t="s">
        <v>2</v>
      </c>
      <c r="AI43" s="55">
        <f>COUNT(C41:AG41)-AI42</f>
        <v>30</v>
      </c>
    </row>
    <row r="44" spans="2:39" s="36" customFormat="1" ht="13.5" customHeight="1" x14ac:dyDescent="0.15">
      <c r="B44" s="177"/>
      <c r="C44" s="183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203"/>
      <c r="AE44" s="203"/>
      <c r="AF44" s="171"/>
      <c r="AG44" s="206"/>
      <c r="AH44" s="54" t="s">
        <v>6</v>
      </c>
      <c r="AI44" s="39">
        <f>+COUNTIF(C47:AG47,"休")</f>
        <v>0</v>
      </c>
      <c r="AJ44" s="40" t="str">
        <f>IF(AI45&gt;0.285,"",IF(AI44&lt;AI41,"←計画日数が足りません",""))</f>
        <v>←計画日数が足りません</v>
      </c>
    </row>
    <row r="45" spans="2:39" s="36" customFormat="1" ht="13.5" customHeight="1" x14ac:dyDescent="0.15">
      <c r="B45" s="178"/>
      <c r="C45" s="184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204"/>
      <c r="AE45" s="204"/>
      <c r="AF45" s="172"/>
      <c r="AG45" s="207"/>
      <c r="AH45" s="54" t="s">
        <v>9</v>
      </c>
      <c r="AI45" s="56">
        <f>+AI44/AI43</f>
        <v>0</v>
      </c>
    </row>
    <row r="46" spans="2:39" s="36" customFormat="1" x14ac:dyDescent="0.15">
      <c r="B46" s="57" t="s">
        <v>16</v>
      </c>
      <c r="C46" s="5" t="str">
        <f>IFERROR(IF(C41="","",VLOOKUP(C41,'別紙１ (港湾・漁港)'!$AT$7:$AW$678,2,FALSE)),"")</f>
        <v/>
      </c>
      <c r="D46" s="2" t="str">
        <f>IFERROR(IF(D41="","",VLOOKUP(D41,'別紙１ (港湾・漁港)'!$AT$7:$AW$678,2,FALSE)),"")</f>
        <v/>
      </c>
      <c r="E46" s="2" t="str">
        <f>IFERROR(IF(E41="","",VLOOKUP(E41,'別紙１ (港湾・漁港)'!$AT$7:$AW$678,2,FALSE)),"")</f>
        <v/>
      </c>
      <c r="F46" s="2" t="str">
        <f>IFERROR(IF(F41="","",VLOOKUP(F41,'別紙１ (港湾・漁港)'!$AT$7:$AW$678,2,FALSE)),"")</f>
        <v/>
      </c>
      <c r="G46" s="2" t="str">
        <f>IFERROR(IF(G41="","",VLOOKUP(G41,'別紙１ (港湾・漁港)'!$AT$7:$AW$678,2,FALSE)),"")</f>
        <v/>
      </c>
      <c r="H46" s="2" t="str">
        <f>IFERROR(IF(H41="","",VLOOKUP(H41,'別紙１ (港湾・漁港)'!$AT$7:$AW$678,2,FALSE)),"")</f>
        <v/>
      </c>
      <c r="I46" s="2" t="str">
        <f>IFERROR(IF(I41="","",VLOOKUP(I41,'別紙１ (港湾・漁港)'!$AT$7:$AW$678,2,FALSE)),"")</f>
        <v/>
      </c>
      <c r="J46" s="2" t="str">
        <f>IFERROR(IF(J41="","",VLOOKUP(J41,'別紙１ (港湾・漁港)'!$AT$7:$AW$678,2,FALSE)),"")</f>
        <v/>
      </c>
      <c r="K46" s="2" t="str">
        <f>IFERROR(IF(K41="","",VLOOKUP(K41,'別紙１ (港湾・漁港)'!$AT$7:$AW$678,2,FALSE)),"")</f>
        <v/>
      </c>
      <c r="L46" s="2" t="str">
        <f>IFERROR(IF(L41="","",VLOOKUP(L41,'別紙１ (港湾・漁港)'!$AT$7:$AW$678,2,FALSE)),"")</f>
        <v/>
      </c>
      <c r="M46" s="2" t="str">
        <f>IFERROR(IF(M41="","",VLOOKUP(M41,'別紙１ (港湾・漁港)'!$AT$7:$AW$678,2,FALSE)),"")</f>
        <v/>
      </c>
      <c r="N46" s="2" t="str">
        <f>IFERROR(IF(N41="","",VLOOKUP(N41,'別紙１ (港湾・漁港)'!$AT$7:$AW$678,2,FALSE)),"")</f>
        <v/>
      </c>
      <c r="O46" s="2" t="str">
        <f>IFERROR(IF(O41="","",VLOOKUP(O41,'別紙１ (港湾・漁港)'!$AT$7:$AW$678,2,FALSE)),"")</f>
        <v/>
      </c>
      <c r="P46" s="2" t="str">
        <f>IFERROR(IF(P41="","",VLOOKUP(P41,'別紙１ (港湾・漁港)'!$AT$7:$AW$678,2,FALSE)),"")</f>
        <v/>
      </c>
      <c r="Q46" s="2" t="str">
        <f>IFERROR(IF(Q41="","",VLOOKUP(Q41,'別紙１ (港湾・漁港)'!$AT$7:$AW$678,2,FALSE)),"")</f>
        <v/>
      </c>
      <c r="R46" s="2" t="str">
        <f>IFERROR(IF(R41="","",VLOOKUP(R41,'別紙１ (港湾・漁港)'!$AT$7:$AW$678,2,FALSE)),"")</f>
        <v/>
      </c>
      <c r="S46" s="2" t="str">
        <f>IFERROR(IF(S41="","",VLOOKUP(S41,'別紙１ (港湾・漁港)'!$AT$7:$AW$678,2,FALSE)),"")</f>
        <v/>
      </c>
      <c r="T46" s="2" t="str">
        <f>IFERROR(IF(T41="","",VLOOKUP(T41,'別紙１ (港湾・漁港)'!$AT$7:$AW$678,2,FALSE)),"")</f>
        <v/>
      </c>
      <c r="U46" s="2" t="str">
        <f>IFERROR(IF(U41="","",VLOOKUP(U41,'別紙１ (港湾・漁港)'!$AT$7:$AW$678,2,FALSE)),"")</f>
        <v/>
      </c>
      <c r="V46" s="2" t="str">
        <f>IFERROR(IF(V41="","",VLOOKUP(V41,'別紙１ (港湾・漁港)'!$AT$7:$AW$678,2,FALSE)),"")</f>
        <v/>
      </c>
      <c r="W46" s="2" t="str">
        <f>IFERROR(IF(W41="","",VLOOKUP(W41,'別紙１ (港湾・漁港)'!$AT$7:$AW$678,2,FALSE)),"")</f>
        <v/>
      </c>
      <c r="X46" s="2" t="str">
        <f>IFERROR(IF(X41="","",VLOOKUP(X41,'別紙１ (港湾・漁港)'!$AT$7:$AW$678,2,FALSE)),"")</f>
        <v/>
      </c>
      <c r="Y46" s="2" t="str">
        <f>IFERROR(IF(Y41="","",VLOOKUP(Y41,'別紙１ (港湾・漁港)'!$AT$7:$AW$678,2,FALSE)),"")</f>
        <v/>
      </c>
      <c r="Z46" s="2" t="str">
        <f>IFERROR(IF(Z41="","",VLOOKUP(Z41,'別紙１ (港湾・漁港)'!$AT$7:$AW$678,2,FALSE)),"")</f>
        <v/>
      </c>
      <c r="AA46" s="2" t="str">
        <f>IFERROR(IF(AA41="","",VLOOKUP(AA41,'別紙１ (港湾・漁港)'!$AT$7:$AW$678,2,FALSE)),"")</f>
        <v/>
      </c>
      <c r="AB46" s="2" t="str">
        <f>IFERROR(IF(AB41="","",VLOOKUP(AB41,'別紙１ (港湾・漁港)'!$AT$7:$AW$678,2,FALSE)),"")</f>
        <v/>
      </c>
      <c r="AC46" s="2" t="str">
        <f>IFERROR(IF(AC41="","",VLOOKUP(AC41,'別紙１ (港湾・漁港)'!$AT$7:$AW$678,2,FALSE)),"")</f>
        <v/>
      </c>
      <c r="AD46" s="3" t="str">
        <f>IFERROR(IF(AD41="","",VLOOKUP(AD41,'別紙１ (港湾・漁港)'!$AT$7:$AW$678,2,FALSE)),"")</f>
        <v/>
      </c>
      <c r="AE46" s="3" t="str">
        <f>IFERROR(IF(AE41="","",VLOOKUP(AE41,'別紙１ (港湾・漁港)'!$AT$7:$AW$678,2,FALSE)),"")</f>
        <v/>
      </c>
      <c r="AF46" s="2" t="str">
        <f>IFERROR(IF(AF41="","",VLOOKUP(AF41,'別紙１ (港湾・漁港)'!$AT$7:$AW$678,2,FALSE)),"")</f>
        <v/>
      </c>
      <c r="AG46" s="4" t="str">
        <f>IFERROR(IF(AG41="","",VLOOKUP(AG41,'別紙１ (港湾・漁港)'!$AT$7:$AW$678,2,FALSE)),"")</f>
        <v/>
      </c>
      <c r="AH46" s="54" t="s">
        <v>10</v>
      </c>
      <c r="AI46" s="39">
        <f>+COUNTIF(C48:AG48,"*休")+COUNTIF(C48:AG48,"*雨")</f>
        <v>0</v>
      </c>
    </row>
    <row r="47" spans="2:39" s="36" customFormat="1" x14ac:dyDescent="0.15">
      <c r="B47" s="52" t="s">
        <v>0</v>
      </c>
      <c r="C47" s="5" t="str">
        <f>IFERROR(IF(C41="","",VLOOKUP(C41,'別紙１ (港湾・漁港)'!$AT$7:$AW$678,3,FALSE)),"")</f>
        <v/>
      </c>
      <c r="D47" s="2" t="str">
        <f>IFERROR(IF(D41="","",VLOOKUP(D41,'別紙１ (港湾・漁港)'!$AT$7:$AW$678,3,FALSE)),"")</f>
        <v/>
      </c>
      <c r="E47" s="2" t="str">
        <f>IFERROR(IF(E41="","",VLOOKUP(E41,'別紙１ (港湾・漁港)'!$AT$7:$AW$678,3,FALSE)),"")</f>
        <v/>
      </c>
      <c r="F47" s="2" t="str">
        <f>IFERROR(IF(F41="","",VLOOKUP(F41,'別紙１ (港湾・漁港)'!$AT$7:$AW$678,3,FALSE)),"")</f>
        <v/>
      </c>
      <c r="G47" s="2" t="str">
        <f>IFERROR(IF(G41="","",VLOOKUP(G41,'別紙１ (港湾・漁港)'!$AT$7:$AW$678,3,FALSE)),"")</f>
        <v/>
      </c>
      <c r="H47" s="2" t="str">
        <f>IFERROR(IF(H41="","",VLOOKUP(H41,'別紙１ (港湾・漁港)'!$AT$7:$AW$678,3,FALSE)),"")</f>
        <v/>
      </c>
      <c r="I47" s="2" t="str">
        <f>IFERROR(IF(I41="","",VLOOKUP(I41,'別紙１ (港湾・漁港)'!$AT$7:$AW$678,3,FALSE)),"")</f>
        <v/>
      </c>
      <c r="J47" s="2" t="str">
        <f>IFERROR(IF(J41="","",VLOOKUP(J41,'別紙１ (港湾・漁港)'!$AT$7:$AW$678,3,FALSE)),"")</f>
        <v/>
      </c>
      <c r="K47" s="2" t="str">
        <f>IFERROR(IF(K41="","",VLOOKUP(K41,'別紙１ (港湾・漁港)'!$AT$7:$AW$678,3,FALSE)),"")</f>
        <v/>
      </c>
      <c r="L47" s="2" t="str">
        <f>IFERROR(IF(L41="","",VLOOKUP(L41,'別紙１ (港湾・漁港)'!$AT$7:$AW$678,3,FALSE)),"")</f>
        <v/>
      </c>
      <c r="M47" s="2" t="str">
        <f>IFERROR(IF(M41="","",VLOOKUP(M41,'別紙１ (港湾・漁港)'!$AT$7:$AW$678,3,FALSE)),"")</f>
        <v/>
      </c>
      <c r="N47" s="2" t="str">
        <f>IFERROR(IF(N41="","",VLOOKUP(N41,'別紙１ (港湾・漁港)'!$AT$7:$AW$678,3,FALSE)),"")</f>
        <v/>
      </c>
      <c r="O47" s="2" t="str">
        <f>IFERROR(IF(O41="","",VLOOKUP(O41,'別紙１ (港湾・漁港)'!$AT$7:$AW$678,3,FALSE)),"")</f>
        <v/>
      </c>
      <c r="P47" s="2" t="str">
        <f>IFERROR(IF(P41="","",VLOOKUP(P41,'別紙１ (港湾・漁港)'!$AT$7:$AW$678,3,FALSE)),"")</f>
        <v/>
      </c>
      <c r="Q47" s="2" t="str">
        <f>IFERROR(IF(Q41="","",VLOOKUP(Q41,'別紙１ (港湾・漁港)'!$AT$7:$AW$678,3,FALSE)),"")</f>
        <v/>
      </c>
      <c r="R47" s="2" t="str">
        <f>IFERROR(IF(R41="","",VLOOKUP(R41,'別紙１ (港湾・漁港)'!$AT$7:$AW$678,3,FALSE)),"")</f>
        <v/>
      </c>
      <c r="S47" s="2" t="str">
        <f>IFERROR(IF(S41="","",VLOOKUP(S41,'別紙１ (港湾・漁港)'!$AT$7:$AW$678,3,FALSE)),"")</f>
        <v/>
      </c>
      <c r="T47" s="2" t="str">
        <f>IFERROR(IF(T41="","",VLOOKUP(T41,'別紙１ (港湾・漁港)'!$AT$7:$AW$678,3,FALSE)),"")</f>
        <v/>
      </c>
      <c r="U47" s="2" t="str">
        <f>IFERROR(IF(U41="","",VLOOKUP(U41,'別紙１ (港湾・漁港)'!$AT$7:$AW$678,3,FALSE)),"")</f>
        <v/>
      </c>
      <c r="V47" s="2" t="str">
        <f>IFERROR(IF(V41="","",VLOOKUP(V41,'別紙１ (港湾・漁港)'!$AT$7:$AW$678,3,FALSE)),"")</f>
        <v/>
      </c>
      <c r="W47" s="2" t="str">
        <f>IFERROR(IF(W41="","",VLOOKUP(W41,'別紙１ (港湾・漁港)'!$AT$7:$AW$678,3,FALSE)),"")</f>
        <v/>
      </c>
      <c r="X47" s="2" t="str">
        <f>IFERROR(IF(X41="","",VLOOKUP(X41,'別紙１ (港湾・漁港)'!$AT$7:$AW$678,3,FALSE)),"")</f>
        <v/>
      </c>
      <c r="Y47" s="2" t="str">
        <f>IFERROR(IF(Y41="","",VLOOKUP(Y41,'別紙１ (港湾・漁港)'!$AT$7:$AW$678,3,FALSE)),"")</f>
        <v/>
      </c>
      <c r="Z47" s="2" t="str">
        <f>IFERROR(IF(Z41="","",VLOOKUP(Z41,'別紙１ (港湾・漁港)'!$AT$7:$AW$678,3,FALSE)),"")</f>
        <v/>
      </c>
      <c r="AA47" s="2" t="str">
        <f>IFERROR(IF(AA41="","",VLOOKUP(AA41,'別紙１ (港湾・漁港)'!$AT$7:$AW$678,3,FALSE)),"")</f>
        <v/>
      </c>
      <c r="AB47" s="2" t="str">
        <f>IFERROR(IF(AB41="","",VLOOKUP(AB41,'別紙１ (港湾・漁港)'!$AT$7:$AW$678,3,FALSE)),"")</f>
        <v/>
      </c>
      <c r="AC47" s="2" t="str">
        <f>IFERROR(IF(AC41="","",VLOOKUP(AC41,'別紙１ (港湾・漁港)'!$AT$7:$AW$678,3,FALSE)),"")</f>
        <v/>
      </c>
      <c r="AD47" s="2" t="str">
        <f>IFERROR(IF(AD41="","",VLOOKUP(AD41,'別紙１ (港湾・漁港)'!$AT$7:$AW$678,3,FALSE)),"")</f>
        <v/>
      </c>
      <c r="AE47" s="2" t="str">
        <f>IFERROR(IF(AE41="","",VLOOKUP(AE41,'別紙１ (港湾・漁港)'!$AT$7:$AW$678,3,FALSE)),"")</f>
        <v/>
      </c>
      <c r="AF47" s="2" t="str">
        <f>IFERROR(IF(AF41="","",VLOOKUP(AF41,'別紙１ (港湾・漁港)'!$AT$7:$AW$678,3,FALSE)),"")</f>
        <v/>
      </c>
      <c r="AG47" s="69" t="str">
        <f>IFERROR(IF(AG41="","",VLOOKUP(AG41,'別紙１ (港湾・漁港)'!$AT$7:$AW$678,3,FALSE)),"")</f>
        <v/>
      </c>
      <c r="AH47" s="58" t="s">
        <v>4</v>
      </c>
      <c r="AI47" s="59">
        <f>+AI46/AI43</f>
        <v>0</v>
      </c>
    </row>
    <row r="48" spans="2:39" s="36" customFormat="1" x14ac:dyDescent="0.15">
      <c r="B48" s="60" t="s">
        <v>7</v>
      </c>
      <c r="C48" s="70" t="str">
        <f>IFERROR(IF(C41="","",VLOOKUP(C41,'別紙１ (港湾・漁港)'!$AT$7:$AW$678,4,FALSE)),"")</f>
        <v/>
      </c>
      <c r="D48" s="71" t="str">
        <f>IFERROR(IF(D41="","",VLOOKUP(D41,'別紙１ (港湾・漁港)'!$AT$7:$AW$678,4,FALSE)),"")</f>
        <v/>
      </c>
      <c r="E48" s="71" t="str">
        <f>IFERROR(IF(E41="","",VLOOKUP(E41,'別紙１ (港湾・漁港)'!$AT$7:$AW$678,4,FALSE)),"")</f>
        <v/>
      </c>
      <c r="F48" s="71" t="str">
        <f>IFERROR(IF(F41="","",VLOOKUP(F41,'別紙１ (港湾・漁港)'!$AT$7:$AW$678,4,FALSE)),"")</f>
        <v/>
      </c>
      <c r="G48" s="71" t="str">
        <f>IFERROR(IF(G41="","",VLOOKUP(G41,'別紙１ (港湾・漁港)'!$AT$7:$AW$678,4,FALSE)),"")</f>
        <v/>
      </c>
      <c r="H48" s="71" t="str">
        <f>IFERROR(IF(H41="","",VLOOKUP(H41,'別紙１ (港湾・漁港)'!$AT$7:$AW$678,4,FALSE)),"")</f>
        <v/>
      </c>
      <c r="I48" s="71" t="str">
        <f>IFERROR(IF(I41="","",VLOOKUP(I41,'別紙１ (港湾・漁港)'!$AT$7:$AW$678,4,FALSE)),"")</f>
        <v/>
      </c>
      <c r="J48" s="71" t="str">
        <f>IFERROR(IF(J41="","",VLOOKUP(J41,'別紙１ (港湾・漁港)'!$AT$7:$AW$678,4,FALSE)),"")</f>
        <v/>
      </c>
      <c r="K48" s="71" t="str">
        <f>IFERROR(IF(K41="","",VLOOKUP(K41,'別紙１ (港湾・漁港)'!$AT$7:$AW$678,4,FALSE)),"")</f>
        <v/>
      </c>
      <c r="L48" s="71" t="str">
        <f>IFERROR(IF(L41="","",VLOOKUP(L41,'別紙１ (港湾・漁港)'!$AT$7:$AW$678,4,FALSE)),"")</f>
        <v/>
      </c>
      <c r="M48" s="71" t="str">
        <f>IFERROR(IF(M41="","",VLOOKUP(M41,'別紙１ (港湾・漁港)'!$AT$7:$AW$678,4,FALSE)),"")</f>
        <v/>
      </c>
      <c r="N48" s="71" t="str">
        <f>IFERROR(IF(N41="","",VLOOKUP(N41,'別紙１ (港湾・漁港)'!$AT$7:$AW$678,4,FALSE)),"")</f>
        <v/>
      </c>
      <c r="O48" s="71" t="str">
        <f>IFERROR(IF(O41="","",VLOOKUP(O41,'別紙１ (港湾・漁港)'!$AT$7:$AW$678,4,FALSE)),"")</f>
        <v/>
      </c>
      <c r="P48" s="71" t="str">
        <f>IFERROR(IF(P41="","",VLOOKUP(P41,'別紙１ (港湾・漁港)'!$AT$7:$AW$678,4,FALSE)),"")</f>
        <v/>
      </c>
      <c r="Q48" s="71" t="str">
        <f>IFERROR(IF(Q41="","",VLOOKUP(Q41,'別紙１ (港湾・漁港)'!$AT$7:$AW$678,4,FALSE)),"")</f>
        <v/>
      </c>
      <c r="R48" s="71" t="str">
        <f>IFERROR(IF(R41="","",VLOOKUP(R41,'別紙１ (港湾・漁港)'!$AT$7:$AW$678,4,FALSE)),"")</f>
        <v/>
      </c>
      <c r="S48" s="71" t="str">
        <f>IFERROR(IF(S41="","",VLOOKUP(S41,'別紙１ (港湾・漁港)'!$AT$7:$AW$678,4,FALSE)),"")</f>
        <v/>
      </c>
      <c r="T48" s="71" t="str">
        <f>IFERROR(IF(T41="","",VLOOKUP(T41,'別紙１ (港湾・漁港)'!$AT$7:$AW$678,4,FALSE)),"")</f>
        <v/>
      </c>
      <c r="U48" s="71" t="str">
        <f>IFERROR(IF(U41="","",VLOOKUP(U41,'別紙１ (港湾・漁港)'!$AT$7:$AW$678,4,FALSE)),"")</f>
        <v/>
      </c>
      <c r="V48" s="71" t="str">
        <f>IFERROR(IF(V41="","",VLOOKUP(V41,'別紙１ (港湾・漁港)'!$AT$7:$AW$678,4,FALSE)),"")</f>
        <v/>
      </c>
      <c r="W48" s="71" t="str">
        <f>IFERROR(IF(W41="","",VLOOKUP(W41,'別紙１ (港湾・漁港)'!$AT$7:$AW$678,4,FALSE)),"")</f>
        <v/>
      </c>
      <c r="X48" s="71" t="str">
        <f>IFERROR(IF(X41="","",VLOOKUP(X41,'別紙１ (港湾・漁港)'!$AT$7:$AW$678,4,FALSE)),"")</f>
        <v/>
      </c>
      <c r="Y48" s="71" t="str">
        <f>IFERROR(IF(Y41="","",VLOOKUP(Y41,'別紙１ (港湾・漁港)'!$AT$7:$AW$678,4,FALSE)),"")</f>
        <v/>
      </c>
      <c r="Z48" s="71" t="str">
        <f>IFERROR(IF(Z41="","",VLOOKUP(Z41,'別紙１ (港湾・漁港)'!$AT$7:$AW$678,4,FALSE)),"")</f>
        <v/>
      </c>
      <c r="AA48" s="71" t="str">
        <f>IFERROR(IF(AA41="","",VLOOKUP(AA41,'別紙１ (港湾・漁港)'!$AT$7:$AW$678,4,FALSE)),"")</f>
        <v/>
      </c>
      <c r="AB48" s="71" t="str">
        <f>IFERROR(IF(AB41="","",VLOOKUP(AB41,'別紙１ (港湾・漁港)'!$AT$7:$AW$678,4,FALSE)),"")</f>
        <v/>
      </c>
      <c r="AC48" s="71" t="str">
        <f>IFERROR(IF(AC41="","",VLOOKUP(AC41,'別紙１ (港湾・漁港)'!$AT$7:$AW$678,4,FALSE)),"")</f>
        <v/>
      </c>
      <c r="AD48" s="71" t="str">
        <f>IFERROR(IF(AD41="","",VLOOKUP(AD41,'別紙１ (港湾・漁港)'!$AT$7:$AW$678,4,FALSE)),"")</f>
        <v/>
      </c>
      <c r="AE48" s="71" t="str">
        <f>IFERROR(IF(AE41="","",VLOOKUP(AE41,'別紙１ (港湾・漁港)'!$AT$7:$AW$678,4,FALSE)),"")</f>
        <v/>
      </c>
      <c r="AF48" s="71" t="str">
        <f>IFERROR(IF(AF41="","",VLOOKUP(AF41,'別紙１ (港湾・漁港)'!$AT$7:$AW$678,4,FALSE)),"")</f>
        <v/>
      </c>
      <c r="AG48" s="72" t="str">
        <f>IFERROR(IF(AG41="","",VLOOKUP(AG41,'別紙１ (港湾・漁港)'!$AT$7:$AW$678,4,FALSE)),"")</f>
        <v/>
      </c>
      <c r="AH48" s="61" t="s">
        <v>19</v>
      </c>
      <c r="AI48" s="47" t="str">
        <f>_xlfn.IFS(AI47&gt;=0.285,"OK",AI41&lt;=AI46,"OK",AI41&gt;AI46,"NG")</f>
        <v>NG</v>
      </c>
      <c r="AJ48" s="40" t="str">
        <f>IF(AI48="NG","←月単位未達成","←月単位達成")</f>
        <v>←月単位未達成</v>
      </c>
      <c r="AK48" s="9"/>
      <c r="AL48" s="9"/>
      <c r="AM48" s="9"/>
    </row>
    <row r="49" spans="2:45" hidden="1" x14ac:dyDescent="0.15">
      <c r="B49" s="24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40"/>
    </row>
    <row r="50" spans="2:45" hidden="1" x14ac:dyDescent="0.15">
      <c r="B50" s="24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40"/>
    </row>
    <row r="51" spans="2:45" s="36" customFormat="1" x14ac:dyDescent="0.15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45" hidden="1" x14ac:dyDescent="0.15">
      <c r="C52" s="7">
        <f>YEAR(C55)</f>
        <v>2025</v>
      </c>
      <c r="D52" s="7">
        <f>MONTH(C55)</f>
        <v>7</v>
      </c>
    </row>
    <row r="53" spans="2:45" x14ac:dyDescent="0.15">
      <c r="B53" s="11" t="s">
        <v>20</v>
      </c>
      <c r="C53" s="208">
        <f>IF(C55="","",C55)</f>
        <v>45839</v>
      </c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9"/>
    </row>
    <row r="54" spans="2:45" hidden="1" x14ac:dyDescent="0.15">
      <c r="B54" s="48"/>
      <c r="C54" s="31">
        <f>DATE($C52,$D52,1)</f>
        <v>45839</v>
      </c>
      <c r="D54" s="31">
        <f>C54+1</f>
        <v>45840</v>
      </c>
      <c r="E54" s="31">
        <f t="shared" ref="E54" si="86">D54+1</f>
        <v>45841</v>
      </c>
      <c r="F54" s="31">
        <f t="shared" ref="F54" si="87">E54+1</f>
        <v>45842</v>
      </c>
      <c r="G54" s="31">
        <f t="shared" ref="G54" si="88">F54+1</f>
        <v>45843</v>
      </c>
      <c r="H54" s="31">
        <f t="shared" ref="H54" si="89">G54+1</f>
        <v>45844</v>
      </c>
      <c r="I54" s="31">
        <f t="shared" ref="I54" si="90">H54+1</f>
        <v>45845</v>
      </c>
      <c r="J54" s="31">
        <f t="shared" ref="J54" si="91">I54+1</f>
        <v>45846</v>
      </c>
      <c r="K54" s="31">
        <f t="shared" ref="K54" si="92">J54+1</f>
        <v>45847</v>
      </c>
      <c r="L54" s="31">
        <f t="shared" ref="L54" si="93">K54+1</f>
        <v>45848</v>
      </c>
      <c r="M54" s="31">
        <f t="shared" ref="M54" si="94">L54+1</f>
        <v>45849</v>
      </c>
      <c r="N54" s="31">
        <f t="shared" ref="N54" si="95">M54+1</f>
        <v>45850</v>
      </c>
      <c r="O54" s="31">
        <f t="shared" ref="O54" si="96">N54+1</f>
        <v>45851</v>
      </c>
      <c r="P54" s="31">
        <f t="shared" ref="P54" si="97">O54+1</f>
        <v>45852</v>
      </c>
      <c r="Q54" s="31">
        <f t="shared" ref="Q54" si="98">P54+1</f>
        <v>45853</v>
      </c>
      <c r="R54" s="31">
        <f t="shared" ref="R54" si="99">Q54+1</f>
        <v>45854</v>
      </c>
      <c r="S54" s="31">
        <f t="shared" ref="S54" si="100">R54+1</f>
        <v>45855</v>
      </c>
      <c r="T54" s="31">
        <f t="shared" ref="T54" si="101">S54+1</f>
        <v>45856</v>
      </c>
      <c r="U54" s="31">
        <f t="shared" ref="U54" si="102">T54+1</f>
        <v>45857</v>
      </c>
      <c r="V54" s="31">
        <f t="shared" ref="V54" si="103">U54+1</f>
        <v>45858</v>
      </c>
      <c r="W54" s="31">
        <f t="shared" ref="W54" si="104">V54+1</f>
        <v>45859</v>
      </c>
      <c r="X54" s="31">
        <f t="shared" ref="X54" si="105">W54+1</f>
        <v>45860</v>
      </c>
      <c r="Y54" s="31">
        <f t="shared" ref="Y54" si="106">X54+1</f>
        <v>45861</v>
      </c>
      <c r="Z54" s="31">
        <f t="shared" ref="Z54" si="107">Y54+1</f>
        <v>45862</v>
      </c>
      <c r="AA54" s="31">
        <f t="shared" ref="AA54" si="108">Z54+1</f>
        <v>45863</v>
      </c>
      <c r="AB54" s="31">
        <f t="shared" ref="AB54" si="109">AA54+1</f>
        <v>45864</v>
      </c>
      <c r="AC54" s="31">
        <f t="shared" ref="AC54" si="110">AB54+1</f>
        <v>45865</v>
      </c>
      <c r="AD54" s="31">
        <f t="shared" ref="AD54" si="111">AC54+1</f>
        <v>45866</v>
      </c>
      <c r="AE54" s="31">
        <f t="shared" ref="AE54" si="112">AD54+1</f>
        <v>45867</v>
      </c>
      <c r="AF54" s="31">
        <f t="shared" ref="AF54" si="113">AE54+1</f>
        <v>45868</v>
      </c>
      <c r="AG54" s="31">
        <f t="shared" ref="AG54" si="114">AF54+1</f>
        <v>45869</v>
      </c>
      <c r="AH54" s="49"/>
      <c r="AI54" s="50"/>
    </row>
    <row r="55" spans="2:45" x14ac:dyDescent="0.15">
      <c r="B55" s="29" t="s">
        <v>21</v>
      </c>
      <c r="C55" s="51">
        <f>IFERROR(IF(EDATE(C40,1)&gt;$G$8,"",EDATE(C40,1)),"")</f>
        <v>45839</v>
      </c>
      <c r="D55" s="31">
        <f>IFERROR(IF(D54&gt;$G$8,"",IF(C55=EOMONTH(DATE($C52,$D52,1),0),"",IF(C55="","",C55+1))),"")</f>
        <v>45840</v>
      </c>
      <c r="E55" s="31">
        <f t="shared" ref="E55" si="115">IFERROR(IF(E54&gt;$G$8,"",IF(D55=EOMONTH(DATE($C52,$D52,1),0),"",IF(D55="","",D55+1))),"")</f>
        <v>45841</v>
      </c>
      <c r="F55" s="31">
        <f t="shared" ref="F55" si="116">IFERROR(IF(F54&gt;$G$8,"",IF(E55=EOMONTH(DATE($C52,$D52,1),0),"",IF(E55="","",E55+1))),"")</f>
        <v>45842</v>
      </c>
      <c r="G55" s="31">
        <f t="shared" ref="G55" si="117">IFERROR(IF(G54&gt;$G$8,"",IF(F55=EOMONTH(DATE($C52,$D52,1),0),"",IF(F55="","",F55+1))),"")</f>
        <v>45843</v>
      </c>
      <c r="H55" s="31">
        <f t="shared" ref="H55" si="118">IFERROR(IF(H54&gt;$G$8,"",IF(G55=EOMONTH(DATE($C52,$D52,1),0),"",IF(G55="","",G55+1))),"")</f>
        <v>45844</v>
      </c>
      <c r="I55" s="31">
        <f t="shared" ref="I55" si="119">IFERROR(IF(I54&gt;$G$8,"",IF(H55=EOMONTH(DATE($C52,$D52,1),0),"",IF(H55="","",H55+1))),"")</f>
        <v>45845</v>
      </c>
      <c r="J55" s="31">
        <f t="shared" ref="J55" si="120">IFERROR(IF(J54&gt;$G$8,"",IF(I55=EOMONTH(DATE($C52,$D52,1),0),"",IF(I55="","",I55+1))),"")</f>
        <v>45846</v>
      </c>
      <c r="K55" s="31">
        <f t="shared" ref="K55" si="121">IFERROR(IF(K54&gt;$G$8,"",IF(J55=EOMONTH(DATE($C52,$D52,1),0),"",IF(J55="","",J55+1))),"")</f>
        <v>45847</v>
      </c>
      <c r="L55" s="31">
        <f t="shared" ref="L55" si="122">IFERROR(IF(L54&gt;$G$8,"",IF(K55=EOMONTH(DATE($C52,$D52,1),0),"",IF(K55="","",K55+1))),"")</f>
        <v>45848</v>
      </c>
      <c r="M55" s="31">
        <f t="shared" ref="M55" si="123">IFERROR(IF(M54&gt;$G$8,"",IF(L55=EOMONTH(DATE($C52,$D52,1),0),"",IF(L55="","",L55+1))),"")</f>
        <v>45849</v>
      </c>
      <c r="N55" s="31">
        <f t="shared" ref="N55" si="124">IFERROR(IF(N54&gt;$G$8,"",IF(M55=EOMONTH(DATE($C52,$D52,1),0),"",IF(M55="","",M55+1))),"")</f>
        <v>45850</v>
      </c>
      <c r="O55" s="31">
        <f t="shared" ref="O55" si="125">IFERROR(IF(O54&gt;$G$8,"",IF(N55=EOMONTH(DATE($C52,$D52,1),0),"",IF(N55="","",N55+1))),"")</f>
        <v>45851</v>
      </c>
      <c r="P55" s="31">
        <f t="shared" ref="P55" si="126">IFERROR(IF(P54&gt;$G$8,"",IF(O55=EOMONTH(DATE($C52,$D52,1),0),"",IF(O55="","",O55+1))),"")</f>
        <v>45852</v>
      </c>
      <c r="Q55" s="31">
        <f t="shared" ref="Q55" si="127">IFERROR(IF(Q54&gt;$G$8,"",IF(P55=EOMONTH(DATE($C52,$D52,1),0),"",IF(P55="","",P55+1))),"")</f>
        <v>45853</v>
      </c>
      <c r="R55" s="31">
        <f t="shared" ref="R55" si="128">IFERROR(IF(R54&gt;$G$8,"",IF(Q55=EOMONTH(DATE($C52,$D52,1),0),"",IF(Q55="","",Q55+1))),"")</f>
        <v>45854</v>
      </c>
      <c r="S55" s="31">
        <f t="shared" ref="S55" si="129">IFERROR(IF(S54&gt;$G$8,"",IF(R55=EOMONTH(DATE($C52,$D52,1),0),"",IF(R55="","",R55+1))),"")</f>
        <v>45855</v>
      </c>
      <c r="T55" s="31">
        <f t="shared" ref="T55" si="130">IFERROR(IF(T54&gt;$G$8,"",IF(S55=EOMONTH(DATE($C52,$D52,1),0),"",IF(S55="","",S55+1))),"")</f>
        <v>45856</v>
      </c>
      <c r="U55" s="31">
        <f t="shared" ref="U55" si="131">IFERROR(IF(U54&gt;$G$8,"",IF(T55=EOMONTH(DATE($C52,$D52,1),0),"",IF(T55="","",T55+1))),"")</f>
        <v>45857</v>
      </c>
      <c r="V55" s="31">
        <f t="shared" ref="V55" si="132">IFERROR(IF(V54&gt;$G$8,"",IF(U55=EOMONTH(DATE($C52,$D52,1),0),"",IF(U55="","",U55+1))),"")</f>
        <v>45858</v>
      </c>
      <c r="W55" s="31">
        <f t="shared" ref="W55" si="133">IFERROR(IF(W54&gt;$G$8,"",IF(V55=EOMONTH(DATE($C52,$D52,1),0),"",IF(V55="","",V55+1))),"")</f>
        <v>45859</v>
      </c>
      <c r="X55" s="31">
        <f t="shared" ref="X55" si="134">IFERROR(IF(X54&gt;$G$8,"",IF(W55=EOMONTH(DATE($C52,$D52,1),0),"",IF(W55="","",W55+1))),"")</f>
        <v>45860</v>
      </c>
      <c r="Y55" s="31">
        <f t="shared" ref="Y55" si="135">IFERROR(IF(Y54&gt;$G$8,"",IF(X55=EOMONTH(DATE($C52,$D52,1),0),"",IF(X55="","",X55+1))),"")</f>
        <v>45861</v>
      </c>
      <c r="Z55" s="31">
        <f t="shared" ref="Z55" si="136">IFERROR(IF(Z54&gt;$G$8,"",IF(Y55=EOMONTH(DATE($C52,$D52,1),0),"",IF(Y55="","",Y55+1))),"")</f>
        <v>45862</v>
      </c>
      <c r="AA55" s="31">
        <f t="shared" ref="AA55" si="137">IFERROR(IF(AA54&gt;$G$8,"",IF(Z55=EOMONTH(DATE($C52,$D52,1),0),"",IF(Z55="","",Z55+1))),"")</f>
        <v>45863</v>
      </c>
      <c r="AB55" s="31">
        <f t="shared" ref="AB55" si="138">IFERROR(IF(AB54&gt;$G$8,"",IF(AA55=EOMONTH(DATE($C52,$D52,1),0),"",IF(AA55="","",AA55+1))),"")</f>
        <v>45864</v>
      </c>
      <c r="AC55" s="31">
        <f t="shared" ref="AC55" si="139">IFERROR(IF(AC54&gt;$G$8,"",IF(AB55=EOMONTH(DATE($C52,$D52,1),0),"",IF(AB55="","",AB55+1))),"")</f>
        <v>45865</v>
      </c>
      <c r="AD55" s="31">
        <f t="shared" ref="AD55" si="140">IFERROR(IF(AD54&gt;$G$8,"",IF(AC55=EOMONTH(DATE($C52,$D52,1),0),"",IF(AC55="","",AC55+1))),"")</f>
        <v>45866</v>
      </c>
      <c r="AE55" s="31">
        <f t="shared" ref="AE55" si="141">IFERROR(IF(AE54&gt;$G$8,"",IF(AD55=EOMONTH(DATE($C52,$D52,1),0),"",IF(AD55="","",AD55+1))),"")</f>
        <v>45867</v>
      </c>
      <c r="AF55" s="31">
        <f t="shared" ref="AF55" si="142">IFERROR(IF(AF54&gt;$G$8,"",IF(AE55=EOMONTH(DATE($C52,$D52,1),0),"",IF(AE55="","",AE55+1))),"")</f>
        <v>45868</v>
      </c>
      <c r="AG55" s="31">
        <f t="shared" ref="AG55" si="143">IFERROR(IF(AG54&gt;$G$8,"",IF(AF55=EOMONTH(DATE($C52,$D52,1),0),"",IF(AF55="","",AF55+1))),"")</f>
        <v>45869</v>
      </c>
      <c r="AH55" s="32" t="s">
        <v>22</v>
      </c>
      <c r="AI55" s="33">
        <f>+COUNTIFS(C56:AG56,"土",C60:AG60,"")+COUNTIFS(C56:AG56,"日",C60:AG60,"")</f>
        <v>8</v>
      </c>
    </row>
    <row r="56" spans="2:45" s="36" customFormat="1" x14ac:dyDescent="0.15">
      <c r="B56" s="52" t="s">
        <v>5</v>
      </c>
      <c r="C56" s="63" t="str">
        <f>IFERROR(TEXT(WEEKDAY(+C55),"aaa"),"")</f>
        <v>火</v>
      </c>
      <c r="D56" s="64" t="str">
        <f t="shared" ref="D56:AG56" si="144">IFERROR(TEXT(WEEKDAY(+D55),"aaa"),"")</f>
        <v>水</v>
      </c>
      <c r="E56" s="64" t="str">
        <f t="shared" si="144"/>
        <v>木</v>
      </c>
      <c r="F56" s="64" t="str">
        <f t="shared" si="144"/>
        <v>金</v>
      </c>
      <c r="G56" s="64" t="str">
        <f t="shared" si="144"/>
        <v>土</v>
      </c>
      <c r="H56" s="64" t="str">
        <f t="shared" si="144"/>
        <v>日</v>
      </c>
      <c r="I56" s="64" t="str">
        <f t="shared" si="144"/>
        <v>月</v>
      </c>
      <c r="J56" s="64" t="str">
        <f t="shared" si="144"/>
        <v>火</v>
      </c>
      <c r="K56" s="64" t="str">
        <f t="shared" si="144"/>
        <v>水</v>
      </c>
      <c r="L56" s="64" t="str">
        <f t="shared" si="144"/>
        <v>木</v>
      </c>
      <c r="M56" s="64" t="str">
        <f t="shared" si="144"/>
        <v>金</v>
      </c>
      <c r="N56" s="64" t="str">
        <f t="shared" si="144"/>
        <v>土</v>
      </c>
      <c r="O56" s="64" t="str">
        <f t="shared" si="144"/>
        <v>日</v>
      </c>
      <c r="P56" s="64" t="str">
        <f t="shared" si="144"/>
        <v>月</v>
      </c>
      <c r="Q56" s="64" t="str">
        <f t="shared" si="144"/>
        <v>火</v>
      </c>
      <c r="R56" s="64" t="str">
        <f t="shared" si="144"/>
        <v>水</v>
      </c>
      <c r="S56" s="64" t="str">
        <f t="shared" si="144"/>
        <v>木</v>
      </c>
      <c r="T56" s="64" t="str">
        <f t="shared" si="144"/>
        <v>金</v>
      </c>
      <c r="U56" s="64" t="str">
        <f t="shared" si="144"/>
        <v>土</v>
      </c>
      <c r="V56" s="64" t="str">
        <f t="shared" si="144"/>
        <v>日</v>
      </c>
      <c r="W56" s="64" t="str">
        <f t="shared" si="144"/>
        <v>月</v>
      </c>
      <c r="X56" s="64" t="str">
        <f t="shared" si="144"/>
        <v>火</v>
      </c>
      <c r="Y56" s="64" t="str">
        <f t="shared" si="144"/>
        <v>水</v>
      </c>
      <c r="Z56" s="64" t="str">
        <f t="shared" si="144"/>
        <v>木</v>
      </c>
      <c r="AA56" s="64" t="str">
        <f t="shared" si="144"/>
        <v>金</v>
      </c>
      <c r="AB56" s="64" t="str">
        <f t="shared" si="144"/>
        <v>土</v>
      </c>
      <c r="AC56" s="64" t="str">
        <f t="shared" si="144"/>
        <v>日</v>
      </c>
      <c r="AD56" s="64" t="str">
        <f t="shared" si="144"/>
        <v>月</v>
      </c>
      <c r="AE56" s="64" t="str">
        <f t="shared" si="144"/>
        <v>火</v>
      </c>
      <c r="AF56" s="64" t="str">
        <f t="shared" si="144"/>
        <v>水</v>
      </c>
      <c r="AG56" s="64" t="str">
        <f t="shared" si="144"/>
        <v>木</v>
      </c>
      <c r="AH56" s="53" t="s">
        <v>17</v>
      </c>
      <c r="AI56" s="33">
        <f>+COUNTIF(C60:AG60,"夏休")+COUNTIF(C60:AG60,"冬休")</f>
        <v>0</v>
      </c>
    </row>
    <row r="57" spans="2:45" s="36" customFormat="1" ht="13.5" customHeight="1" x14ac:dyDescent="0.15">
      <c r="B57" s="176" t="s">
        <v>8</v>
      </c>
      <c r="C57" s="182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202"/>
      <c r="AE57" s="202"/>
      <c r="AF57" s="170"/>
      <c r="AG57" s="205"/>
      <c r="AH57" s="54" t="s">
        <v>2</v>
      </c>
      <c r="AI57" s="55">
        <f>COUNT(C55:AG55)-AI56</f>
        <v>31</v>
      </c>
      <c r="AS57" s="128">
        <f>EDATE(C55,2)</f>
        <v>45901</v>
      </c>
    </row>
    <row r="58" spans="2:45" s="36" customFormat="1" ht="13.5" customHeight="1" x14ac:dyDescent="0.15">
      <c r="B58" s="177"/>
      <c r="C58" s="183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203"/>
      <c r="AE58" s="203"/>
      <c r="AF58" s="171"/>
      <c r="AG58" s="206"/>
      <c r="AH58" s="54" t="s">
        <v>6</v>
      </c>
      <c r="AI58" s="39">
        <f>+COUNTIF(C61:AG61,"休")</f>
        <v>0</v>
      </c>
      <c r="AJ58" s="40" t="str">
        <f>IF(AI59&gt;0.285,"",IF(AI58&lt;AI55,"←計画日数が足りません",""))</f>
        <v>←計画日数が足りません</v>
      </c>
    </row>
    <row r="59" spans="2:45" s="36" customFormat="1" ht="13.5" customHeight="1" x14ac:dyDescent="0.15">
      <c r="B59" s="178"/>
      <c r="C59" s="184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204"/>
      <c r="AE59" s="204"/>
      <c r="AF59" s="172"/>
      <c r="AG59" s="207"/>
      <c r="AH59" s="54" t="s">
        <v>9</v>
      </c>
      <c r="AI59" s="56">
        <f>+AI58/AI57</f>
        <v>0</v>
      </c>
    </row>
    <row r="60" spans="2:45" s="36" customFormat="1" x14ac:dyDescent="0.15">
      <c r="B60" s="57" t="s">
        <v>16</v>
      </c>
      <c r="C60" s="5" t="str">
        <f>IFERROR(IF(C55="","",VLOOKUP(C55,'別紙１ (港湾・漁港)'!$AT$7:$AW$678,2,FALSE)),"")</f>
        <v/>
      </c>
      <c r="D60" s="2" t="str">
        <f>IFERROR(IF(D55="","",VLOOKUP(D55,'別紙１ (港湾・漁港)'!$AT$7:$AW$678,2,FALSE)),"")</f>
        <v/>
      </c>
      <c r="E60" s="2" t="str">
        <f>IFERROR(IF(E55="","",VLOOKUP(E55,'別紙１ (港湾・漁港)'!$AT$7:$AW$678,2,FALSE)),"")</f>
        <v/>
      </c>
      <c r="F60" s="2" t="str">
        <f>IFERROR(IF(F55="","",VLOOKUP(F55,'別紙１ (港湾・漁港)'!$AT$7:$AW$678,2,FALSE)),"")</f>
        <v/>
      </c>
      <c r="G60" s="2" t="str">
        <f>IFERROR(IF(G55="","",VLOOKUP(G55,'別紙１ (港湾・漁港)'!$AT$7:$AW$678,2,FALSE)),"")</f>
        <v/>
      </c>
      <c r="H60" s="2" t="str">
        <f>IFERROR(IF(H55="","",VLOOKUP(H55,'別紙１ (港湾・漁港)'!$AT$7:$AW$678,2,FALSE)),"")</f>
        <v/>
      </c>
      <c r="I60" s="2" t="str">
        <f>IFERROR(IF(I55="","",VLOOKUP(I55,'別紙１ (港湾・漁港)'!$AT$7:$AW$678,2,FALSE)),"")</f>
        <v/>
      </c>
      <c r="J60" s="2" t="str">
        <f>IFERROR(IF(J55="","",VLOOKUP(J55,'別紙１ (港湾・漁港)'!$AT$7:$AW$678,2,FALSE)),"")</f>
        <v/>
      </c>
      <c r="K60" s="2" t="str">
        <f>IFERROR(IF(K55="","",VLOOKUP(K55,'別紙１ (港湾・漁港)'!$AT$7:$AW$678,2,FALSE)),"")</f>
        <v/>
      </c>
      <c r="L60" s="2" t="str">
        <f>IFERROR(IF(L55="","",VLOOKUP(L55,'別紙１ (港湾・漁港)'!$AT$7:$AW$678,2,FALSE)),"")</f>
        <v/>
      </c>
      <c r="M60" s="2" t="str">
        <f>IFERROR(IF(M55="","",VLOOKUP(M55,'別紙１ (港湾・漁港)'!$AT$7:$AW$678,2,FALSE)),"")</f>
        <v/>
      </c>
      <c r="N60" s="2" t="str">
        <f>IFERROR(IF(N55="","",VLOOKUP(N55,'別紙１ (港湾・漁港)'!$AT$7:$AW$678,2,FALSE)),"")</f>
        <v/>
      </c>
      <c r="O60" s="2" t="str">
        <f>IFERROR(IF(O55="","",VLOOKUP(O55,'別紙１ (港湾・漁港)'!$AT$7:$AW$678,2,FALSE)),"")</f>
        <v/>
      </c>
      <c r="P60" s="2" t="str">
        <f>IFERROR(IF(P55="","",VLOOKUP(P55,'別紙１ (港湾・漁港)'!$AT$7:$AW$678,2,FALSE)),"")</f>
        <v/>
      </c>
      <c r="Q60" s="2" t="str">
        <f>IFERROR(IF(Q55="","",VLOOKUP(Q55,'別紙１ (港湾・漁港)'!$AT$7:$AW$678,2,FALSE)),"")</f>
        <v/>
      </c>
      <c r="R60" s="2" t="str">
        <f>IFERROR(IF(R55="","",VLOOKUP(R55,'別紙１ (港湾・漁港)'!$AT$7:$AW$678,2,FALSE)),"")</f>
        <v/>
      </c>
      <c r="S60" s="2" t="str">
        <f>IFERROR(IF(S55="","",VLOOKUP(S55,'別紙１ (港湾・漁港)'!$AT$7:$AW$678,2,FALSE)),"")</f>
        <v/>
      </c>
      <c r="T60" s="2" t="str">
        <f>IFERROR(IF(T55="","",VLOOKUP(T55,'別紙１ (港湾・漁港)'!$AT$7:$AW$678,2,FALSE)),"")</f>
        <v/>
      </c>
      <c r="U60" s="2" t="str">
        <f>IFERROR(IF(U55="","",VLOOKUP(U55,'別紙１ (港湾・漁港)'!$AT$7:$AW$678,2,FALSE)),"")</f>
        <v/>
      </c>
      <c r="V60" s="2" t="str">
        <f>IFERROR(IF(V55="","",VLOOKUP(V55,'別紙１ (港湾・漁港)'!$AT$7:$AW$678,2,FALSE)),"")</f>
        <v/>
      </c>
      <c r="W60" s="2" t="str">
        <f>IFERROR(IF(W55="","",VLOOKUP(W55,'別紙１ (港湾・漁港)'!$AT$7:$AW$678,2,FALSE)),"")</f>
        <v/>
      </c>
      <c r="X60" s="2" t="str">
        <f>IFERROR(IF(X55="","",VLOOKUP(X55,'別紙１ (港湾・漁港)'!$AT$7:$AW$678,2,FALSE)),"")</f>
        <v/>
      </c>
      <c r="Y60" s="2" t="str">
        <f>IFERROR(IF(Y55="","",VLOOKUP(Y55,'別紙１ (港湾・漁港)'!$AT$7:$AW$678,2,FALSE)),"")</f>
        <v/>
      </c>
      <c r="Z60" s="2" t="str">
        <f>IFERROR(IF(Z55="","",VLOOKUP(Z55,'別紙１ (港湾・漁港)'!$AT$7:$AW$678,2,FALSE)),"")</f>
        <v/>
      </c>
      <c r="AA60" s="2" t="str">
        <f>IFERROR(IF(AA55="","",VLOOKUP(AA55,'別紙１ (港湾・漁港)'!$AT$7:$AW$678,2,FALSE)),"")</f>
        <v/>
      </c>
      <c r="AB60" s="2" t="str">
        <f>IFERROR(IF(AB55="","",VLOOKUP(AB55,'別紙１ (港湾・漁港)'!$AT$7:$AW$678,2,FALSE)),"")</f>
        <v/>
      </c>
      <c r="AC60" s="2" t="str">
        <f>IFERROR(IF(AC55="","",VLOOKUP(AC55,'別紙１ (港湾・漁港)'!$AT$7:$AW$678,2,FALSE)),"")</f>
        <v/>
      </c>
      <c r="AD60" s="3" t="str">
        <f>IFERROR(IF(AD55="","",VLOOKUP(AD55,'別紙１ (港湾・漁港)'!$AT$7:$AW$678,2,FALSE)),"")</f>
        <v/>
      </c>
      <c r="AE60" s="3" t="str">
        <f>IFERROR(IF(AE55="","",VLOOKUP(AE55,'別紙１ (港湾・漁港)'!$AT$7:$AW$678,2,FALSE)),"")</f>
        <v/>
      </c>
      <c r="AF60" s="2" t="str">
        <f>IFERROR(IF(AF55="","",VLOOKUP(AF55,'別紙１ (港湾・漁港)'!$AT$7:$AW$678,2,FALSE)),"")</f>
        <v/>
      </c>
      <c r="AG60" s="4" t="str">
        <f>IFERROR(IF(AG55="","",VLOOKUP(AG55,'別紙１ (港湾・漁港)'!$AT$7:$AW$678,2,FALSE)),"")</f>
        <v/>
      </c>
      <c r="AH60" s="54" t="s">
        <v>10</v>
      </c>
      <c r="AI60" s="39">
        <f>+COUNTIF(C62:AG62,"*休")+COUNTIF(C62:AG62,"*雨")</f>
        <v>0</v>
      </c>
    </row>
    <row r="61" spans="2:45" s="36" customFormat="1" x14ac:dyDescent="0.15">
      <c r="B61" s="52" t="s">
        <v>0</v>
      </c>
      <c r="C61" s="5" t="str">
        <f>IFERROR(IF(C55="","",VLOOKUP(C55,'別紙１ (港湾・漁港)'!$AT$7:$AW$678,3,FALSE)),"")</f>
        <v/>
      </c>
      <c r="D61" s="2" t="str">
        <f>IFERROR(IF(D55="","",VLOOKUP(D55,'別紙１ (港湾・漁港)'!$AT$7:$AW$678,3,FALSE)),"")</f>
        <v/>
      </c>
      <c r="E61" s="2" t="str">
        <f>IFERROR(IF(E55="","",VLOOKUP(E55,'別紙１ (港湾・漁港)'!$AT$7:$AW$678,3,FALSE)),"")</f>
        <v/>
      </c>
      <c r="F61" s="2" t="str">
        <f>IFERROR(IF(F55="","",VLOOKUP(F55,'別紙１ (港湾・漁港)'!$AT$7:$AW$678,3,FALSE)),"")</f>
        <v/>
      </c>
      <c r="G61" s="2" t="str">
        <f>IFERROR(IF(G55="","",VLOOKUP(G55,'別紙１ (港湾・漁港)'!$AT$7:$AW$678,3,FALSE)),"")</f>
        <v/>
      </c>
      <c r="H61" s="2" t="str">
        <f>IFERROR(IF(H55="","",VLOOKUP(H55,'別紙１ (港湾・漁港)'!$AT$7:$AW$678,3,FALSE)),"")</f>
        <v/>
      </c>
      <c r="I61" s="2" t="str">
        <f>IFERROR(IF(I55="","",VLOOKUP(I55,'別紙１ (港湾・漁港)'!$AT$7:$AW$678,3,FALSE)),"")</f>
        <v/>
      </c>
      <c r="J61" s="2" t="str">
        <f>IFERROR(IF(J55="","",VLOOKUP(J55,'別紙１ (港湾・漁港)'!$AT$7:$AW$678,3,FALSE)),"")</f>
        <v/>
      </c>
      <c r="K61" s="2" t="str">
        <f>IFERROR(IF(K55="","",VLOOKUP(K55,'別紙１ (港湾・漁港)'!$AT$7:$AW$678,3,FALSE)),"")</f>
        <v/>
      </c>
      <c r="L61" s="2" t="str">
        <f>IFERROR(IF(L55="","",VLOOKUP(L55,'別紙１ (港湾・漁港)'!$AT$7:$AW$678,3,FALSE)),"")</f>
        <v/>
      </c>
      <c r="M61" s="2" t="str">
        <f>IFERROR(IF(M55="","",VLOOKUP(M55,'別紙１ (港湾・漁港)'!$AT$7:$AW$678,3,FALSE)),"")</f>
        <v/>
      </c>
      <c r="N61" s="2" t="str">
        <f>IFERROR(IF(N55="","",VLOOKUP(N55,'別紙１ (港湾・漁港)'!$AT$7:$AW$678,3,FALSE)),"")</f>
        <v/>
      </c>
      <c r="O61" s="2" t="str">
        <f>IFERROR(IF(O55="","",VLOOKUP(O55,'別紙１ (港湾・漁港)'!$AT$7:$AW$678,3,FALSE)),"")</f>
        <v/>
      </c>
      <c r="P61" s="2" t="str">
        <f>IFERROR(IF(P55="","",VLOOKUP(P55,'別紙１ (港湾・漁港)'!$AT$7:$AW$678,3,FALSE)),"")</f>
        <v/>
      </c>
      <c r="Q61" s="2" t="str">
        <f>IFERROR(IF(Q55="","",VLOOKUP(Q55,'別紙１ (港湾・漁港)'!$AT$7:$AW$678,3,FALSE)),"")</f>
        <v/>
      </c>
      <c r="R61" s="2" t="str">
        <f>IFERROR(IF(R55="","",VLOOKUP(R55,'別紙１ (港湾・漁港)'!$AT$7:$AW$678,3,FALSE)),"")</f>
        <v/>
      </c>
      <c r="S61" s="2" t="str">
        <f>IFERROR(IF(S55="","",VLOOKUP(S55,'別紙１ (港湾・漁港)'!$AT$7:$AW$678,3,FALSE)),"")</f>
        <v/>
      </c>
      <c r="T61" s="2" t="str">
        <f>IFERROR(IF(T55="","",VLOOKUP(T55,'別紙１ (港湾・漁港)'!$AT$7:$AW$678,3,FALSE)),"")</f>
        <v/>
      </c>
      <c r="U61" s="2" t="str">
        <f>IFERROR(IF(U55="","",VLOOKUP(U55,'別紙１ (港湾・漁港)'!$AT$7:$AW$678,3,FALSE)),"")</f>
        <v/>
      </c>
      <c r="V61" s="2" t="str">
        <f>IFERROR(IF(V55="","",VLOOKUP(V55,'別紙１ (港湾・漁港)'!$AT$7:$AW$678,3,FALSE)),"")</f>
        <v/>
      </c>
      <c r="W61" s="2" t="str">
        <f>IFERROR(IF(W55="","",VLOOKUP(W55,'別紙１ (港湾・漁港)'!$AT$7:$AW$678,3,FALSE)),"")</f>
        <v/>
      </c>
      <c r="X61" s="2" t="str">
        <f>IFERROR(IF(X55="","",VLOOKUP(X55,'別紙１ (港湾・漁港)'!$AT$7:$AW$678,3,FALSE)),"")</f>
        <v/>
      </c>
      <c r="Y61" s="2" t="str">
        <f>IFERROR(IF(Y55="","",VLOOKUP(Y55,'別紙１ (港湾・漁港)'!$AT$7:$AW$678,3,FALSE)),"")</f>
        <v/>
      </c>
      <c r="Z61" s="2" t="str">
        <f>IFERROR(IF(Z55="","",VLOOKUP(Z55,'別紙１ (港湾・漁港)'!$AT$7:$AW$678,3,FALSE)),"")</f>
        <v/>
      </c>
      <c r="AA61" s="2" t="str">
        <f>IFERROR(IF(AA55="","",VLOOKUP(AA55,'別紙１ (港湾・漁港)'!$AT$7:$AW$678,3,FALSE)),"")</f>
        <v/>
      </c>
      <c r="AB61" s="2" t="str">
        <f>IFERROR(IF(AB55="","",VLOOKUP(AB55,'別紙１ (港湾・漁港)'!$AT$7:$AW$678,3,FALSE)),"")</f>
        <v/>
      </c>
      <c r="AC61" s="2" t="str">
        <f>IFERROR(IF(AC55="","",VLOOKUP(AC55,'別紙１ (港湾・漁港)'!$AT$7:$AW$678,3,FALSE)),"")</f>
        <v/>
      </c>
      <c r="AD61" s="2" t="str">
        <f>IFERROR(IF(AD55="","",VLOOKUP(AD55,'別紙１ (港湾・漁港)'!$AT$7:$AW$678,3,FALSE)),"")</f>
        <v/>
      </c>
      <c r="AE61" s="2" t="str">
        <f>IFERROR(IF(AE55="","",VLOOKUP(AE55,'別紙１ (港湾・漁港)'!$AT$7:$AW$678,3,FALSE)),"")</f>
        <v/>
      </c>
      <c r="AF61" s="2" t="str">
        <f>IFERROR(IF(AF55="","",VLOOKUP(AF55,'別紙１ (港湾・漁港)'!$AT$7:$AW$678,3,FALSE)),"")</f>
        <v/>
      </c>
      <c r="AG61" s="69" t="str">
        <f>IFERROR(IF(AG55="","",VLOOKUP(AG55,'別紙１ (港湾・漁港)'!$AT$7:$AW$678,3,FALSE)),"")</f>
        <v/>
      </c>
      <c r="AH61" s="58" t="s">
        <v>4</v>
      </c>
      <c r="AI61" s="59">
        <f>+AI60/AI57</f>
        <v>0</v>
      </c>
    </row>
    <row r="62" spans="2:45" s="36" customFormat="1" x14ac:dyDescent="0.15">
      <c r="B62" s="60" t="s">
        <v>7</v>
      </c>
      <c r="C62" s="70" t="str">
        <f>IFERROR(IF(C55="","",VLOOKUP(C55,'別紙１ (港湾・漁港)'!$AT$7:$AW$678,4,FALSE)),"")</f>
        <v/>
      </c>
      <c r="D62" s="71" t="str">
        <f>IFERROR(IF(D55="","",VLOOKUP(D55,'別紙１ (港湾・漁港)'!$AT$7:$AW$678,4,FALSE)),"")</f>
        <v/>
      </c>
      <c r="E62" s="71" t="str">
        <f>IFERROR(IF(E55="","",VLOOKUP(E55,'別紙１ (港湾・漁港)'!$AT$7:$AW$678,4,FALSE)),"")</f>
        <v/>
      </c>
      <c r="F62" s="71" t="str">
        <f>IFERROR(IF(F55="","",VLOOKUP(F55,'別紙１ (港湾・漁港)'!$AT$7:$AW$678,4,FALSE)),"")</f>
        <v/>
      </c>
      <c r="G62" s="71" t="str">
        <f>IFERROR(IF(G55="","",VLOOKUP(G55,'別紙１ (港湾・漁港)'!$AT$7:$AW$678,4,FALSE)),"")</f>
        <v/>
      </c>
      <c r="H62" s="71" t="str">
        <f>IFERROR(IF(H55="","",VLOOKUP(H55,'別紙１ (港湾・漁港)'!$AT$7:$AW$678,4,FALSE)),"")</f>
        <v/>
      </c>
      <c r="I62" s="71" t="str">
        <f>IFERROR(IF(I55="","",VLOOKUP(I55,'別紙１ (港湾・漁港)'!$AT$7:$AW$678,4,FALSE)),"")</f>
        <v/>
      </c>
      <c r="J62" s="71" t="str">
        <f>IFERROR(IF(J55="","",VLOOKUP(J55,'別紙１ (港湾・漁港)'!$AT$7:$AW$678,4,FALSE)),"")</f>
        <v/>
      </c>
      <c r="K62" s="71" t="str">
        <f>IFERROR(IF(K55="","",VLOOKUP(K55,'別紙１ (港湾・漁港)'!$AT$7:$AW$678,4,FALSE)),"")</f>
        <v/>
      </c>
      <c r="L62" s="71" t="str">
        <f>IFERROR(IF(L55="","",VLOOKUP(L55,'別紙１ (港湾・漁港)'!$AT$7:$AW$678,4,FALSE)),"")</f>
        <v/>
      </c>
      <c r="M62" s="71" t="str">
        <f>IFERROR(IF(M55="","",VLOOKUP(M55,'別紙１ (港湾・漁港)'!$AT$7:$AW$678,4,FALSE)),"")</f>
        <v/>
      </c>
      <c r="N62" s="71" t="str">
        <f>IFERROR(IF(N55="","",VLOOKUP(N55,'別紙１ (港湾・漁港)'!$AT$7:$AW$678,4,FALSE)),"")</f>
        <v/>
      </c>
      <c r="O62" s="71" t="str">
        <f>IFERROR(IF(O55="","",VLOOKUP(O55,'別紙１ (港湾・漁港)'!$AT$7:$AW$678,4,FALSE)),"")</f>
        <v/>
      </c>
      <c r="P62" s="71" t="str">
        <f>IFERROR(IF(P55="","",VLOOKUP(P55,'別紙１ (港湾・漁港)'!$AT$7:$AW$678,4,FALSE)),"")</f>
        <v/>
      </c>
      <c r="Q62" s="71" t="str">
        <f>IFERROR(IF(Q55="","",VLOOKUP(Q55,'別紙１ (港湾・漁港)'!$AT$7:$AW$678,4,FALSE)),"")</f>
        <v/>
      </c>
      <c r="R62" s="71" t="str">
        <f>IFERROR(IF(R55="","",VLOOKUP(R55,'別紙１ (港湾・漁港)'!$AT$7:$AW$678,4,FALSE)),"")</f>
        <v/>
      </c>
      <c r="S62" s="71" t="str">
        <f>IFERROR(IF(S55="","",VLOOKUP(S55,'別紙１ (港湾・漁港)'!$AT$7:$AW$678,4,FALSE)),"")</f>
        <v/>
      </c>
      <c r="T62" s="71" t="str">
        <f>IFERROR(IF(T55="","",VLOOKUP(T55,'別紙１ (港湾・漁港)'!$AT$7:$AW$678,4,FALSE)),"")</f>
        <v/>
      </c>
      <c r="U62" s="71" t="str">
        <f>IFERROR(IF(U55="","",VLOOKUP(U55,'別紙１ (港湾・漁港)'!$AT$7:$AW$678,4,FALSE)),"")</f>
        <v/>
      </c>
      <c r="V62" s="71" t="str">
        <f>IFERROR(IF(V55="","",VLOOKUP(V55,'別紙１ (港湾・漁港)'!$AT$7:$AW$678,4,FALSE)),"")</f>
        <v/>
      </c>
      <c r="W62" s="71" t="str">
        <f>IFERROR(IF(W55="","",VLOOKUP(W55,'別紙１ (港湾・漁港)'!$AT$7:$AW$678,4,FALSE)),"")</f>
        <v/>
      </c>
      <c r="X62" s="71" t="str">
        <f>IFERROR(IF(X55="","",VLOOKUP(X55,'別紙１ (港湾・漁港)'!$AT$7:$AW$678,4,FALSE)),"")</f>
        <v/>
      </c>
      <c r="Y62" s="71" t="str">
        <f>IFERROR(IF(Y55="","",VLOOKUP(Y55,'別紙１ (港湾・漁港)'!$AT$7:$AW$678,4,FALSE)),"")</f>
        <v/>
      </c>
      <c r="Z62" s="71" t="str">
        <f>IFERROR(IF(Z55="","",VLOOKUP(Z55,'別紙１ (港湾・漁港)'!$AT$7:$AW$678,4,FALSE)),"")</f>
        <v/>
      </c>
      <c r="AA62" s="71" t="str">
        <f>IFERROR(IF(AA55="","",VLOOKUP(AA55,'別紙１ (港湾・漁港)'!$AT$7:$AW$678,4,FALSE)),"")</f>
        <v/>
      </c>
      <c r="AB62" s="71" t="str">
        <f>IFERROR(IF(AB55="","",VLOOKUP(AB55,'別紙１ (港湾・漁港)'!$AT$7:$AW$678,4,FALSE)),"")</f>
        <v/>
      </c>
      <c r="AC62" s="71" t="str">
        <f>IFERROR(IF(AC55="","",VLOOKUP(AC55,'別紙１ (港湾・漁港)'!$AT$7:$AW$678,4,FALSE)),"")</f>
        <v/>
      </c>
      <c r="AD62" s="71" t="str">
        <f>IFERROR(IF(AD55="","",VLOOKUP(AD55,'別紙１ (港湾・漁港)'!$AT$7:$AW$678,4,FALSE)),"")</f>
        <v/>
      </c>
      <c r="AE62" s="71" t="str">
        <f>IFERROR(IF(AE55="","",VLOOKUP(AE55,'別紙１ (港湾・漁港)'!$AT$7:$AW$678,4,FALSE)),"")</f>
        <v/>
      </c>
      <c r="AF62" s="71" t="str">
        <f>IFERROR(IF(AF55="","",VLOOKUP(AF55,'別紙１ (港湾・漁港)'!$AT$7:$AW$678,4,FALSE)),"")</f>
        <v/>
      </c>
      <c r="AG62" s="72" t="str">
        <f>IFERROR(IF(AG55="","",VLOOKUP(AG55,'別紙１ (港湾・漁港)'!$AT$7:$AW$678,4,FALSE)),"")</f>
        <v/>
      </c>
      <c r="AH62" s="61" t="s">
        <v>19</v>
      </c>
      <c r="AI62" s="47" t="str">
        <f>_xlfn.IFS(AI61&gt;=0.285,"OK",AI55&lt;=AI60,"OK",AI55&gt;AI60,"NG")</f>
        <v>NG</v>
      </c>
      <c r="AJ62" s="40" t="str">
        <f>IF(AI62="NG","←月単位未達成","←月単位達成")</f>
        <v>←月単位未達成</v>
      </c>
      <c r="AK62" s="9"/>
      <c r="AL62" s="9"/>
      <c r="AM62" s="9"/>
    </row>
    <row r="63" spans="2:45" hidden="1" x14ac:dyDescent="0.15">
      <c r="B63" s="24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40"/>
    </row>
    <row r="64" spans="2:45" hidden="1" x14ac:dyDescent="0.15">
      <c r="B64" s="24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40"/>
    </row>
    <row r="65" spans="2:39" s="36" customFormat="1" x14ac:dyDescent="0.15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9" hidden="1" x14ac:dyDescent="0.15">
      <c r="C66" s="7">
        <f>YEAR(C69)</f>
        <v>2025</v>
      </c>
      <c r="D66" s="7">
        <f>MONTH(C69)</f>
        <v>8</v>
      </c>
    </row>
    <row r="67" spans="2:39" x14ac:dyDescent="0.15">
      <c r="B67" s="11" t="s">
        <v>20</v>
      </c>
      <c r="C67" s="208">
        <f>IF(C69="","",C69)</f>
        <v>45870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9"/>
    </row>
    <row r="68" spans="2:39" hidden="1" x14ac:dyDescent="0.15">
      <c r="B68" s="48"/>
      <c r="C68" s="31">
        <f>DATE($C66,$D66,1)</f>
        <v>45870</v>
      </c>
      <c r="D68" s="31">
        <f>C68+1</f>
        <v>45871</v>
      </c>
      <c r="E68" s="31">
        <f t="shared" ref="E68" si="147">D68+1</f>
        <v>45872</v>
      </c>
      <c r="F68" s="31">
        <f t="shared" ref="F68" si="148">E68+1</f>
        <v>45873</v>
      </c>
      <c r="G68" s="31">
        <f t="shared" ref="G68" si="149">F68+1</f>
        <v>45874</v>
      </c>
      <c r="H68" s="31">
        <f t="shared" ref="H68" si="150">G68+1</f>
        <v>45875</v>
      </c>
      <c r="I68" s="31">
        <f t="shared" ref="I68" si="151">H68+1</f>
        <v>45876</v>
      </c>
      <c r="J68" s="31">
        <f t="shared" ref="J68" si="152">I68+1</f>
        <v>45877</v>
      </c>
      <c r="K68" s="31">
        <f t="shared" ref="K68" si="153">J68+1</f>
        <v>45878</v>
      </c>
      <c r="L68" s="31">
        <f t="shared" ref="L68" si="154">K68+1</f>
        <v>45879</v>
      </c>
      <c r="M68" s="31">
        <f t="shared" ref="M68" si="155">L68+1</f>
        <v>45880</v>
      </c>
      <c r="N68" s="31">
        <f t="shared" ref="N68" si="156">M68+1</f>
        <v>45881</v>
      </c>
      <c r="O68" s="31">
        <f t="shared" ref="O68" si="157">N68+1</f>
        <v>45882</v>
      </c>
      <c r="P68" s="31">
        <f t="shared" ref="P68" si="158">O68+1</f>
        <v>45883</v>
      </c>
      <c r="Q68" s="31">
        <f t="shared" ref="Q68" si="159">P68+1</f>
        <v>45884</v>
      </c>
      <c r="R68" s="31">
        <f t="shared" ref="R68" si="160">Q68+1</f>
        <v>45885</v>
      </c>
      <c r="S68" s="31">
        <f t="shared" ref="S68" si="161">R68+1</f>
        <v>45886</v>
      </c>
      <c r="T68" s="31">
        <f t="shared" ref="T68" si="162">S68+1</f>
        <v>45887</v>
      </c>
      <c r="U68" s="31">
        <f t="shared" ref="U68" si="163">T68+1</f>
        <v>45888</v>
      </c>
      <c r="V68" s="31">
        <f t="shared" ref="V68" si="164">U68+1</f>
        <v>45889</v>
      </c>
      <c r="W68" s="31">
        <f t="shared" ref="W68" si="165">V68+1</f>
        <v>45890</v>
      </c>
      <c r="X68" s="31">
        <f t="shared" ref="X68" si="166">W68+1</f>
        <v>45891</v>
      </c>
      <c r="Y68" s="31">
        <f t="shared" ref="Y68" si="167">X68+1</f>
        <v>45892</v>
      </c>
      <c r="Z68" s="31">
        <f t="shared" ref="Z68" si="168">Y68+1</f>
        <v>45893</v>
      </c>
      <c r="AA68" s="31">
        <f t="shared" ref="AA68" si="169">Z68+1</f>
        <v>45894</v>
      </c>
      <c r="AB68" s="31">
        <f t="shared" ref="AB68" si="170">AA68+1</f>
        <v>45895</v>
      </c>
      <c r="AC68" s="31">
        <f t="shared" ref="AC68" si="171">AB68+1</f>
        <v>45896</v>
      </c>
      <c r="AD68" s="31">
        <f t="shared" ref="AD68" si="172">AC68+1</f>
        <v>45897</v>
      </c>
      <c r="AE68" s="31">
        <f t="shared" ref="AE68" si="173">AD68+1</f>
        <v>45898</v>
      </c>
      <c r="AF68" s="31">
        <f t="shared" ref="AF68" si="174">AE68+1</f>
        <v>45899</v>
      </c>
      <c r="AG68" s="31">
        <f t="shared" ref="AG68" si="175">AF68+1</f>
        <v>45900</v>
      </c>
      <c r="AH68" s="49"/>
      <c r="AI68" s="50"/>
    </row>
    <row r="69" spans="2:39" x14ac:dyDescent="0.15">
      <c r="B69" s="29" t="s">
        <v>21</v>
      </c>
      <c r="C69" s="51">
        <f>IFERROR(IF(EDATE(C54,1)&gt;$G$8,"",EDATE(C54,1)),"")</f>
        <v>45870</v>
      </c>
      <c r="D69" s="31" t="str">
        <f>IFERROR(IF(D68&gt;$G$8,"",IF(C69=EOMONTH(DATE($C66,$D66,1),0),"",IF(C69="","",C69+1))),"")</f>
        <v/>
      </c>
      <c r="E69" s="31" t="str">
        <f t="shared" ref="E69" si="176">IFERROR(IF(E68&gt;$G$8,"",IF(D69=EOMONTH(DATE($C66,$D66,1),0),"",IF(D69="","",D69+1))),"")</f>
        <v/>
      </c>
      <c r="F69" s="31" t="str">
        <f t="shared" ref="F69" si="177">IFERROR(IF(F68&gt;$G$8,"",IF(E69=EOMONTH(DATE($C66,$D66,1),0),"",IF(E69="","",E69+1))),"")</f>
        <v/>
      </c>
      <c r="G69" s="31" t="str">
        <f t="shared" ref="G69" si="178">IFERROR(IF(G68&gt;$G$8,"",IF(F69=EOMONTH(DATE($C66,$D66,1),0),"",IF(F69="","",F69+1))),"")</f>
        <v/>
      </c>
      <c r="H69" s="31" t="str">
        <f t="shared" ref="H69" si="179">IFERROR(IF(H68&gt;$G$8,"",IF(G69=EOMONTH(DATE($C66,$D66,1),0),"",IF(G69="","",G69+1))),"")</f>
        <v/>
      </c>
      <c r="I69" s="31" t="str">
        <f t="shared" ref="I69" si="180">IFERROR(IF(I68&gt;$G$8,"",IF(H69=EOMONTH(DATE($C66,$D66,1),0),"",IF(H69="","",H69+1))),"")</f>
        <v/>
      </c>
      <c r="J69" s="31" t="str">
        <f t="shared" ref="J69" si="181">IFERROR(IF(J68&gt;$G$8,"",IF(I69=EOMONTH(DATE($C66,$D66,1),0),"",IF(I69="","",I69+1))),"")</f>
        <v/>
      </c>
      <c r="K69" s="31" t="str">
        <f t="shared" ref="K69" si="182">IFERROR(IF(K68&gt;$G$8,"",IF(J69=EOMONTH(DATE($C66,$D66,1),0),"",IF(J69="","",J69+1))),"")</f>
        <v/>
      </c>
      <c r="L69" s="31" t="str">
        <f t="shared" ref="L69" si="183">IFERROR(IF(L68&gt;$G$8,"",IF(K69=EOMONTH(DATE($C66,$D66,1),0),"",IF(K69="","",K69+1))),"")</f>
        <v/>
      </c>
      <c r="M69" s="31" t="str">
        <f t="shared" ref="M69" si="184">IFERROR(IF(M68&gt;$G$8,"",IF(L69=EOMONTH(DATE($C66,$D66,1),0),"",IF(L69="","",L69+1))),"")</f>
        <v/>
      </c>
      <c r="N69" s="31" t="str">
        <f t="shared" ref="N69" si="185">IFERROR(IF(N68&gt;$G$8,"",IF(M69=EOMONTH(DATE($C66,$D66,1),0),"",IF(M69="","",M69+1))),"")</f>
        <v/>
      </c>
      <c r="O69" s="31" t="str">
        <f t="shared" ref="O69" si="186">IFERROR(IF(O68&gt;$G$8,"",IF(N69=EOMONTH(DATE($C66,$D66,1),0),"",IF(N69="","",N69+1))),"")</f>
        <v/>
      </c>
      <c r="P69" s="31" t="str">
        <f t="shared" ref="P69" si="187">IFERROR(IF(P68&gt;$G$8,"",IF(O69=EOMONTH(DATE($C66,$D66,1),0),"",IF(O69="","",O69+1))),"")</f>
        <v/>
      </c>
      <c r="Q69" s="31" t="str">
        <f t="shared" ref="Q69" si="188">IFERROR(IF(Q68&gt;$G$8,"",IF(P69=EOMONTH(DATE($C66,$D66,1),0),"",IF(P69="","",P69+1))),"")</f>
        <v/>
      </c>
      <c r="R69" s="31" t="str">
        <f t="shared" ref="R69" si="189">IFERROR(IF(R68&gt;$G$8,"",IF(Q69=EOMONTH(DATE($C66,$D66,1),0),"",IF(Q69="","",Q69+1))),"")</f>
        <v/>
      </c>
      <c r="S69" s="31" t="str">
        <f t="shared" ref="S69" si="190">IFERROR(IF(S68&gt;$G$8,"",IF(R69=EOMONTH(DATE($C66,$D66,1),0),"",IF(R69="","",R69+1))),"")</f>
        <v/>
      </c>
      <c r="T69" s="31" t="str">
        <f t="shared" ref="T69" si="191">IFERROR(IF(T68&gt;$G$8,"",IF(S69=EOMONTH(DATE($C66,$D66,1),0),"",IF(S69="","",S69+1))),"")</f>
        <v/>
      </c>
      <c r="U69" s="31" t="str">
        <f t="shared" ref="U69" si="192">IFERROR(IF(U68&gt;$G$8,"",IF(T69=EOMONTH(DATE($C66,$D66,1),0),"",IF(T69="","",T69+1))),"")</f>
        <v/>
      </c>
      <c r="V69" s="31" t="str">
        <f t="shared" ref="V69" si="193">IFERROR(IF(V68&gt;$G$8,"",IF(U69=EOMONTH(DATE($C66,$D66,1),0),"",IF(U69="","",U69+1))),"")</f>
        <v/>
      </c>
      <c r="W69" s="31" t="str">
        <f t="shared" ref="W69" si="194">IFERROR(IF(W68&gt;$G$8,"",IF(V69=EOMONTH(DATE($C66,$D66,1),0),"",IF(V69="","",V69+1))),"")</f>
        <v/>
      </c>
      <c r="X69" s="31" t="str">
        <f t="shared" ref="X69" si="195">IFERROR(IF(X68&gt;$G$8,"",IF(W69=EOMONTH(DATE($C66,$D66,1),0),"",IF(W69="","",W69+1))),"")</f>
        <v/>
      </c>
      <c r="Y69" s="31" t="str">
        <f t="shared" ref="Y69" si="196">IFERROR(IF(Y68&gt;$G$8,"",IF(X69=EOMONTH(DATE($C66,$D66,1),0),"",IF(X69="","",X69+1))),"")</f>
        <v/>
      </c>
      <c r="Z69" s="31" t="str">
        <f t="shared" ref="Z69" si="197">IFERROR(IF(Z68&gt;$G$8,"",IF(Y69=EOMONTH(DATE($C66,$D66,1),0),"",IF(Y69="","",Y69+1))),"")</f>
        <v/>
      </c>
      <c r="AA69" s="31" t="str">
        <f t="shared" ref="AA69" si="198">IFERROR(IF(AA68&gt;$G$8,"",IF(Z69=EOMONTH(DATE($C66,$D66,1),0),"",IF(Z69="","",Z69+1))),"")</f>
        <v/>
      </c>
      <c r="AB69" s="31" t="str">
        <f t="shared" ref="AB69" si="199">IFERROR(IF(AB68&gt;$G$8,"",IF(AA69=EOMONTH(DATE($C66,$D66,1),0),"",IF(AA69="","",AA69+1))),"")</f>
        <v/>
      </c>
      <c r="AC69" s="31" t="str">
        <f t="shared" ref="AC69" si="200">IFERROR(IF(AC68&gt;$G$8,"",IF(AB69=EOMONTH(DATE($C66,$D66,1),0),"",IF(AB69="","",AB69+1))),"")</f>
        <v/>
      </c>
      <c r="AD69" s="31" t="str">
        <f t="shared" ref="AD69" si="201">IFERROR(IF(AD68&gt;$G$8,"",IF(AC69=EOMONTH(DATE($C66,$D66,1),0),"",IF(AC69="","",AC69+1))),"")</f>
        <v/>
      </c>
      <c r="AE69" s="31" t="str">
        <f t="shared" ref="AE69" si="202">IFERROR(IF(AE68&gt;$G$8,"",IF(AD69=EOMONTH(DATE($C66,$D66,1),0),"",IF(AD69="","",AD69+1))),"")</f>
        <v/>
      </c>
      <c r="AF69" s="31" t="str">
        <f t="shared" ref="AF69" si="203">IFERROR(IF(AF68&gt;$G$8,"",IF(AE69=EOMONTH(DATE($C66,$D66,1),0),"",IF(AE69="","",AE69+1))),"")</f>
        <v/>
      </c>
      <c r="AG69" s="31" t="str">
        <f t="shared" ref="AG69" si="204">IFERROR(IF(AG68&gt;$G$8,"",IF(AF69=EOMONTH(DATE($C66,$D66,1),0),"",IF(AF69="","",AF69+1))),"")</f>
        <v/>
      </c>
      <c r="AH69" s="32" t="s">
        <v>22</v>
      </c>
      <c r="AI69" s="33">
        <f>+COUNTIFS(C70:AG70,"土",C74:AG74,"")+COUNTIFS(C70:AG70,"日",C74:AG74,"")</f>
        <v>0</v>
      </c>
    </row>
    <row r="70" spans="2:39" s="36" customFormat="1" x14ac:dyDescent="0.15">
      <c r="B70" s="52" t="s">
        <v>5</v>
      </c>
      <c r="C70" s="63" t="str">
        <f>IFERROR(TEXT(WEEKDAY(+C69),"aaa"),"")</f>
        <v>金</v>
      </c>
      <c r="D70" s="75" t="str">
        <f t="shared" ref="D70:AG70" si="205">IFERROR(TEXT(WEEKDAY(+D69),"aaa"),"")</f>
        <v/>
      </c>
      <c r="E70" s="75" t="str">
        <f t="shared" si="205"/>
        <v/>
      </c>
      <c r="F70" s="75" t="str">
        <f t="shared" si="205"/>
        <v/>
      </c>
      <c r="G70" s="75" t="str">
        <f t="shared" si="205"/>
        <v/>
      </c>
      <c r="H70" s="75" t="str">
        <f t="shared" si="205"/>
        <v/>
      </c>
      <c r="I70" s="75" t="str">
        <f t="shared" si="205"/>
        <v/>
      </c>
      <c r="J70" s="75" t="str">
        <f t="shared" si="205"/>
        <v/>
      </c>
      <c r="K70" s="75" t="str">
        <f t="shared" si="205"/>
        <v/>
      </c>
      <c r="L70" s="75" t="str">
        <f t="shared" si="205"/>
        <v/>
      </c>
      <c r="M70" s="75" t="str">
        <f t="shared" si="205"/>
        <v/>
      </c>
      <c r="N70" s="75" t="str">
        <f t="shared" si="205"/>
        <v/>
      </c>
      <c r="O70" s="75" t="str">
        <f t="shared" si="205"/>
        <v/>
      </c>
      <c r="P70" s="75" t="str">
        <f t="shared" si="205"/>
        <v/>
      </c>
      <c r="Q70" s="75" t="str">
        <f t="shared" si="205"/>
        <v/>
      </c>
      <c r="R70" s="75" t="str">
        <f t="shared" si="205"/>
        <v/>
      </c>
      <c r="S70" s="75" t="str">
        <f t="shared" si="205"/>
        <v/>
      </c>
      <c r="T70" s="75" t="str">
        <f t="shared" si="205"/>
        <v/>
      </c>
      <c r="U70" s="75" t="str">
        <f t="shared" si="205"/>
        <v/>
      </c>
      <c r="V70" s="75" t="str">
        <f t="shared" si="205"/>
        <v/>
      </c>
      <c r="W70" s="75" t="str">
        <f t="shared" si="205"/>
        <v/>
      </c>
      <c r="X70" s="75" t="str">
        <f t="shared" si="205"/>
        <v/>
      </c>
      <c r="Y70" s="75" t="str">
        <f t="shared" si="205"/>
        <v/>
      </c>
      <c r="Z70" s="75" t="str">
        <f t="shared" si="205"/>
        <v/>
      </c>
      <c r="AA70" s="75" t="str">
        <f t="shared" si="205"/>
        <v/>
      </c>
      <c r="AB70" s="75" t="str">
        <f t="shared" si="205"/>
        <v/>
      </c>
      <c r="AC70" s="75" t="str">
        <f t="shared" si="205"/>
        <v/>
      </c>
      <c r="AD70" s="75" t="str">
        <f t="shared" si="205"/>
        <v/>
      </c>
      <c r="AE70" s="75" t="str">
        <f t="shared" si="205"/>
        <v/>
      </c>
      <c r="AF70" s="75" t="str">
        <f t="shared" si="205"/>
        <v/>
      </c>
      <c r="AG70" s="75" t="str">
        <f t="shared" si="205"/>
        <v/>
      </c>
      <c r="AH70" s="53" t="s">
        <v>17</v>
      </c>
      <c r="AI70" s="33">
        <f>+COUNTIF(C74:AG74,"夏休")+COUNTIF(C74:AG74,"冬休")</f>
        <v>0</v>
      </c>
    </row>
    <row r="71" spans="2:39" s="36" customFormat="1" ht="13.5" customHeight="1" x14ac:dyDescent="0.15">
      <c r="B71" s="176" t="s">
        <v>8</v>
      </c>
      <c r="C71" s="182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202"/>
      <c r="AE71" s="202"/>
      <c r="AF71" s="170"/>
      <c r="AG71" s="205"/>
      <c r="AH71" s="54" t="s">
        <v>2</v>
      </c>
      <c r="AI71" s="55">
        <f>COUNT(C69:AG69)-AI70</f>
        <v>1</v>
      </c>
    </row>
    <row r="72" spans="2:39" s="36" customFormat="1" ht="13.5" customHeight="1" x14ac:dyDescent="0.15">
      <c r="B72" s="177"/>
      <c r="C72" s="183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203"/>
      <c r="AE72" s="203"/>
      <c r="AF72" s="171"/>
      <c r="AG72" s="206"/>
      <c r="AH72" s="54" t="s">
        <v>6</v>
      </c>
      <c r="AI72" s="39">
        <f>+COUNTIF(C75:AG75,"休")</f>
        <v>0</v>
      </c>
      <c r="AJ72" s="40" t="str">
        <f>IF(AI73&gt;0.285,"",IF(AI72&lt;AI69,"←計画日数が足りません",""))</f>
        <v/>
      </c>
    </row>
    <row r="73" spans="2:39" s="36" customFormat="1" ht="13.5" customHeight="1" x14ac:dyDescent="0.15">
      <c r="B73" s="178"/>
      <c r="C73" s="184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204"/>
      <c r="AE73" s="204"/>
      <c r="AF73" s="172"/>
      <c r="AG73" s="207"/>
      <c r="AH73" s="54" t="s">
        <v>9</v>
      </c>
      <c r="AI73" s="56">
        <f>+AI72/AI71</f>
        <v>0</v>
      </c>
    </row>
    <row r="74" spans="2:39" s="36" customFormat="1" x14ac:dyDescent="0.15">
      <c r="B74" s="57" t="s">
        <v>16</v>
      </c>
      <c r="C74" s="5" t="str">
        <f>IFERROR(IF(C69="","",VLOOKUP(C69,'別紙１ (港湾・漁港)'!$AT$7:$AW$678,2,FALSE)),"")</f>
        <v/>
      </c>
      <c r="D74" s="2" t="str">
        <f>IFERROR(IF(D69="","",VLOOKUP(D69,'別紙１ (港湾・漁港)'!$AT$7:$AW$678,2,FALSE)),"")</f>
        <v/>
      </c>
      <c r="E74" s="2" t="str">
        <f>IFERROR(IF(E69="","",VLOOKUP(E69,'別紙１ (港湾・漁港)'!$AT$7:$AW$678,2,FALSE)),"")</f>
        <v/>
      </c>
      <c r="F74" s="2" t="str">
        <f>IFERROR(IF(F69="","",VLOOKUP(F69,'別紙１ (港湾・漁港)'!$AT$7:$AW$678,2,FALSE)),"")</f>
        <v/>
      </c>
      <c r="G74" s="2" t="str">
        <f>IFERROR(IF(G69="","",VLOOKUP(G69,'別紙１ (港湾・漁港)'!$AT$7:$AW$678,2,FALSE)),"")</f>
        <v/>
      </c>
      <c r="H74" s="2" t="str">
        <f>IFERROR(IF(H69="","",VLOOKUP(H69,'別紙１ (港湾・漁港)'!$AT$7:$AW$678,2,FALSE)),"")</f>
        <v/>
      </c>
      <c r="I74" s="2" t="str">
        <f>IFERROR(IF(I69="","",VLOOKUP(I69,'別紙１ (港湾・漁港)'!$AT$7:$AW$678,2,FALSE)),"")</f>
        <v/>
      </c>
      <c r="J74" s="2" t="str">
        <f>IFERROR(IF(J69="","",VLOOKUP(J69,'別紙１ (港湾・漁港)'!$AT$7:$AW$678,2,FALSE)),"")</f>
        <v/>
      </c>
      <c r="K74" s="2" t="str">
        <f>IFERROR(IF(K69="","",VLOOKUP(K69,'別紙１ (港湾・漁港)'!$AT$7:$AW$678,2,FALSE)),"")</f>
        <v/>
      </c>
      <c r="L74" s="2" t="str">
        <f>IFERROR(IF(L69="","",VLOOKUP(L69,'別紙１ (港湾・漁港)'!$AT$7:$AW$678,2,FALSE)),"")</f>
        <v/>
      </c>
      <c r="M74" s="2" t="str">
        <f>IFERROR(IF(M69="","",VLOOKUP(M69,'別紙１ (港湾・漁港)'!$AT$7:$AW$678,2,FALSE)),"")</f>
        <v/>
      </c>
      <c r="N74" s="2" t="str">
        <f>IFERROR(IF(N69="","",VLOOKUP(N69,'別紙１ (港湾・漁港)'!$AT$7:$AW$678,2,FALSE)),"")</f>
        <v/>
      </c>
      <c r="O74" s="2" t="str">
        <f>IFERROR(IF(O69="","",VLOOKUP(O69,'別紙１ (港湾・漁港)'!$AT$7:$AW$678,2,FALSE)),"")</f>
        <v/>
      </c>
      <c r="P74" s="2" t="str">
        <f>IFERROR(IF(P69="","",VLOOKUP(P69,'別紙１ (港湾・漁港)'!$AT$7:$AW$678,2,FALSE)),"")</f>
        <v/>
      </c>
      <c r="Q74" s="2" t="str">
        <f>IFERROR(IF(Q69="","",VLOOKUP(Q69,'別紙１ (港湾・漁港)'!$AT$7:$AW$678,2,FALSE)),"")</f>
        <v/>
      </c>
      <c r="R74" s="2" t="str">
        <f>IFERROR(IF(R69="","",VLOOKUP(R69,'別紙１ (港湾・漁港)'!$AT$7:$AW$678,2,FALSE)),"")</f>
        <v/>
      </c>
      <c r="S74" s="2" t="str">
        <f>IFERROR(IF(S69="","",VLOOKUP(S69,'別紙１ (港湾・漁港)'!$AT$7:$AW$678,2,FALSE)),"")</f>
        <v/>
      </c>
      <c r="T74" s="2" t="str">
        <f>IFERROR(IF(T69="","",VLOOKUP(T69,'別紙１ (港湾・漁港)'!$AT$7:$AW$678,2,FALSE)),"")</f>
        <v/>
      </c>
      <c r="U74" s="2" t="str">
        <f>IFERROR(IF(U69="","",VLOOKUP(U69,'別紙１ (港湾・漁港)'!$AT$7:$AW$678,2,FALSE)),"")</f>
        <v/>
      </c>
      <c r="V74" s="2" t="str">
        <f>IFERROR(IF(V69="","",VLOOKUP(V69,'別紙１ (港湾・漁港)'!$AT$7:$AW$678,2,FALSE)),"")</f>
        <v/>
      </c>
      <c r="W74" s="2" t="str">
        <f>IFERROR(IF(W69="","",VLOOKUP(W69,'別紙１ (港湾・漁港)'!$AT$7:$AW$678,2,FALSE)),"")</f>
        <v/>
      </c>
      <c r="X74" s="2" t="str">
        <f>IFERROR(IF(X69="","",VLOOKUP(X69,'別紙１ (港湾・漁港)'!$AT$7:$AW$678,2,FALSE)),"")</f>
        <v/>
      </c>
      <c r="Y74" s="2" t="str">
        <f>IFERROR(IF(Y69="","",VLOOKUP(Y69,'別紙１ (港湾・漁港)'!$AT$7:$AW$678,2,FALSE)),"")</f>
        <v/>
      </c>
      <c r="Z74" s="2" t="str">
        <f>IFERROR(IF(Z69="","",VLOOKUP(Z69,'別紙１ (港湾・漁港)'!$AT$7:$AW$678,2,FALSE)),"")</f>
        <v/>
      </c>
      <c r="AA74" s="2" t="str">
        <f>IFERROR(IF(AA69="","",VLOOKUP(AA69,'別紙１ (港湾・漁港)'!$AT$7:$AW$678,2,FALSE)),"")</f>
        <v/>
      </c>
      <c r="AB74" s="2" t="str">
        <f>IFERROR(IF(AB69="","",VLOOKUP(AB69,'別紙１ (港湾・漁港)'!$AT$7:$AW$678,2,FALSE)),"")</f>
        <v/>
      </c>
      <c r="AC74" s="2" t="str">
        <f>IFERROR(IF(AC69="","",VLOOKUP(AC69,'別紙１ (港湾・漁港)'!$AT$7:$AW$678,2,FALSE)),"")</f>
        <v/>
      </c>
      <c r="AD74" s="3" t="str">
        <f>IFERROR(IF(AD69="","",VLOOKUP(AD69,'別紙１ (港湾・漁港)'!$AT$7:$AW$678,2,FALSE)),"")</f>
        <v/>
      </c>
      <c r="AE74" s="3" t="str">
        <f>IFERROR(IF(AE69="","",VLOOKUP(AE69,'別紙１ (港湾・漁港)'!$AT$7:$AW$678,2,FALSE)),"")</f>
        <v/>
      </c>
      <c r="AF74" s="2" t="str">
        <f>IFERROR(IF(AF69="","",VLOOKUP(AF69,'別紙１ (港湾・漁港)'!$AT$7:$AW$678,2,FALSE)),"")</f>
        <v/>
      </c>
      <c r="AG74" s="4" t="str">
        <f>IFERROR(IF(AG69="","",VLOOKUP(AG69,'別紙１ (港湾・漁港)'!$AT$7:$AW$678,2,FALSE)),"")</f>
        <v/>
      </c>
      <c r="AH74" s="54" t="s">
        <v>10</v>
      </c>
      <c r="AI74" s="39">
        <f>+COUNTIF(C76:AG76,"*休")+COUNTIF(C76:AG76,"*雨")</f>
        <v>0</v>
      </c>
    </row>
    <row r="75" spans="2:39" s="36" customFormat="1" x14ac:dyDescent="0.15">
      <c r="B75" s="52" t="s">
        <v>0</v>
      </c>
      <c r="C75" s="5" t="str">
        <f>IFERROR(IF(C69="","",VLOOKUP(C69,'別紙１ (港湾・漁港)'!$AT$7:$AW$678,3,FALSE)),"")</f>
        <v/>
      </c>
      <c r="D75" s="2" t="str">
        <f>IFERROR(IF(D69="","",VLOOKUP(D69,'別紙１ (港湾・漁港)'!$AT$7:$AW$678,3,FALSE)),"")</f>
        <v/>
      </c>
      <c r="E75" s="2" t="str">
        <f>IFERROR(IF(E69="","",VLOOKUP(E69,'別紙１ (港湾・漁港)'!$AT$7:$AW$678,3,FALSE)),"")</f>
        <v/>
      </c>
      <c r="F75" s="2" t="str">
        <f>IFERROR(IF(F69="","",VLOOKUP(F69,'別紙１ (港湾・漁港)'!$AT$7:$AW$678,3,FALSE)),"")</f>
        <v/>
      </c>
      <c r="G75" s="2" t="str">
        <f>IFERROR(IF(G69="","",VLOOKUP(G69,'別紙１ (港湾・漁港)'!$AT$7:$AW$678,3,FALSE)),"")</f>
        <v/>
      </c>
      <c r="H75" s="2" t="str">
        <f>IFERROR(IF(H69="","",VLOOKUP(H69,'別紙１ (港湾・漁港)'!$AT$7:$AW$678,3,FALSE)),"")</f>
        <v/>
      </c>
      <c r="I75" s="2" t="str">
        <f>IFERROR(IF(I69="","",VLOOKUP(I69,'別紙１ (港湾・漁港)'!$AT$7:$AW$678,3,FALSE)),"")</f>
        <v/>
      </c>
      <c r="J75" s="2" t="str">
        <f>IFERROR(IF(J69="","",VLOOKUP(J69,'別紙１ (港湾・漁港)'!$AT$7:$AW$678,3,FALSE)),"")</f>
        <v/>
      </c>
      <c r="K75" s="2" t="str">
        <f>IFERROR(IF(K69="","",VLOOKUP(K69,'別紙１ (港湾・漁港)'!$AT$7:$AW$678,3,FALSE)),"")</f>
        <v/>
      </c>
      <c r="L75" s="2" t="str">
        <f>IFERROR(IF(L69="","",VLOOKUP(L69,'別紙１ (港湾・漁港)'!$AT$7:$AW$678,3,FALSE)),"")</f>
        <v/>
      </c>
      <c r="M75" s="2" t="str">
        <f>IFERROR(IF(M69="","",VLOOKUP(M69,'別紙１ (港湾・漁港)'!$AT$7:$AW$678,3,FALSE)),"")</f>
        <v/>
      </c>
      <c r="N75" s="2" t="str">
        <f>IFERROR(IF(N69="","",VLOOKUP(N69,'別紙１ (港湾・漁港)'!$AT$7:$AW$678,3,FALSE)),"")</f>
        <v/>
      </c>
      <c r="O75" s="2" t="str">
        <f>IFERROR(IF(O69="","",VLOOKUP(O69,'別紙１ (港湾・漁港)'!$AT$7:$AW$678,3,FALSE)),"")</f>
        <v/>
      </c>
      <c r="P75" s="2" t="str">
        <f>IFERROR(IF(P69="","",VLOOKUP(P69,'別紙１ (港湾・漁港)'!$AT$7:$AW$678,3,FALSE)),"")</f>
        <v/>
      </c>
      <c r="Q75" s="2" t="str">
        <f>IFERROR(IF(Q69="","",VLOOKUP(Q69,'別紙１ (港湾・漁港)'!$AT$7:$AW$678,3,FALSE)),"")</f>
        <v/>
      </c>
      <c r="R75" s="2" t="str">
        <f>IFERROR(IF(R69="","",VLOOKUP(R69,'別紙１ (港湾・漁港)'!$AT$7:$AW$678,3,FALSE)),"")</f>
        <v/>
      </c>
      <c r="S75" s="2" t="str">
        <f>IFERROR(IF(S69="","",VLOOKUP(S69,'別紙１ (港湾・漁港)'!$AT$7:$AW$678,3,FALSE)),"")</f>
        <v/>
      </c>
      <c r="T75" s="2" t="str">
        <f>IFERROR(IF(T69="","",VLOOKUP(T69,'別紙１ (港湾・漁港)'!$AT$7:$AW$678,3,FALSE)),"")</f>
        <v/>
      </c>
      <c r="U75" s="2" t="str">
        <f>IFERROR(IF(U69="","",VLOOKUP(U69,'別紙１ (港湾・漁港)'!$AT$7:$AW$678,3,FALSE)),"")</f>
        <v/>
      </c>
      <c r="V75" s="2" t="str">
        <f>IFERROR(IF(V69="","",VLOOKUP(V69,'別紙１ (港湾・漁港)'!$AT$7:$AW$678,3,FALSE)),"")</f>
        <v/>
      </c>
      <c r="W75" s="2" t="str">
        <f>IFERROR(IF(W69="","",VLOOKUP(W69,'別紙１ (港湾・漁港)'!$AT$7:$AW$678,3,FALSE)),"")</f>
        <v/>
      </c>
      <c r="X75" s="2" t="str">
        <f>IFERROR(IF(X69="","",VLOOKUP(X69,'別紙１ (港湾・漁港)'!$AT$7:$AW$678,3,FALSE)),"")</f>
        <v/>
      </c>
      <c r="Y75" s="2" t="str">
        <f>IFERROR(IF(Y69="","",VLOOKUP(Y69,'別紙１ (港湾・漁港)'!$AT$7:$AW$678,3,FALSE)),"")</f>
        <v/>
      </c>
      <c r="Z75" s="2" t="str">
        <f>IFERROR(IF(Z69="","",VLOOKUP(Z69,'別紙１ (港湾・漁港)'!$AT$7:$AW$678,3,FALSE)),"")</f>
        <v/>
      </c>
      <c r="AA75" s="2" t="str">
        <f>IFERROR(IF(AA69="","",VLOOKUP(AA69,'別紙１ (港湾・漁港)'!$AT$7:$AW$678,3,FALSE)),"")</f>
        <v/>
      </c>
      <c r="AB75" s="2" t="str">
        <f>IFERROR(IF(AB69="","",VLOOKUP(AB69,'別紙１ (港湾・漁港)'!$AT$7:$AW$678,3,FALSE)),"")</f>
        <v/>
      </c>
      <c r="AC75" s="2" t="str">
        <f>IFERROR(IF(AC69="","",VLOOKUP(AC69,'別紙１ (港湾・漁港)'!$AT$7:$AW$678,3,FALSE)),"")</f>
        <v/>
      </c>
      <c r="AD75" s="2" t="str">
        <f>IFERROR(IF(AD69="","",VLOOKUP(AD69,'別紙１ (港湾・漁港)'!$AT$7:$AW$678,3,FALSE)),"")</f>
        <v/>
      </c>
      <c r="AE75" s="2" t="str">
        <f>IFERROR(IF(AE69="","",VLOOKUP(AE69,'別紙１ (港湾・漁港)'!$AT$7:$AW$678,3,FALSE)),"")</f>
        <v/>
      </c>
      <c r="AF75" s="2" t="str">
        <f>IFERROR(IF(AF69="","",VLOOKUP(AF69,'別紙１ (港湾・漁港)'!$AT$7:$AW$678,3,FALSE)),"")</f>
        <v/>
      </c>
      <c r="AG75" s="69" t="str">
        <f>IFERROR(IF(AG69="","",VLOOKUP(AG69,'別紙１ (港湾・漁港)'!$AT$7:$AW$678,3,FALSE)),"")</f>
        <v/>
      </c>
      <c r="AH75" s="58" t="s">
        <v>4</v>
      </c>
      <c r="AI75" s="59">
        <f>+AI74/AI71</f>
        <v>0</v>
      </c>
    </row>
    <row r="76" spans="2:39" s="36" customFormat="1" x14ac:dyDescent="0.15">
      <c r="B76" s="60" t="s">
        <v>7</v>
      </c>
      <c r="C76" s="70" t="str">
        <f>IFERROR(IF(C69="","",VLOOKUP(C69,'別紙１ (港湾・漁港)'!$AT$7:$AW$678,4,FALSE)),"")</f>
        <v/>
      </c>
      <c r="D76" s="71" t="str">
        <f>IFERROR(IF(D69="","",VLOOKUP(D69,'別紙１ (港湾・漁港)'!$AT$7:$AW$678,4,FALSE)),"")</f>
        <v/>
      </c>
      <c r="E76" s="71" t="str">
        <f>IFERROR(IF(E69="","",VLOOKUP(E69,'別紙１ (港湾・漁港)'!$AT$7:$AW$678,4,FALSE)),"")</f>
        <v/>
      </c>
      <c r="F76" s="71" t="str">
        <f>IFERROR(IF(F69="","",VLOOKUP(F69,'別紙１ (港湾・漁港)'!$AT$7:$AW$678,4,FALSE)),"")</f>
        <v/>
      </c>
      <c r="G76" s="71" t="str">
        <f>IFERROR(IF(G69="","",VLOOKUP(G69,'別紙１ (港湾・漁港)'!$AT$7:$AW$678,4,FALSE)),"")</f>
        <v/>
      </c>
      <c r="H76" s="71" t="str">
        <f>IFERROR(IF(H69="","",VLOOKUP(H69,'別紙１ (港湾・漁港)'!$AT$7:$AW$678,4,FALSE)),"")</f>
        <v/>
      </c>
      <c r="I76" s="71" t="str">
        <f>IFERROR(IF(I69="","",VLOOKUP(I69,'別紙１ (港湾・漁港)'!$AT$7:$AW$678,4,FALSE)),"")</f>
        <v/>
      </c>
      <c r="J76" s="71" t="str">
        <f>IFERROR(IF(J69="","",VLOOKUP(J69,'別紙１ (港湾・漁港)'!$AT$7:$AW$678,4,FALSE)),"")</f>
        <v/>
      </c>
      <c r="K76" s="71" t="str">
        <f>IFERROR(IF(K69="","",VLOOKUP(K69,'別紙１ (港湾・漁港)'!$AT$7:$AW$678,4,FALSE)),"")</f>
        <v/>
      </c>
      <c r="L76" s="71" t="str">
        <f>IFERROR(IF(L69="","",VLOOKUP(L69,'別紙１ (港湾・漁港)'!$AT$7:$AW$678,4,FALSE)),"")</f>
        <v/>
      </c>
      <c r="M76" s="71" t="str">
        <f>IFERROR(IF(M69="","",VLOOKUP(M69,'別紙１ (港湾・漁港)'!$AT$7:$AW$678,4,FALSE)),"")</f>
        <v/>
      </c>
      <c r="N76" s="71" t="str">
        <f>IFERROR(IF(N69="","",VLOOKUP(N69,'別紙１ (港湾・漁港)'!$AT$7:$AW$678,4,FALSE)),"")</f>
        <v/>
      </c>
      <c r="O76" s="71" t="str">
        <f>IFERROR(IF(O69="","",VLOOKUP(O69,'別紙１ (港湾・漁港)'!$AT$7:$AW$678,4,FALSE)),"")</f>
        <v/>
      </c>
      <c r="P76" s="71" t="str">
        <f>IFERROR(IF(P69="","",VLOOKUP(P69,'別紙１ (港湾・漁港)'!$AT$7:$AW$678,4,FALSE)),"")</f>
        <v/>
      </c>
      <c r="Q76" s="71" t="str">
        <f>IFERROR(IF(Q69="","",VLOOKUP(Q69,'別紙１ (港湾・漁港)'!$AT$7:$AW$678,4,FALSE)),"")</f>
        <v/>
      </c>
      <c r="R76" s="71" t="str">
        <f>IFERROR(IF(R69="","",VLOOKUP(R69,'別紙１ (港湾・漁港)'!$AT$7:$AW$678,4,FALSE)),"")</f>
        <v/>
      </c>
      <c r="S76" s="71" t="str">
        <f>IFERROR(IF(S69="","",VLOOKUP(S69,'別紙１ (港湾・漁港)'!$AT$7:$AW$678,4,FALSE)),"")</f>
        <v/>
      </c>
      <c r="T76" s="71" t="str">
        <f>IFERROR(IF(T69="","",VLOOKUP(T69,'別紙１ (港湾・漁港)'!$AT$7:$AW$678,4,FALSE)),"")</f>
        <v/>
      </c>
      <c r="U76" s="71" t="str">
        <f>IFERROR(IF(U69="","",VLOOKUP(U69,'別紙１ (港湾・漁港)'!$AT$7:$AW$678,4,FALSE)),"")</f>
        <v/>
      </c>
      <c r="V76" s="71" t="str">
        <f>IFERROR(IF(V69="","",VLOOKUP(V69,'別紙１ (港湾・漁港)'!$AT$7:$AW$678,4,FALSE)),"")</f>
        <v/>
      </c>
      <c r="W76" s="71" t="str">
        <f>IFERROR(IF(W69="","",VLOOKUP(W69,'別紙１ (港湾・漁港)'!$AT$7:$AW$678,4,FALSE)),"")</f>
        <v/>
      </c>
      <c r="X76" s="71" t="str">
        <f>IFERROR(IF(X69="","",VLOOKUP(X69,'別紙１ (港湾・漁港)'!$AT$7:$AW$678,4,FALSE)),"")</f>
        <v/>
      </c>
      <c r="Y76" s="71" t="str">
        <f>IFERROR(IF(Y69="","",VLOOKUP(Y69,'別紙１ (港湾・漁港)'!$AT$7:$AW$678,4,FALSE)),"")</f>
        <v/>
      </c>
      <c r="Z76" s="71" t="str">
        <f>IFERROR(IF(Z69="","",VLOOKUP(Z69,'別紙１ (港湾・漁港)'!$AT$7:$AW$678,4,FALSE)),"")</f>
        <v/>
      </c>
      <c r="AA76" s="71" t="str">
        <f>IFERROR(IF(AA69="","",VLOOKUP(AA69,'別紙１ (港湾・漁港)'!$AT$7:$AW$678,4,FALSE)),"")</f>
        <v/>
      </c>
      <c r="AB76" s="71" t="str">
        <f>IFERROR(IF(AB69="","",VLOOKUP(AB69,'別紙１ (港湾・漁港)'!$AT$7:$AW$678,4,FALSE)),"")</f>
        <v/>
      </c>
      <c r="AC76" s="71" t="str">
        <f>IFERROR(IF(AC69="","",VLOOKUP(AC69,'別紙１ (港湾・漁港)'!$AT$7:$AW$678,4,FALSE)),"")</f>
        <v/>
      </c>
      <c r="AD76" s="71" t="str">
        <f>IFERROR(IF(AD69="","",VLOOKUP(AD69,'別紙１ (港湾・漁港)'!$AT$7:$AW$678,4,FALSE)),"")</f>
        <v/>
      </c>
      <c r="AE76" s="71" t="str">
        <f>IFERROR(IF(AE69="","",VLOOKUP(AE69,'別紙１ (港湾・漁港)'!$AT$7:$AW$678,4,FALSE)),"")</f>
        <v/>
      </c>
      <c r="AF76" s="71" t="str">
        <f>IFERROR(IF(AF69="","",VLOOKUP(AF69,'別紙１ (港湾・漁港)'!$AT$7:$AW$678,4,FALSE)),"")</f>
        <v/>
      </c>
      <c r="AG76" s="72" t="str">
        <f>IFERROR(IF(AG69="","",VLOOKUP(AG69,'別紙１ (港湾・漁港)'!$AT$7:$AW$678,4,FALSE)),"")</f>
        <v/>
      </c>
      <c r="AH76" s="61" t="s">
        <v>19</v>
      </c>
      <c r="AI76" s="47" t="str">
        <f>_xlfn.IFS(AI75&gt;=0.285,"OK",AI69&lt;=AI74,"OK",AI69&gt;AI74,"NG")</f>
        <v>OK</v>
      </c>
      <c r="AJ76" s="40" t="str">
        <f>IF(AI76="NG","←月単位未達成","←月単位達成")</f>
        <v>←月単位達成</v>
      </c>
      <c r="AK76" s="9"/>
      <c r="AL76" s="9"/>
      <c r="AM76" s="9"/>
    </row>
    <row r="77" spans="2:39" hidden="1" x14ac:dyDescent="0.15">
      <c r="B77" s="24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通常</v>
      </c>
      <c r="P77" s="68" t="str">
        <f t="shared" si="206"/>
        <v>通常</v>
      </c>
      <c r="Q77" s="68" t="str">
        <f t="shared" si="206"/>
        <v>通常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40"/>
    </row>
    <row r="78" spans="2:39" hidden="1" x14ac:dyDescent="0.15">
      <c r="B78" s="24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通常実績</v>
      </c>
      <c r="P78" s="68" t="str">
        <f t="shared" si="207"/>
        <v>通常実績</v>
      </c>
      <c r="Q78" s="68" t="str">
        <f t="shared" si="207"/>
        <v>通常実績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40"/>
    </row>
    <row r="79" spans="2:39" s="36" customFormat="1" x14ac:dyDescent="0.15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9" hidden="1" x14ac:dyDescent="0.15">
      <c r="C80" s="7" t="e">
        <f>YEAR(C83)</f>
        <v>#VALUE!</v>
      </c>
      <c r="D80" s="7" t="e">
        <f>MONTH(C83)</f>
        <v>#VALUE!</v>
      </c>
    </row>
    <row r="81" spans="2:39" x14ac:dyDescent="0.15">
      <c r="B81" s="11" t="s">
        <v>20</v>
      </c>
      <c r="C81" s="208" t="str">
        <f>IF(C83="","",C83)</f>
        <v/>
      </c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9"/>
    </row>
    <row r="82" spans="2:39" hidden="1" x14ac:dyDescent="0.15">
      <c r="B82" s="48"/>
      <c r="C82" s="31" t="e">
        <f>DATE($C80,$D80,1)</f>
        <v>#VALUE!</v>
      </c>
      <c r="D82" s="31" t="e">
        <f>C82+1</f>
        <v>#VALUE!</v>
      </c>
      <c r="E82" s="31" t="e">
        <f t="shared" ref="E82" si="208">D82+1</f>
        <v>#VALUE!</v>
      </c>
      <c r="F82" s="31" t="e">
        <f t="shared" ref="F82" si="209">E82+1</f>
        <v>#VALUE!</v>
      </c>
      <c r="G82" s="31" t="e">
        <f t="shared" ref="G82" si="210">F82+1</f>
        <v>#VALUE!</v>
      </c>
      <c r="H82" s="31" t="e">
        <f t="shared" ref="H82" si="211">G82+1</f>
        <v>#VALUE!</v>
      </c>
      <c r="I82" s="31" t="e">
        <f t="shared" ref="I82" si="212">H82+1</f>
        <v>#VALUE!</v>
      </c>
      <c r="J82" s="31" t="e">
        <f t="shared" ref="J82" si="213">I82+1</f>
        <v>#VALUE!</v>
      </c>
      <c r="K82" s="31" t="e">
        <f t="shared" ref="K82" si="214">J82+1</f>
        <v>#VALUE!</v>
      </c>
      <c r="L82" s="31" t="e">
        <f t="shared" ref="L82" si="215">K82+1</f>
        <v>#VALUE!</v>
      </c>
      <c r="M82" s="31" t="e">
        <f t="shared" ref="M82" si="216">L82+1</f>
        <v>#VALUE!</v>
      </c>
      <c r="N82" s="31" t="e">
        <f t="shared" ref="N82" si="217">M82+1</f>
        <v>#VALUE!</v>
      </c>
      <c r="O82" s="31" t="e">
        <f t="shared" ref="O82" si="218">N82+1</f>
        <v>#VALUE!</v>
      </c>
      <c r="P82" s="31" t="e">
        <f t="shared" ref="P82" si="219">O82+1</f>
        <v>#VALUE!</v>
      </c>
      <c r="Q82" s="31" t="e">
        <f t="shared" ref="Q82" si="220">P82+1</f>
        <v>#VALUE!</v>
      </c>
      <c r="R82" s="31" t="e">
        <f t="shared" ref="R82" si="221">Q82+1</f>
        <v>#VALUE!</v>
      </c>
      <c r="S82" s="31" t="e">
        <f t="shared" ref="S82" si="222">R82+1</f>
        <v>#VALUE!</v>
      </c>
      <c r="T82" s="31" t="e">
        <f t="shared" ref="T82" si="223">S82+1</f>
        <v>#VALUE!</v>
      </c>
      <c r="U82" s="31" t="e">
        <f t="shared" ref="U82" si="224">T82+1</f>
        <v>#VALUE!</v>
      </c>
      <c r="V82" s="31" t="e">
        <f t="shared" ref="V82" si="225">U82+1</f>
        <v>#VALUE!</v>
      </c>
      <c r="W82" s="31" t="e">
        <f t="shared" ref="W82" si="226">V82+1</f>
        <v>#VALUE!</v>
      </c>
      <c r="X82" s="31" t="e">
        <f t="shared" ref="X82" si="227">W82+1</f>
        <v>#VALUE!</v>
      </c>
      <c r="Y82" s="31" t="e">
        <f t="shared" ref="Y82" si="228">X82+1</f>
        <v>#VALUE!</v>
      </c>
      <c r="Z82" s="31" t="e">
        <f t="shared" ref="Z82" si="229">Y82+1</f>
        <v>#VALUE!</v>
      </c>
      <c r="AA82" s="31" t="e">
        <f t="shared" ref="AA82" si="230">Z82+1</f>
        <v>#VALUE!</v>
      </c>
      <c r="AB82" s="31" t="e">
        <f t="shared" ref="AB82" si="231">AA82+1</f>
        <v>#VALUE!</v>
      </c>
      <c r="AC82" s="31" t="e">
        <f t="shared" ref="AC82" si="232">AB82+1</f>
        <v>#VALUE!</v>
      </c>
      <c r="AD82" s="31" t="e">
        <f t="shared" ref="AD82" si="233">AC82+1</f>
        <v>#VALUE!</v>
      </c>
      <c r="AE82" s="31" t="e">
        <f t="shared" ref="AE82" si="234">AD82+1</f>
        <v>#VALUE!</v>
      </c>
      <c r="AF82" s="31" t="e">
        <f t="shared" ref="AF82" si="235">AE82+1</f>
        <v>#VALUE!</v>
      </c>
      <c r="AG82" s="31" t="e">
        <f t="shared" ref="AG82" si="236">AF82+1</f>
        <v>#VALUE!</v>
      </c>
      <c r="AH82" s="49"/>
      <c r="AI82" s="50"/>
    </row>
    <row r="83" spans="2:39" x14ac:dyDescent="0.15">
      <c r="B83" s="29" t="s">
        <v>21</v>
      </c>
      <c r="C83" s="51" t="str">
        <f>IFERROR(IF(EDATE(C68,1)&gt;$G$8,"",EDATE(C68,1)),"")</f>
        <v/>
      </c>
      <c r="D83" s="31" t="str">
        <f>IFERROR(IF(D82&gt;$G$8,"",IF(C83=EOMONTH(DATE($C80,$D80,1),0),"",IF(C83="","",C83+1))),"")</f>
        <v/>
      </c>
      <c r="E83" s="31" t="str">
        <f t="shared" ref="E83" si="237">IFERROR(IF(E82&gt;$G$8,"",IF(D83=EOMONTH(DATE($C80,$D80,1),0),"",IF(D83="","",D83+1))),"")</f>
        <v/>
      </c>
      <c r="F83" s="31" t="str">
        <f t="shared" ref="F83" si="238">IFERROR(IF(F82&gt;$G$8,"",IF(E83=EOMONTH(DATE($C80,$D80,1),0),"",IF(E83="","",E83+1))),"")</f>
        <v/>
      </c>
      <c r="G83" s="31" t="str">
        <f t="shared" ref="G83" si="239">IFERROR(IF(G82&gt;$G$8,"",IF(F83=EOMONTH(DATE($C80,$D80,1),0),"",IF(F83="","",F83+1))),"")</f>
        <v/>
      </c>
      <c r="H83" s="31" t="str">
        <f t="shared" ref="H83" si="240">IFERROR(IF(H82&gt;$G$8,"",IF(G83=EOMONTH(DATE($C80,$D80,1),0),"",IF(G83="","",G83+1))),"")</f>
        <v/>
      </c>
      <c r="I83" s="31" t="str">
        <f t="shared" ref="I83" si="241">IFERROR(IF(I82&gt;$G$8,"",IF(H83=EOMONTH(DATE($C80,$D80,1),0),"",IF(H83="","",H83+1))),"")</f>
        <v/>
      </c>
      <c r="J83" s="31" t="str">
        <f t="shared" ref="J83" si="242">IFERROR(IF(J82&gt;$G$8,"",IF(I83=EOMONTH(DATE($C80,$D80,1),0),"",IF(I83="","",I83+1))),"")</f>
        <v/>
      </c>
      <c r="K83" s="31" t="str">
        <f t="shared" ref="K83" si="243">IFERROR(IF(K82&gt;$G$8,"",IF(J83=EOMONTH(DATE($C80,$D80,1),0),"",IF(J83="","",J83+1))),"")</f>
        <v/>
      </c>
      <c r="L83" s="31" t="str">
        <f t="shared" ref="L83" si="244">IFERROR(IF(L82&gt;$G$8,"",IF(K83=EOMONTH(DATE($C80,$D80,1),0),"",IF(K83="","",K83+1))),"")</f>
        <v/>
      </c>
      <c r="M83" s="31" t="str">
        <f t="shared" ref="M83" si="245">IFERROR(IF(M82&gt;$G$8,"",IF(L83=EOMONTH(DATE($C80,$D80,1),0),"",IF(L83="","",L83+1))),"")</f>
        <v/>
      </c>
      <c r="N83" s="31" t="str">
        <f t="shared" ref="N83" si="246">IFERROR(IF(N82&gt;$G$8,"",IF(M83=EOMONTH(DATE($C80,$D80,1),0),"",IF(M83="","",M83+1))),"")</f>
        <v/>
      </c>
      <c r="O83" s="31" t="str">
        <f t="shared" ref="O83" si="247">IFERROR(IF(O82&gt;$G$8,"",IF(N83=EOMONTH(DATE($C80,$D80,1),0),"",IF(N83="","",N83+1))),"")</f>
        <v/>
      </c>
      <c r="P83" s="31" t="str">
        <f t="shared" ref="P83" si="248">IFERROR(IF(P82&gt;$G$8,"",IF(O83=EOMONTH(DATE($C80,$D80,1),0),"",IF(O83="","",O83+1))),"")</f>
        <v/>
      </c>
      <c r="Q83" s="31" t="str">
        <f t="shared" ref="Q83" si="249">IFERROR(IF(Q82&gt;$G$8,"",IF(P83=EOMONTH(DATE($C80,$D80,1),0),"",IF(P83="","",P83+1))),"")</f>
        <v/>
      </c>
      <c r="R83" s="31" t="str">
        <f t="shared" ref="R83" si="250">IFERROR(IF(R82&gt;$G$8,"",IF(Q83=EOMONTH(DATE($C80,$D80,1),0),"",IF(Q83="","",Q83+1))),"")</f>
        <v/>
      </c>
      <c r="S83" s="31" t="str">
        <f t="shared" ref="S83" si="251">IFERROR(IF(S82&gt;$G$8,"",IF(R83=EOMONTH(DATE($C80,$D80,1),0),"",IF(R83="","",R83+1))),"")</f>
        <v/>
      </c>
      <c r="T83" s="31" t="str">
        <f t="shared" ref="T83" si="252">IFERROR(IF(T82&gt;$G$8,"",IF(S83=EOMONTH(DATE($C80,$D80,1),0),"",IF(S83="","",S83+1))),"")</f>
        <v/>
      </c>
      <c r="U83" s="31" t="str">
        <f t="shared" ref="U83" si="253">IFERROR(IF(U82&gt;$G$8,"",IF(T83=EOMONTH(DATE($C80,$D80,1),0),"",IF(T83="","",T83+1))),"")</f>
        <v/>
      </c>
      <c r="V83" s="31" t="str">
        <f t="shared" ref="V83" si="254">IFERROR(IF(V82&gt;$G$8,"",IF(U83=EOMONTH(DATE($C80,$D80,1),0),"",IF(U83="","",U83+1))),"")</f>
        <v/>
      </c>
      <c r="W83" s="31" t="str">
        <f t="shared" ref="W83" si="255">IFERROR(IF(W82&gt;$G$8,"",IF(V83=EOMONTH(DATE($C80,$D80,1),0),"",IF(V83="","",V83+1))),"")</f>
        <v/>
      </c>
      <c r="X83" s="31" t="str">
        <f t="shared" ref="X83" si="256">IFERROR(IF(X82&gt;$G$8,"",IF(W83=EOMONTH(DATE($C80,$D80,1),0),"",IF(W83="","",W83+1))),"")</f>
        <v/>
      </c>
      <c r="Y83" s="31" t="str">
        <f t="shared" ref="Y83" si="257">IFERROR(IF(Y82&gt;$G$8,"",IF(X83=EOMONTH(DATE($C80,$D80,1),0),"",IF(X83="","",X83+1))),"")</f>
        <v/>
      </c>
      <c r="Z83" s="31" t="str">
        <f t="shared" ref="Z83" si="258">IFERROR(IF(Z82&gt;$G$8,"",IF(Y83=EOMONTH(DATE($C80,$D80,1),0),"",IF(Y83="","",Y83+1))),"")</f>
        <v/>
      </c>
      <c r="AA83" s="31" t="str">
        <f t="shared" ref="AA83" si="259">IFERROR(IF(AA82&gt;$G$8,"",IF(Z83=EOMONTH(DATE($C80,$D80,1),0),"",IF(Z83="","",Z83+1))),"")</f>
        <v/>
      </c>
      <c r="AB83" s="31" t="str">
        <f t="shared" ref="AB83" si="260">IFERROR(IF(AB82&gt;$G$8,"",IF(AA83=EOMONTH(DATE($C80,$D80,1),0),"",IF(AA83="","",AA83+1))),"")</f>
        <v/>
      </c>
      <c r="AC83" s="31" t="str">
        <f t="shared" ref="AC83" si="261">IFERROR(IF(AC82&gt;$G$8,"",IF(AB83=EOMONTH(DATE($C80,$D80,1),0),"",IF(AB83="","",AB83+1))),"")</f>
        <v/>
      </c>
      <c r="AD83" s="31" t="str">
        <f t="shared" ref="AD83" si="262">IFERROR(IF(AD82&gt;$G$8,"",IF(AC83=EOMONTH(DATE($C80,$D80,1),0),"",IF(AC83="","",AC83+1))),"")</f>
        <v/>
      </c>
      <c r="AE83" s="31" t="str">
        <f t="shared" ref="AE83" si="263">IFERROR(IF(AE82&gt;$G$8,"",IF(AD83=EOMONTH(DATE($C80,$D80,1),0),"",IF(AD83="","",AD83+1))),"")</f>
        <v/>
      </c>
      <c r="AF83" s="31" t="str">
        <f t="shared" ref="AF83" si="264">IFERROR(IF(AF82&gt;$G$8,"",IF(AE83=EOMONTH(DATE($C80,$D80,1),0),"",IF(AE83="","",AE83+1))),"")</f>
        <v/>
      </c>
      <c r="AG83" s="31" t="str">
        <f t="shared" ref="AG83" si="265">IFERROR(IF(AG82&gt;$G$8,"",IF(AF83=EOMONTH(DATE($C80,$D80,1),0),"",IF(AF83="","",AF83+1))),"")</f>
        <v/>
      </c>
      <c r="AH83" s="32" t="s">
        <v>22</v>
      </c>
      <c r="AI83" s="33">
        <f>+COUNTIFS(C84:AG84,"土",C88:AG88,"")+COUNTIFS(C84:AG84,"日",C88:AG88,"")</f>
        <v>0</v>
      </c>
    </row>
    <row r="84" spans="2:39" s="36" customFormat="1" x14ac:dyDescent="0.15">
      <c r="B84" s="52" t="s">
        <v>5</v>
      </c>
      <c r="C84" s="63" t="str">
        <f>IFERROR(TEXT(WEEKDAY(+C83),"aaa"),"")</f>
        <v/>
      </c>
      <c r="D84" s="64" t="str">
        <f t="shared" ref="D84:AG84" si="266">IFERROR(TEXT(WEEKDAY(+D83),"aaa"),"")</f>
        <v/>
      </c>
      <c r="E84" s="64" t="str">
        <f t="shared" si="266"/>
        <v/>
      </c>
      <c r="F84" s="64" t="str">
        <f t="shared" si="266"/>
        <v/>
      </c>
      <c r="G84" s="64" t="str">
        <f t="shared" si="266"/>
        <v/>
      </c>
      <c r="H84" s="64" t="str">
        <f t="shared" si="266"/>
        <v/>
      </c>
      <c r="I84" s="64" t="str">
        <f t="shared" si="266"/>
        <v/>
      </c>
      <c r="J84" s="64" t="str">
        <f t="shared" si="266"/>
        <v/>
      </c>
      <c r="K84" s="64" t="str">
        <f t="shared" si="266"/>
        <v/>
      </c>
      <c r="L84" s="64" t="str">
        <f t="shared" si="266"/>
        <v/>
      </c>
      <c r="M84" s="64" t="str">
        <f t="shared" si="266"/>
        <v/>
      </c>
      <c r="N84" s="64" t="str">
        <f t="shared" si="266"/>
        <v/>
      </c>
      <c r="O84" s="64" t="str">
        <f t="shared" si="266"/>
        <v/>
      </c>
      <c r="P84" s="64" t="str">
        <f t="shared" si="266"/>
        <v/>
      </c>
      <c r="Q84" s="64" t="str">
        <f t="shared" si="266"/>
        <v/>
      </c>
      <c r="R84" s="64" t="str">
        <f t="shared" si="266"/>
        <v/>
      </c>
      <c r="S84" s="64" t="str">
        <f t="shared" si="266"/>
        <v/>
      </c>
      <c r="T84" s="64" t="str">
        <f t="shared" si="266"/>
        <v/>
      </c>
      <c r="U84" s="64" t="str">
        <f t="shared" si="266"/>
        <v/>
      </c>
      <c r="V84" s="64" t="str">
        <f t="shared" si="266"/>
        <v/>
      </c>
      <c r="W84" s="64" t="str">
        <f t="shared" si="266"/>
        <v/>
      </c>
      <c r="X84" s="64" t="str">
        <f t="shared" si="266"/>
        <v/>
      </c>
      <c r="Y84" s="64" t="str">
        <f t="shared" si="266"/>
        <v/>
      </c>
      <c r="Z84" s="64" t="str">
        <f t="shared" si="266"/>
        <v/>
      </c>
      <c r="AA84" s="64" t="str">
        <f t="shared" si="266"/>
        <v/>
      </c>
      <c r="AB84" s="64" t="str">
        <f t="shared" si="266"/>
        <v/>
      </c>
      <c r="AC84" s="64" t="str">
        <f t="shared" si="266"/>
        <v/>
      </c>
      <c r="AD84" s="64" t="str">
        <f t="shared" si="266"/>
        <v/>
      </c>
      <c r="AE84" s="64" t="str">
        <f t="shared" si="266"/>
        <v/>
      </c>
      <c r="AF84" s="64" t="str">
        <f t="shared" si="266"/>
        <v/>
      </c>
      <c r="AG84" s="64" t="str">
        <f t="shared" si="266"/>
        <v/>
      </c>
      <c r="AH84" s="53" t="s">
        <v>17</v>
      </c>
      <c r="AI84" s="33">
        <f>+COUNTIF(C88:AG88,"夏休")+COUNTIF(C88:AG88,"冬休")</f>
        <v>0</v>
      </c>
    </row>
    <row r="85" spans="2:39" s="36" customFormat="1" ht="13.5" customHeight="1" x14ac:dyDescent="0.15">
      <c r="B85" s="176" t="s">
        <v>8</v>
      </c>
      <c r="C85" s="182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202"/>
      <c r="AE85" s="202"/>
      <c r="AF85" s="170"/>
      <c r="AG85" s="205"/>
      <c r="AH85" s="54" t="s">
        <v>2</v>
      </c>
      <c r="AI85" s="55">
        <f>COUNT(C83:AG83)-AI84</f>
        <v>0</v>
      </c>
    </row>
    <row r="86" spans="2:39" s="36" customFormat="1" ht="13.5" customHeight="1" x14ac:dyDescent="0.15">
      <c r="B86" s="177"/>
      <c r="C86" s="183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203"/>
      <c r="AE86" s="203"/>
      <c r="AF86" s="171"/>
      <c r="AG86" s="206"/>
      <c r="AH86" s="54" t="s">
        <v>6</v>
      </c>
      <c r="AI86" s="39">
        <f>+COUNTIF(C89:AG89,"休")</f>
        <v>0</v>
      </c>
      <c r="AJ86" s="40" t="e">
        <f>IF(AI87&gt;0.285,"",IF(AI86&lt;AI83,"←計画日数が足りません",""))</f>
        <v>#DIV/0!</v>
      </c>
    </row>
    <row r="87" spans="2:39" s="36" customFormat="1" ht="13.5" customHeight="1" x14ac:dyDescent="0.15">
      <c r="B87" s="178"/>
      <c r="C87" s="184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204"/>
      <c r="AE87" s="204"/>
      <c r="AF87" s="172"/>
      <c r="AG87" s="207"/>
      <c r="AH87" s="54" t="s">
        <v>9</v>
      </c>
      <c r="AI87" s="56" t="e">
        <f>+AI86/AI85</f>
        <v>#DIV/0!</v>
      </c>
    </row>
    <row r="88" spans="2:39" s="36" customFormat="1" x14ac:dyDescent="0.15">
      <c r="B88" s="57" t="s">
        <v>16</v>
      </c>
      <c r="C88" s="5" t="str">
        <f>IFERROR(IF(C83="","",VLOOKUP(C83,'別紙１ (港湾・漁港)'!$AT$7:$AW$678,2,FALSE)),"")</f>
        <v/>
      </c>
      <c r="D88" s="2" t="str">
        <f>IFERROR(IF(D83="","",VLOOKUP(D83,'別紙１ (港湾・漁港)'!$AT$7:$AW$678,2,FALSE)),"")</f>
        <v/>
      </c>
      <c r="E88" s="2" t="str">
        <f>IFERROR(IF(E83="","",VLOOKUP(E83,'別紙１ (港湾・漁港)'!$AT$7:$AW$678,2,FALSE)),"")</f>
        <v/>
      </c>
      <c r="F88" s="2" t="str">
        <f>IFERROR(IF(F83="","",VLOOKUP(F83,'別紙１ (港湾・漁港)'!$AT$7:$AW$678,2,FALSE)),"")</f>
        <v/>
      </c>
      <c r="G88" s="2" t="str">
        <f>IFERROR(IF(G83="","",VLOOKUP(G83,'別紙１ (港湾・漁港)'!$AT$7:$AW$678,2,FALSE)),"")</f>
        <v/>
      </c>
      <c r="H88" s="2" t="str">
        <f>IFERROR(IF(H83="","",VLOOKUP(H83,'別紙１ (港湾・漁港)'!$AT$7:$AW$678,2,FALSE)),"")</f>
        <v/>
      </c>
      <c r="I88" s="2" t="str">
        <f>IFERROR(IF(I83="","",VLOOKUP(I83,'別紙１ (港湾・漁港)'!$AT$7:$AW$678,2,FALSE)),"")</f>
        <v/>
      </c>
      <c r="J88" s="2" t="str">
        <f>IFERROR(IF(J83="","",VLOOKUP(J83,'別紙１ (港湾・漁港)'!$AT$7:$AW$678,2,FALSE)),"")</f>
        <v/>
      </c>
      <c r="K88" s="2" t="str">
        <f>IFERROR(IF(K83="","",VLOOKUP(K83,'別紙１ (港湾・漁港)'!$AT$7:$AW$678,2,FALSE)),"")</f>
        <v/>
      </c>
      <c r="L88" s="2" t="str">
        <f>IFERROR(IF(L83="","",VLOOKUP(L83,'別紙１ (港湾・漁港)'!$AT$7:$AW$678,2,FALSE)),"")</f>
        <v/>
      </c>
      <c r="M88" s="2" t="str">
        <f>IFERROR(IF(M83="","",VLOOKUP(M83,'別紙１ (港湾・漁港)'!$AT$7:$AW$678,2,FALSE)),"")</f>
        <v/>
      </c>
      <c r="N88" s="2" t="str">
        <f>IFERROR(IF(N83="","",VLOOKUP(N83,'別紙１ (港湾・漁港)'!$AT$7:$AW$678,2,FALSE)),"")</f>
        <v/>
      </c>
      <c r="O88" s="2" t="str">
        <f>IFERROR(IF(O83="","",VLOOKUP(O83,'別紙１ (港湾・漁港)'!$AT$7:$AW$678,2,FALSE)),"")</f>
        <v/>
      </c>
      <c r="P88" s="2" t="str">
        <f>IFERROR(IF(P83="","",VLOOKUP(P83,'別紙１ (港湾・漁港)'!$AT$7:$AW$678,2,FALSE)),"")</f>
        <v/>
      </c>
      <c r="Q88" s="2" t="str">
        <f>IFERROR(IF(Q83="","",VLOOKUP(Q83,'別紙１ (港湾・漁港)'!$AT$7:$AW$678,2,FALSE)),"")</f>
        <v/>
      </c>
      <c r="R88" s="2" t="str">
        <f>IFERROR(IF(R83="","",VLOOKUP(R83,'別紙１ (港湾・漁港)'!$AT$7:$AW$678,2,FALSE)),"")</f>
        <v/>
      </c>
      <c r="S88" s="2" t="str">
        <f>IFERROR(IF(S83="","",VLOOKUP(S83,'別紙１ (港湾・漁港)'!$AT$7:$AW$678,2,FALSE)),"")</f>
        <v/>
      </c>
      <c r="T88" s="2" t="str">
        <f>IFERROR(IF(T83="","",VLOOKUP(T83,'別紙１ (港湾・漁港)'!$AT$7:$AW$678,2,FALSE)),"")</f>
        <v/>
      </c>
      <c r="U88" s="2" t="str">
        <f>IFERROR(IF(U83="","",VLOOKUP(U83,'別紙１ (港湾・漁港)'!$AT$7:$AW$678,2,FALSE)),"")</f>
        <v/>
      </c>
      <c r="V88" s="2" t="str">
        <f>IFERROR(IF(V83="","",VLOOKUP(V83,'別紙１ (港湾・漁港)'!$AT$7:$AW$678,2,FALSE)),"")</f>
        <v/>
      </c>
      <c r="W88" s="2" t="str">
        <f>IFERROR(IF(W83="","",VLOOKUP(W83,'別紙１ (港湾・漁港)'!$AT$7:$AW$678,2,FALSE)),"")</f>
        <v/>
      </c>
      <c r="X88" s="2" t="str">
        <f>IFERROR(IF(X83="","",VLOOKUP(X83,'別紙１ (港湾・漁港)'!$AT$7:$AW$678,2,FALSE)),"")</f>
        <v/>
      </c>
      <c r="Y88" s="2" t="str">
        <f>IFERROR(IF(Y83="","",VLOOKUP(Y83,'別紙１ (港湾・漁港)'!$AT$7:$AW$678,2,FALSE)),"")</f>
        <v/>
      </c>
      <c r="Z88" s="2" t="str">
        <f>IFERROR(IF(Z83="","",VLOOKUP(Z83,'別紙１ (港湾・漁港)'!$AT$7:$AW$678,2,FALSE)),"")</f>
        <v/>
      </c>
      <c r="AA88" s="2" t="str">
        <f>IFERROR(IF(AA83="","",VLOOKUP(AA83,'別紙１ (港湾・漁港)'!$AT$7:$AW$678,2,FALSE)),"")</f>
        <v/>
      </c>
      <c r="AB88" s="2" t="str">
        <f>IFERROR(IF(AB83="","",VLOOKUP(AB83,'別紙１ (港湾・漁港)'!$AT$7:$AW$678,2,FALSE)),"")</f>
        <v/>
      </c>
      <c r="AC88" s="2" t="str">
        <f>IFERROR(IF(AC83="","",VLOOKUP(AC83,'別紙１ (港湾・漁港)'!$AT$7:$AW$678,2,FALSE)),"")</f>
        <v/>
      </c>
      <c r="AD88" s="3" t="str">
        <f>IFERROR(IF(AD83="","",VLOOKUP(AD83,'別紙１ (港湾・漁港)'!$AT$7:$AW$678,2,FALSE)),"")</f>
        <v/>
      </c>
      <c r="AE88" s="3" t="str">
        <f>IFERROR(IF(AE83="","",VLOOKUP(AE83,'別紙１ (港湾・漁港)'!$AT$7:$AW$678,2,FALSE)),"")</f>
        <v/>
      </c>
      <c r="AF88" s="2" t="str">
        <f>IFERROR(IF(AF83="","",VLOOKUP(AF83,'別紙１ (港湾・漁港)'!$AT$7:$AW$678,2,FALSE)),"")</f>
        <v/>
      </c>
      <c r="AG88" s="4" t="str">
        <f>IFERROR(IF(AG83="","",VLOOKUP(AG83,'別紙１ (港湾・漁港)'!$AT$7:$AW$678,2,FALSE)),"")</f>
        <v/>
      </c>
      <c r="AH88" s="54" t="s">
        <v>10</v>
      </c>
      <c r="AI88" s="39">
        <f>+COUNTIF(C90:AG90,"*休")+COUNTIF(C90:AG90,"*雨")</f>
        <v>0</v>
      </c>
    </row>
    <row r="89" spans="2:39" s="36" customFormat="1" x14ac:dyDescent="0.15">
      <c r="B89" s="52" t="s">
        <v>0</v>
      </c>
      <c r="C89" s="5" t="str">
        <f>IFERROR(IF(C83="","",VLOOKUP(C83,'別紙１ (港湾・漁港)'!$AT$7:$AW$678,3,FALSE)),"")</f>
        <v/>
      </c>
      <c r="D89" s="2" t="str">
        <f>IFERROR(IF(D83="","",VLOOKUP(D83,'別紙１ (港湾・漁港)'!$AT$7:$AW$678,3,FALSE)),"")</f>
        <v/>
      </c>
      <c r="E89" s="2" t="str">
        <f>IFERROR(IF(E83="","",VLOOKUP(E83,'別紙１ (港湾・漁港)'!$AT$7:$AW$678,3,FALSE)),"")</f>
        <v/>
      </c>
      <c r="F89" s="2" t="str">
        <f>IFERROR(IF(F83="","",VLOOKUP(F83,'別紙１ (港湾・漁港)'!$AT$7:$AW$678,3,FALSE)),"")</f>
        <v/>
      </c>
      <c r="G89" s="2" t="str">
        <f>IFERROR(IF(G83="","",VLOOKUP(G83,'別紙１ (港湾・漁港)'!$AT$7:$AW$678,3,FALSE)),"")</f>
        <v/>
      </c>
      <c r="H89" s="2" t="str">
        <f>IFERROR(IF(H83="","",VLOOKUP(H83,'別紙１ (港湾・漁港)'!$AT$7:$AW$678,3,FALSE)),"")</f>
        <v/>
      </c>
      <c r="I89" s="2" t="str">
        <f>IFERROR(IF(I83="","",VLOOKUP(I83,'別紙１ (港湾・漁港)'!$AT$7:$AW$678,3,FALSE)),"")</f>
        <v/>
      </c>
      <c r="J89" s="2" t="str">
        <f>IFERROR(IF(J83="","",VLOOKUP(J83,'別紙１ (港湾・漁港)'!$AT$7:$AW$678,3,FALSE)),"")</f>
        <v/>
      </c>
      <c r="K89" s="2" t="str">
        <f>IFERROR(IF(K83="","",VLOOKUP(K83,'別紙１ (港湾・漁港)'!$AT$7:$AW$678,3,FALSE)),"")</f>
        <v/>
      </c>
      <c r="L89" s="2" t="str">
        <f>IFERROR(IF(L83="","",VLOOKUP(L83,'別紙１ (港湾・漁港)'!$AT$7:$AW$678,3,FALSE)),"")</f>
        <v/>
      </c>
      <c r="M89" s="2" t="str">
        <f>IFERROR(IF(M83="","",VLOOKUP(M83,'別紙１ (港湾・漁港)'!$AT$7:$AW$678,3,FALSE)),"")</f>
        <v/>
      </c>
      <c r="N89" s="2" t="str">
        <f>IFERROR(IF(N83="","",VLOOKUP(N83,'別紙１ (港湾・漁港)'!$AT$7:$AW$678,3,FALSE)),"")</f>
        <v/>
      </c>
      <c r="O89" s="2" t="str">
        <f>IFERROR(IF(O83="","",VLOOKUP(O83,'別紙１ (港湾・漁港)'!$AT$7:$AW$678,3,FALSE)),"")</f>
        <v/>
      </c>
      <c r="P89" s="2" t="str">
        <f>IFERROR(IF(P83="","",VLOOKUP(P83,'別紙１ (港湾・漁港)'!$AT$7:$AW$678,3,FALSE)),"")</f>
        <v/>
      </c>
      <c r="Q89" s="2" t="str">
        <f>IFERROR(IF(Q83="","",VLOOKUP(Q83,'別紙１ (港湾・漁港)'!$AT$7:$AW$678,3,FALSE)),"")</f>
        <v/>
      </c>
      <c r="R89" s="2" t="str">
        <f>IFERROR(IF(R83="","",VLOOKUP(R83,'別紙１ (港湾・漁港)'!$AT$7:$AW$678,3,FALSE)),"")</f>
        <v/>
      </c>
      <c r="S89" s="2" t="str">
        <f>IFERROR(IF(S83="","",VLOOKUP(S83,'別紙１ (港湾・漁港)'!$AT$7:$AW$678,3,FALSE)),"")</f>
        <v/>
      </c>
      <c r="T89" s="2" t="str">
        <f>IFERROR(IF(T83="","",VLOOKUP(T83,'別紙１ (港湾・漁港)'!$AT$7:$AW$678,3,FALSE)),"")</f>
        <v/>
      </c>
      <c r="U89" s="2" t="str">
        <f>IFERROR(IF(U83="","",VLOOKUP(U83,'別紙１ (港湾・漁港)'!$AT$7:$AW$678,3,FALSE)),"")</f>
        <v/>
      </c>
      <c r="V89" s="2" t="str">
        <f>IFERROR(IF(V83="","",VLOOKUP(V83,'別紙１ (港湾・漁港)'!$AT$7:$AW$678,3,FALSE)),"")</f>
        <v/>
      </c>
      <c r="W89" s="2" t="str">
        <f>IFERROR(IF(W83="","",VLOOKUP(W83,'別紙１ (港湾・漁港)'!$AT$7:$AW$678,3,FALSE)),"")</f>
        <v/>
      </c>
      <c r="X89" s="2" t="str">
        <f>IFERROR(IF(X83="","",VLOOKUP(X83,'別紙１ (港湾・漁港)'!$AT$7:$AW$678,3,FALSE)),"")</f>
        <v/>
      </c>
      <c r="Y89" s="2" t="str">
        <f>IFERROR(IF(Y83="","",VLOOKUP(Y83,'別紙１ (港湾・漁港)'!$AT$7:$AW$678,3,FALSE)),"")</f>
        <v/>
      </c>
      <c r="Z89" s="2" t="str">
        <f>IFERROR(IF(Z83="","",VLOOKUP(Z83,'別紙１ (港湾・漁港)'!$AT$7:$AW$678,3,FALSE)),"")</f>
        <v/>
      </c>
      <c r="AA89" s="2" t="str">
        <f>IFERROR(IF(AA83="","",VLOOKUP(AA83,'別紙１ (港湾・漁港)'!$AT$7:$AW$678,3,FALSE)),"")</f>
        <v/>
      </c>
      <c r="AB89" s="2" t="str">
        <f>IFERROR(IF(AB83="","",VLOOKUP(AB83,'別紙１ (港湾・漁港)'!$AT$7:$AW$678,3,FALSE)),"")</f>
        <v/>
      </c>
      <c r="AC89" s="2" t="str">
        <f>IFERROR(IF(AC83="","",VLOOKUP(AC83,'別紙１ (港湾・漁港)'!$AT$7:$AW$678,3,FALSE)),"")</f>
        <v/>
      </c>
      <c r="AD89" s="2" t="str">
        <f>IFERROR(IF(AD83="","",VLOOKUP(AD83,'別紙１ (港湾・漁港)'!$AT$7:$AW$678,3,FALSE)),"")</f>
        <v/>
      </c>
      <c r="AE89" s="2" t="str">
        <f>IFERROR(IF(AE83="","",VLOOKUP(AE83,'別紙１ (港湾・漁港)'!$AT$7:$AW$678,3,FALSE)),"")</f>
        <v/>
      </c>
      <c r="AF89" s="2" t="str">
        <f>IFERROR(IF(AF83="","",VLOOKUP(AF83,'別紙１ (港湾・漁港)'!$AT$7:$AW$678,3,FALSE)),"")</f>
        <v/>
      </c>
      <c r="AG89" s="69" t="str">
        <f>IFERROR(IF(AG83="","",VLOOKUP(AG83,'別紙１ (港湾・漁港)'!$AT$7:$AW$678,3,FALSE)),"")</f>
        <v/>
      </c>
      <c r="AH89" s="58" t="s">
        <v>4</v>
      </c>
      <c r="AI89" s="59" t="e">
        <f>+AI88/AI85</f>
        <v>#DIV/0!</v>
      </c>
    </row>
    <row r="90" spans="2:39" s="36" customFormat="1" x14ac:dyDescent="0.15">
      <c r="B90" s="60" t="s">
        <v>7</v>
      </c>
      <c r="C90" s="70" t="str">
        <f>IFERROR(IF(C83="","",VLOOKUP(C83,'別紙１ (港湾・漁港)'!$AT$7:$AW$678,4,FALSE)),"")</f>
        <v/>
      </c>
      <c r="D90" s="71" t="str">
        <f>IFERROR(IF(D83="","",VLOOKUP(D83,'別紙１ (港湾・漁港)'!$AT$7:$AW$678,4,FALSE)),"")</f>
        <v/>
      </c>
      <c r="E90" s="71" t="str">
        <f>IFERROR(IF(E83="","",VLOOKUP(E83,'別紙１ (港湾・漁港)'!$AT$7:$AW$678,4,FALSE)),"")</f>
        <v/>
      </c>
      <c r="F90" s="71" t="str">
        <f>IFERROR(IF(F83="","",VLOOKUP(F83,'別紙１ (港湾・漁港)'!$AT$7:$AW$678,4,FALSE)),"")</f>
        <v/>
      </c>
      <c r="G90" s="71" t="str">
        <f>IFERROR(IF(G83="","",VLOOKUP(G83,'別紙１ (港湾・漁港)'!$AT$7:$AW$678,4,FALSE)),"")</f>
        <v/>
      </c>
      <c r="H90" s="71" t="str">
        <f>IFERROR(IF(H83="","",VLOOKUP(H83,'別紙１ (港湾・漁港)'!$AT$7:$AW$678,4,FALSE)),"")</f>
        <v/>
      </c>
      <c r="I90" s="71" t="str">
        <f>IFERROR(IF(I83="","",VLOOKUP(I83,'別紙１ (港湾・漁港)'!$AT$7:$AW$678,4,FALSE)),"")</f>
        <v/>
      </c>
      <c r="J90" s="71" t="str">
        <f>IFERROR(IF(J83="","",VLOOKUP(J83,'別紙１ (港湾・漁港)'!$AT$7:$AW$678,4,FALSE)),"")</f>
        <v/>
      </c>
      <c r="K90" s="71" t="str">
        <f>IFERROR(IF(K83="","",VLOOKUP(K83,'別紙１ (港湾・漁港)'!$AT$7:$AW$678,4,FALSE)),"")</f>
        <v/>
      </c>
      <c r="L90" s="71" t="str">
        <f>IFERROR(IF(L83="","",VLOOKUP(L83,'別紙１ (港湾・漁港)'!$AT$7:$AW$678,4,FALSE)),"")</f>
        <v/>
      </c>
      <c r="M90" s="71" t="str">
        <f>IFERROR(IF(M83="","",VLOOKUP(M83,'別紙１ (港湾・漁港)'!$AT$7:$AW$678,4,FALSE)),"")</f>
        <v/>
      </c>
      <c r="N90" s="71" t="str">
        <f>IFERROR(IF(N83="","",VLOOKUP(N83,'別紙１ (港湾・漁港)'!$AT$7:$AW$678,4,FALSE)),"")</f>
        <v/>
      </c>
      <c r="O90" s="71" t="str">
        <f>IFERROR(IF(O83="","",VLOOKUP(O83,'別紙１ (港湾・漁港)'!$AT$7:$AW$678,4,FALSE)),"")</f>
        <v/>
      </c>
      <c r="P90" s="71" t="str">
        <f>IFERROR(IF(P83="","",VLOOKUP(P83,'別紙１ (港湾・漁港)'!$AT$7:$AW$678,4,FALSE)),"")</f>
        <v/>
      </c>
      <c r="Q90" s="71" t="str">
        <f>IFERROR(IF(Q83="","",VLOOKUP(Q83,'別紙１ (港湾・漁港)'!$AT$7:$AW$678,4,FALSE)),"")</f>
        <v/>
      </c>
      <c r="R90" s="71" t="str">
        <f>IFERROR(IF(R83="","",VLOOKUP(R83,'別紙１ (港湾・漁港)'!$AT$7:$AW$678,4,FALSE)),"")</f>
        <v/>
      </c>
      <c r="S90" s="71" t="str">
        <f>IFERROR(IF(S83="","",VLOOKUP(S83,'別紙１ (港湾・漁港)'!$AT$7:$AW$678,4,FALSE)),"")</f>
        <v/>
      </c>
      <c r="T90" s="71" t="str">
        <f>IFERROR(IF(T83="","",VLOOKUP(T83,'別紙１ (港湾・漁港)'!$AT$7:$AW$678,4,FALSE)),"")</f>
        <v/>
      </c>
      <c r="U90" s="71" t="str">
        <f>IFERROR(IF(U83="","",VLOOKUP(U83,'別紙１ (港湾・漁港)'!$AT$7:$AW$678,4,FALSE)),"")</f>
        <v/>
      </c>
      <c r="V90" s="71" t="str">
        <f>IFERROR(IF(V83="","",VLOOKUP(V83,'別紙１ (港湾・漁港)'!$AT$7:$AW$678,4,FALSE)),"")</f>
        <v/>
      </c>
      <c r="W90" s="71" t="str">
        <f>IFERROR(IF(W83="","",VLOOKUP(W83,'別紙１ (港湾・漁港)'!$AT$7:$AW$678,4,FALSE)),"")</f>
        <v/>
      </c>
      <c r="X90" s="71" t="str">
        <f>IFERROR(IF(X83="","",VLOOKUP(X83,'別紙１ (港湾・漁港)'!$AT$7:$AW$678,4,FALSE)),"")</f>
        <v/>
      </c>
      <c r="Y90" s="71" t="str">
        <f>IFERROR(IF(Y83="","",VLOOKUP(Y83,'別紙１ (港湾・漁港)'!$AT$7:$AW$678,4,FALSE)),"")</f>
        <v/>
      </c>
      <c r="Z90" s="71" t="str">
        <f>IFERROR(IF(Z83="","",VLOOKUP(Z83,'別紙１ (港湾・漁港)'!$AT$7:$AW$678,4,FALSE)),"")</f>
        <v/>
      </c>
      <c r="AA90" s="71" t="str">
        <f>IFERROR(IF(AA83="","",VLOOKUP(AA83,'別紙１ (港湾・漁港)'!$AT$7:$AW$678,4,FALSE)),"")</f>
        <v/>
      </c>
      <c r="AB90" s="71" t="str">
        <f>IFERROR(IF(AB83="","",VLOOKUP(AB83,'別紙１ (港湾・漁港)'!$AT$7:$AW$678,4,FALSE)),"")</f>
        <v/>
      </c>
      <c r="AC90" s="71" t="str">
        <f>IFERROR(IF(AC83="","",VLOOKUP(AC83,'別紙１ (港湾・漁港)'!$AT$7:$AW$678,4,FALSE)),"")</f>
        <v/>
      </c>
      <c r="AD90" s="71" t="str">
        <f>IFERROR(IF(AD83="","",VLOOKUP(AD83,'別紙１ (港湾・漁港)'!$AT$7:$AW$678,4,FALSE)),"")</f>
        <v/>
      </c>
      <c r="AE90" s="71" t="str">
        <f>IFERROR(IF(AE83="","",VLOOKUP(AE83,'別紙１ (港湾・漁港)'!$AT$7:$AW$678,4,FALSE)),"")</f>
        <v/>
      </c>
      <c r="AF90" s="71" t="str">
        <f>IFERROR(IF(AF83="","",VLOOKUP(AF83,'別紙１ (港湾・漁港)'!$AT$7:$AW$678,4,FALSE)),"")</f>
        <v/>
      </c>
      <c r="AG90" s="72" t="str">
        <f>IFERROR(IF(AG83="","",VLOOKUP(AG83,'別紙１ (港湾・漁港)'!$AT$7:$AW$678,4,FALSE)),"")</f>
        <v/>
      </c>
      <c r="AH90" s="61" t="s">
        <v>19</v>
      </c>
      <c r="AI90" s="47" t="e">
        <f>_xlfn.IFS(AI89&gt;=0.285,"OK",AI83&lt;=AI88,"OK",AI83&gt;AI88,"NG")</f>
        <v>#DIV/0!</v>
      </c>
      <c r="AJ90" s="40" t="e">
        <f>IF(AI90="NG","←月単位未達成","←月単位達成")</f>
        <v>#DIV/0!</v>
      </c>
      <c r="AK90" s="9"/>
      <c r="AL90" s="9"/>
      <c r="AM90" s="9"/>
    </row>
    <row r="91" spans="2:39" hidden="1" x14ac:dyDescent="0.15">
      <c r="B91" s="24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40"/>
    </row>
    <row r="92" spans="2:39" hidden="1" x14ac:dyDescent="0.15">
      <c r="B92" s="24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40"/>
    </row>
    <row r="93" spans="2:39" s="36" customFormat="1" x14ac:dyDescent="0.15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9" hidden="1" x14ac:dyDescent="0.15">
      <c r="C94" s="7" t="e">
        <f>YEAR(C97)</f>
        <v>#VALUE!</v>
      </c>
      <c r="D94" s="7" t="e">
        <f>MONTH(C97)</f>
        <v>#VALUE!</v>
      </c>
    </row>
    <row r="95" spans="2:39" x14ac:dyDescent="0.15">
      <c r="B95" s="11" t="s">
        <v>20</v>
      </c>
      <c r="C95" s="208" t="str">
        <f>IF(C97="","",C97)</f>
        <v/>
      </c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9"/>
    </row>
    <row r="96" spans="2:39" hidden="1" x14ac:dyDescent="0.15">
      <c r="B96" s="48"/>
      <c r="C96" s="31" t="e">
        <f>DATE($C94,$D94,1)</f>
        <v>#VALUE!</v>
      </c>
      <c r="D96" s="31" t="e">
        <f>C96+1</f>
        <v>#VALUE!</v>
      </c>
      <c r="E96" s="31" t="e">
        <f t="shared" ref="E96" si="269">D96+1</f>
        <v>#VALUE!</v>
      </c>
      <c r="F96" s="31" t="e">
        <f t="shared" ref="F96" si="270">E96+1</f>
        <v>#VALUE!</v>
      </c>
      <c r="G96" s="31" t="e">
        <f t="shared" ref="G96" si="271">F96+1</f>
        <v>#VALUE!</v>
      </c>
      <c r="H96" s="31" t="e">
        <f t="shared" ref="H96" si="272">G96+1</f>
        <v>#VALUE!</v>
      </c>
      <c r="I96" s="31" t="e">
        <f t="shared" ref="I96" si="273">H96+1</f>
        <v>#VALUE!</v>
      </c>
      <c r="J96" s="31" t="e">
        <f t="shared" ref="J96" si="274">I96+1</f>
        <v>#VALUE!</v>
      </c>
      <c r="K96" s="31" t="e">
        <f t="shared" ref="K96" si="275">J96+1</f>
        <v>#VALUE!</v>
      </c>
      <c r="L96" s="31" t="e">
        <f t="shared" ref="L96" si="276">K96+1</f>
        <v>#VALUE!</v>
      </c>
      <c r="M96" s="31" t="e">
        <f t="shared" ref="M96" si="277">L96+1</f>
        <v>#VALUE!</v>
      </c>
      <c r="N96" s="31" t="e">
        <f t="shared" ref="N96" si="278">M96+1</f>
        <v>#VALUE!</v>
      </c>
      <c r="O96" s="31" t="e">
        <f t="shared" ref="O96" si="279">N96+1</f>
        <v>#VALUE!</v>
      </c>
      <c r="P96" s="31" t="e">
        <f t="shared" ref="P96" si="280">O96+1</f>
        <v>#VALUE!</v>
      </c>
      <c r="Q96" s="31" t="e">
        <f t="shared" ref="Q96" si="281">P96+1</f>
        <v>#VALUE!</v>
      </c>
      <c r="R96" s="31" t="e">
        <f t="shared" ref="R96" si="282">Q96+1</f>
        <v>#VALUE!</v>
      </c>
      <c r="S96" s="31" t="e">
        <f t="shared" ref="S96" si="283">R96+1</f>
        <v>#VALUE!</v>
      </c>
      <c r="T96" s="31" t="e">
        <f t="shared" ref="T96" si="284">S96+1</f>
        <v>#VALUE!</v>
      </c>
      <c r="U96" s="31" t="e">
        <f t="shared" ref="U96" si="285">T96+1</f>
        <v>#VALUE!</v>
      </c>
      <c r="V96" s="31" t="e">
        <f t="shared" ref="V96" si="286">U96+1</f>
        <v>#VALUE!</v>
      </c>
      <c r="W96" s="31" t="e">
        <f t="shared" ref="W96" si="287">V96+1</f>
        <v>#VALUE!</v>
      </c>
      <c r="X96" s="31" t="e">
        <f t="shared" ref="X96" si="288">W96+1</f>
        <v>#VALUE!</v>
      </c>
      <c r="Y96" s="31" t="e">
        <f t="shared" ref="Y96" si="289">X96+1</f>
        <v>#VALUE!</v>
      </c>
      <c r="Z96" s="31" t="e">
        <f t="shared" ref="Z96" si="290">Y96+1</f>
        <v>#VALUE!</v>
      </c>
      <c r="AA96" s="31" t="e">
        <f t="shared" ref="AA96" si="291">Z96+1</f>
        <v>#VALUE!</v>
      </c>
      <c r="AB96" s="31" t="e">
        <f t="shared" ref="AB96" si="292">AA96+1</f>
        <v>#VALUE!</v>
      </c>
      <c r="AC96" s="31" t="e">
        <f t="shared" ref="AC96" si="293">AB96+1</f>
        <v>#VALUE!</v>
      </c>
      <c r="AD96" s="31" t="e">
        <f t="shared" ref="AD96" si="294">AC96+1</f>
        <v>#VALUE!</v>
      </c>
      <c r="AE96" s="31" t="e">
        <f t="shared" ref="AE96" si="295">AD96+1</f>
        <v>#VALUE!</v>
      </c>
      <c r="AF96" s="31" t="e">
        <f t="shared" ref="AF96" si="296">AE96+1</f>
        <v>#VALUE!</v>
      </c>
      <c r="AG96" s="31" t="e">
        <f t="shared" ref="AG96" si="297">AF96+1</f>
        <v>#VALUE!</v>
      </c>
      <c r="AH96" s="49"/>
      <c r="AI96" s="50"/>
    </row>
    <row r="97" spans="2:39" x14ac:dyDescent="0.15">
      <c r="B97" s="29" t="s">
        <v>21</v>
      </c>
      <c r="C97" s="51" t="str">
        <f>IFERROR(IF(EDATE(C82,1)&gt;$G$8,"",EDATE(C82,1)),"")</f>
        <v/>
      </c>
      <c r="D97" s="31" t="str">
        <f>IFERROR(IF(D96&gt;$G$8,"",IF(C97=EOMONTH(DATE($C94,$D94,1),0),"",IF(C97="","",C97+1))),"")</f>
        <v/>
      </c>
      <c r="E97" s="31" t="str">
        <f t="shared" ref="E97" si="298">IFERROR(IF(E96&gt;$G$8,"",IF(D97=EOMONTH(DATE($C94,$D94,1),0),"",IF(D97="","",D97+1))),"")</f>
        <v/>
      </c>
      <c r="F97" s="31" t="str">
        <f t="shared" ref="F97" si="299">IFERROR(IF(F96&gt;$G$8,"",IF(E97=EOMONTH(DATE($C94,$D94,1),0),"",IF(E97="","",E97+1))),"")</f>
        <v/>
      </c>
      <c r="G97" s="31" t="str">
        <f t="shared" ref="G97" si="300">IFERROR(IF(G96&gt;$G$8,"",IF(F97=EOMONTH(DATE($C94,$D94,1),0),"",IF(F97="","",F97+1))),"")</f>
        <v/>
      </c>
      <c r="H97" s="31" t="str">
        <f t="shared" ref="H97" si="301">IFERROR(IF(H96&gt;$G$8,"",IF(G97=EOMONTH(DATE($C94,$D94,1),0),"",IF(G97="","",G97+1))),"")</f>
        <v/>
      </c>
      <c r="I97" s="31" t="str">
        <f t="shared" ref="I97" si="302">IFERROR(IF(I96&gt;$G$8,"",IF(H97=EOMONTH(DATE($C94,$D94,1),0),"",IF(H97="","",H97+1))),"")</f>
        <v/>
      </c>
      <c r="J97" s="31" t="str">
        <f t="shared" ref="J97" si="303">IFERROR(IF(J96&gt;$G$8,"",IF(I97=EOMONTH(DATE($C94,$D94,1),0),"",IF(I97="","",I97+1))),"")</f>
        <v/>
      </c>
      <c r="K97" s="31" t="str">
        <f t="shared" ref="K97" si="304">IFERROR(IF(K96&gt;$G$8,"",IF(J97=EOMONTH(DATE($C94,$D94,1),0),"",IF(J97="","",J97+1))),"")</f>
        <v/>
      </c>
      <c r="L97" s="31" t="str">
        <f t="shared" ref="L97" si="305">IFERROR(IF(L96&gt;$G$8,"",IF(K97=EOMONTH(DATE($C94,$D94,1),0),"",IF(K97="","",K97+1))),"")</f>
        <v/>
      </c>
      <c r="M97" s="31" t="str">
        <f t="shared" ref="M97" si="306">IFERROR(IF(M96&gt;$G$8,"",IF(L97=EOMONTH(DATE($C94,$D94,1),0),"",IF(L97="","",L97+1))),"")</f>
        <v/>
      </c>
      <c r="N97" s="31" t="str">
        <f t="shared" ref="N97" si="307">IFERROR(IF(N96&gt;$G$8,"",IF(M97=EOMONTH(DATE($C94,$D94,1),0),"",IF(M97="","",M97+1))),"")</f>
        <v/>
      </c>
      <c r="O97" s="31" t="str">
        <f t="shared" ref="O97" si="308">IFERROR(IF(O96&gt;$G$8,"",IF(N97=EOMONTH(DATE($C94,$D94,1),0),"",IF(N97="","",N97+1))),"")</f>
        <v/>
      </c>
      <c r="P97" s="31" t="str">
        <f t="shared" ref="P97" si="309">IFERROR(IF(P96&gt;$G$8,"",IF(O97=EOMONTH(DATE($C94,$D94,1),0),"",IF(O97="","",O97+1))),"")</f>
        <v/>
      </c>
      <c r="Q97" s="31" t="str">
        <f t="shared" ref="Q97" si="310">IFERROR(IF(Q96&gt;$G$8,"",IF(P97=EOMONTH(DATE($C94,$D94,1),0),"",IF(P97="","",P97+1))),"")</f>
        <v/>
      </c>
      <c r="R97" s="31" t="str">
        <f t="shared" ref="R97" si="311">IFERROR(IF(R96&gt;$G$8,"",IF(Q97=EOMONTH(DATE($C94,$D94,1),0),"",IF(Q97="","",Q97+1))),"")</f>
        <v/>
      </c>
      <c r="S97" s="31" t="str">
        <f t="shared" ref="S97" si="312">IFERROR(IF(S96&gt;$G$8,"",IF(R97=EOMONTH(DATE($C94,$D94,1),0),"",IF(R97="","",R97+1))),"")</f>
        <v/>
      </c>
      <c r="T97" s="31" t="str">
        <f t="shared" ref="T97" si="313">IFERROR(IF(T96&gt;$G$8,"",IF(S97=EOMONTH(DATE($C94,$D94,1),0),"",IF(S97="","",S97+1))),"")</f>
        <v/>
      </c>
      <c r="U97" s="31" t="str">
        <f t="shared" ref="U97" si="314">IFERROR(IF(U96&gt;$G$8,"",IF(T97=EOMONTH(DATE($C94,$D94,1),0),"",IF(T97="","",T97+1))),"")</f>
        <v/>
      </c>
      <c r="V97" s="31" t="str">
        <f t="shared" ref="V97" si="315">IFERROR(IF(V96&gt;$G$8,"",IF(U97=EOMONTH(DATE($C94,$D94,1),0),"",IF(U97="","",U97+1))),"")</f>
        <v/>
      </c>
      <c r="W97" s="31" t="str">
        <f t="shared" ref="W97" si="316">IFERROR(IF(W96&gt;$G$8,"",IF(V97=EOMONTH(DATE($C94,$D94,1),0),"",IF(V97="","",V97+1))),"")</f>
        <v/>
      </c>
      <c r="X97" s="31" t="str">
        <f t="shared" ref="X97" si="317">IFERROR(IF(X96&gt;$G$8,"",IF(W97=EOMONTH(DATE($C94,$D94,1),0),"",IF(W97="","",W97+1))),"")</f>
        <v/>
      </c>
      <c r="Y97" s="31" t="str">
        <f t="shared" ref="Y97" si="318">IFERROR(IF(Y96&gt;$G$8,"",IF(X97=EOMONTH(DATE($C94,$D94,1),0),"",IF(X97="","",X97+1))),"")</f>
        <v/>
      </c>
      <c r="Z97" s="31" t="str">
        <f t="shared" ref="Z97" si="319">IFERROR(IF(Z96&gt;$G$8,"",IF(Y97=EOMONTH(DATE($C94,$D94,1),0),"",IF(Y97="","",Y97+1))),"")</f>
        <v/>
      </c>
      <c r="AA97" s="31" t="str">
        <f t="shared" ref="AA97" si="320">IFERROR(IF(AA96&gt;$G$8,"",IF(Z97=EOMONTH(DATE($C94,$D94,1),0),"",IF(Z97="","",Z97+1))),"")</f>
        <v/>
      </c>
      <c r="AB97" s="31" t="str">
        <f t="shared" ref="AB97" si="321">IFERROR(IF(AB96&gt;$G$8,"",IF(AA97=EOMONTH(DATE($C94,$D94,1),0),"",IF(AA97="","",AA97+1))),"")</f>
        <v/>
      </c>
      <c r="AC97" s="31" t="str">
        <f t="shared" ref="AC97" si="322">IFERROR(IF(AC96&gt;$G$8,"",IF(AB97=EOMONTH(DATE($C94,$D94,1),0),"",IF(AB97="","",AB97+1))),"")</f>
        <v/>
      </c>
      <c r="AD97" s="31" t="str">
        <f t="shared" ref="AD97" si="323">IFERROR(IF(AD96&gt;$G$8,"",IF(AC97=EOMONTH(DATE($C94,$D94,1),0),"",IF(AC97="","",AC97+1))),"")</f>
        <v/>
      </c>
      <c r="AE97" s="31" t="str">
        <f t="shared" ref="AE97" si="324">IFERROR(IF(AE96&gt;$G$8,"",IF(AD97=EOMONTH(DATE($C94,$D94,1),0),"",IF(AD97="","",AD97+1))),"")</f>
        <v/>
      </c>
      <c r="AF97" s="31" t="str">
        <f t="shared" ref="AF97" si="325">IFERROR(IF(AF96&gt;$G$8,"",IF(AE97=EOMONTH(DATE($C94,$D94,1),0),"",IF(AE97="","",AE97+1))),"")</f>
        <v/>
      </c>
      <c r="AG97" s="31" t="str">
        <f t="shared" ref="AG97" si="326">IFERROR(IF(AG96&gt;$G$8,"",IF(AF97=EOMONTH(DATE($C94,$D94,1),0),"",IF(AF97="","",AF97+1))),"")</f>
        <v/>
      </c>
      <c r="AH97" s="32" t="s">
        <v>22</v>
      </c>
      <c r="AI97" s="33">
        <f>+COUNTIFS(C98:AG98,"土",C102:AG102,"")+COUNTIFS(C98:AG98,"日",C102:AG102,"")</f>
        <v>0</v>
      </c>
    </row>
    <row r="98" spans="2:39" s="36" customFormat="1" x14ac:dyDescent="0.15">
      <c r="B98" s="52" t="s">
        <v>5</v>
      </c>
      <c r="C98" s="63" t="str">
        <f>IFERROR(TEXT(WEEKDAY(+C97),"aaa"),"")</f>
        <v/>
      </c>
      <c r="D98" s="64" t="str">
        <f t="shared" ref="D98:AG98" si="327">IFERROR(TEXT(WEEKDAY(+D97),"aaa"),"")</f>
        <v/>
      </c>
      <c r="E98" s="64" t="str">
        <f t="shared" si="327"/>
        <v/>
      </c>
      <c r="F98" s="64" t="str">
        <f t="shared" si="327"/>
        <v/>
      </c>
      <c r="G98" s="64" t="str">
        <f t="shared" si="327"/>
        <v/>
      </c>
      <c r="H98" s="64" t="str">
        <f t="shared" si="327"/>
        <v/>
      </c>
      <c r="I98" s="64" t="str">
        <f t="shared" si="327"/>
        <v/>
      </c>
      <c r="J98" s="64" t="str">
        <f t="shared" si="327"/>
        <v/>
      </c>
      <c r="K98" s="64" t="str">
        <f t="shared" si="327"/>
        <v/>
      </c>
      <c r="L98" s="64" t="str">
        <f t="shared" si="327"/>
        <v/>
      </c>
      <c r="M98" s="64" t="str">
        <f t="shared" si="327"/>
        <v/>
      </c>
      <c r="N98" s="64" t="str">
        <f t="shared" si="327"/>
        <v/>
      </c>
      <c r="O98" s="64" t="str">
        <f t="shared" si="327"/>
        <v/>
      </c>
      <c r="P98" s="64" t="str">
        <f t="shared" si="327"/>
        <v/>
      </c>
      <c r="Q98" s="64" t="str">
        <f t="shared" si="327"/>
        <v/>
      </c>
      <c r="R98" s="64" t="str">
        <f t="shared" si="327"/>
        <v/>
      </c>
      <c r="S98" s="64" t="str">
        <f t="shared" si="327"/>
        <v/>
      </c>
      <c r="T98" s="64" t="str">
        <f t="shared" si="327"/>
        <v/>
      </c>
      <c r="U98" s="64" t="str">
        <f t="shared" si="327"/>
        <v/>
      </c>
      <c r="V98" s="64" t="str">
        <f t="shared" si="327"/>
        <v/>
      </c>
      <c r="W98" s="64" t="str">
        <f t="shared" si="327"/>
        <v/>
      </c>
      <c r="X98" s="64" t="str">
        <f t="shared" si="327"/>
        <v/>
      </c>
      <c r="Y98" s="64" t="str">
        <f t="shared" si="327"/>
        <v/>
      </c>
      <c r="Z98" s="64" t="str">
        <f t="shared" si="327"/>
        <v/>
      </c>
      <c r="AA98" s="64" t="str">
        <f t="shared" si="327"/>
        <v/>
      </c>
      <c r="AB98" s="64" t="str">
        <f t="shared" si="327"/>
        <v/>
      </c>
      <c r="AC98" s="64" t="str">
        <f t="shared" si="327"/>
        <v/>
      </c>
      <c r="AD98" s="64" t="str">
        <f t="shared" si="327"/>
        <v/>
      </c>
      <c r="AE98" s="64" t="str">
        <f t="shared" si="327"/>
        <v/>
      </c>
      <c r="AF98" s="64" t="str">
        <f t="shared" si="327"/>
        <v/>
      </c>
      <c r="AG98" s="64" t="str">
        <f t="shared" si="327"/>
        <v/>
      </c>
      <c r="AH98" s="53" t="s">
        <v>17</v>
      </c>
      <c r="AI98" s="33">
        <f>+COUNTIF(C102:AG102,"夏休")+COUNTIF(C102:AG102,"冬休")</f>
        <v>0</v>
      </c>
    </row>
    <row r="99" spans="2:39" s="36" customFormat="1" ht="13.5" customHeight="1" x14ac:dyDescent="0.15">
      <c r="B99" s="176" t="s">
        <v>8</v>
      </c>
      <c r="C99" s="182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202"/>
      <c r="AE99" s="202"/>
      <c r="AF99" s="170"/>
      <c r="AG99" s="205"/>
      <c r="AH99" s="54" t="s">
        <v>2</v>
      </c>
      <c r="AI99" s="55">
        <f>COUNT(C97:AG97)-AI98</f>
        <v>0</v>
      </c>
    </row>
    <row r="100" spans="2:39" s="36" customFormat="1" ht="13.5" customHeight="1" x14ac:dyDescent="0.15">
      <c r="B100" s="177"/>
      <c r="C100" s="183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203"/>
      <c r="AE100" s="203"/>
      <c r="AF100" s="171"/>
      <c r="AG100" s="206"/>
      <c r="AH100" s="54" t="s">
        <v>6</v>
      </c>
      <c r="AI100" s="39">
        <f>+COUNTIF(C103:AG103,"休")</f>
        <v>0</v>
      </c>
      <c r="AJ100" s="40" t="e">
        <f>IF(AI101&gt;0.285,"",IF(AI100&lt;AI97,"←計画日数が足りません",""))</f>
        <v>#DIV/0!</v>
      </c>
    </row>
    <row r="101" spans="2:39" s="36" customFormat="1" ht="13.5" customHeight="1" x14ac:dyDescent="0.15">
      <c r="B101" s="178"/>
      <c r="C101" s="184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204"/>
      <c r="AE101" s="204"/>
      <c r="AF101" s="172"/>
      <c r="AG101" s="207"/>
      <c r="AH101" s="54" t="s">
        <v>9</v>
      </c>
      <c r="AI101" s="56" t="e">
        <f>+AI100/AI99</f>
        <v>#DIV/0!</v>
      </c>
    </row>
    <row r="102" spans="2:39" s="36" customFormat="1" x14ac:dyDescent="0.15">
      <c r="B102" s="57" t="s">
        <v>16</v>
      </c>
      <c r="C102" s="5" t="str">
        <f>IFERROR(IF(C97="","",VLOOKUP(C97,'別紙１ (港湾・漁港)'!$AT$7:$AW$678,2,FALSE)),"")</f>
        <v/>
      </c>
      <c r="D102" s="2" t="str">
        <f>IFERROR(IF(D97="","",VLOOKUP(D97,'別紙１ (港湾・漁港)'!$AT$7:$AW$678,2,FALSE)),"")</f>
        <v/>
      </c>
      <c r="E102" s="2" t="str">
        <f>IFERROR(IF(E97="","",VLOOKUP(E97,'別紙１ (港湾・漁港)'!$AT$7:$AW$678,2,FALSE)),"")</f>
        <v/>
      </c>
      <c r="F102" s="2" t="str">
        <f>IFERROR(IF(F97="","",VLOOKUP(F97,'別紙１ (港湾・漁港)'!$AT$7:$AW$678,2,FALSE)),"")</f>
        <v/>
      </c>
      <c r="G102" s="2" t="str">
        <f>IFERROR(IF(G97="","",VLOOKUP(G97,'別紙１ (港湾・漁港)'!$AT$7:$AW$678,2,FALSE)),"")</f>
        <v/>
      </c>
      <c r="H102" s="2" t="str">
        <f>IFERROR(IF(H97="","",VLOOKUP(H97,'別紙１ (港湾・漁港)'!$AT$7:$AW$678,2,FALSE)),"")</f>
        <v/>
      </c>
      <c r="I102" s="2" t="str">
        <f>IFERROR(IF(I97="","",VLOOKUP(I97,'別紙１ (港湾・漁港)'!$AT$7:$AW$678,2,FALSE)),"")</f>
        <v/>
      </c>
      <c r="J102" s="2" t="str">
        <f>IFERROR(IF(J97="","",VLOOKUP(J97,'別紙１ (港湾・漁港)'!$AT$7:$AW$678,2,FALSE)),"")</f>
        <v/>
      </c>
      <c r="K102" s="2" t="str">
        <f>IFERROR(IF(K97="","",VLOOKUP(K97,'別紙１ (港湾・漁港)'!$AT$7:$AW$678,2,FALSE)),"")</f>
        <v/>
      </c>
      <c r="L102" s="2" t="str">
        <f>IFERROR(IF(L97="","",VLOOKUP(L97,'別紙１ (港湾・漁港)'!$AT$7:$AW$678,2,FALSE)),"")</f>
        <v/>
      </c>
      <c r="M102" s="2" t="str">
        <f>IFERROR(IF(M97="","",VLOOKUP(M97,'別紙１ (港湾・漁港)'!$AT$7:$AW$678,2,FALSE)),"")</f>
        <v/>
      </c>
      <c r="N102" s="2" t="str">
        <f>IFERROR(IF(N97="","",VLOOKUP(N97,'別紙１ (港湾・漁港)'!$AT$7:$AW$678,2,FALSE)),"")</f>
        <v/>
      </c>
      <c r="O102" s="2" t="str">
        <f>IFERROR(IF(O97="","",VLOOKUP(O97,'別紙１ (港湾・漁港)'!$AT$7:$AW$678,2,FALSE)),"")</f>
        <v/>
      </c>
      <c r="P102" s="2" t="str">
        <f>IFERROR(IF(P97="","",VLOOKUP(P97,'別紙１ (港湾・漁港)'!$AT$7:$AW$678,2,FALSE)),"")</f>
        <v/>
      </c>
      <c r="Q102" s="2" t="str">
        <f>IFERROR(IF(Q97="","",VLOOKUP(Q97,'別紙１ (港湾・漁港)'!$AT$7:$AW$678,2,FALSE)),"")</f>
        <v/>
      </c>
      <c r="R102" s="2" t="str">
        <f>IFERROR(IF(R97="","",VLOOKUP(R97,'別紙１ (港湾・漁港)'!$AT$7:$AW$678,2,FALSE)),"")</f>
        <v/>
      </c>
      <c r="S102" s="2" t="str">
        <f>IFERROR(IF(S97="","",VLOOKUP(S97,'別紙１ (港湾・漁港)'!$AT$7:$AW$678,2,FALSE)),"")</f>
        <v/>
      </c>
      <c r="T102" s="2" t="str">
        <f>IFERROR(IF(T97="","",VLOOKUP(T97,'別紙１ (港湾・漁港)'!$AT$7:$AW$678,2,FALSE)),"")</f>
        <v/>
      </c>
      <c r="U102" s="2" t="str">
        <f>IFERROR(IF(U97="","",VLOOKUP(U97,'別紙１ (港湾・漁港)'!$AT$7:$AW$678,2,FALSE)),"")</f>
        <v/>
      </c>
      <c r="V102" s="2" t="str">
        <f>IFERROR(IF(V97="","",VLOOKUP(V97,'別紙１ (港湾・漁港)'!$AT$7:$AW$678,2,FALSE)),"")</f>
        <v/>
      </c>
      <c r="W102" s="2" t="str">
        <f>IFERROR(IF(W97="","",VLOOKUP(W97,'別紙１ (港湾・漁港)'!$AT$7:$AW$678,2,FALSE)),"")</f>
        <v/>
      </c>
      <c r="X102" s="2" t="str">
        <f>IFERROR(IF(X97="","",VLOOKUP(X97,'別紙１ (港湾・漁港)'!$AT$7:$AW$678,2,FALSE)),"")</f>
        <v/>
      </c>
      <c r="Y102" s="2" t="str">
        <f>IFERROR(IF(Y97="","",VLOOKUP(Y97,'別紙１ (港湾・漁港)'!$AT$7:$AW$678,2,FALSE)),"")</f>
        <v/>
      </c>
      <c r="Z102" s="2" t="str">
        <f>IFERROR(IF(Z97="","",VLOOKUP(Z97,'別紙１ (港湾・漁港)'!$AT$7:$AW$678,2,FALSE)),"")</f>
        <v/>
      </c>
      <c r="AA102" s="2" t="str">
        <f>IFERROR(IF(AA97="","",VLOOKUP(AA97,'別紙１ (港湾・漁港)'!$AT$7:$AW$678,2,FALSE)),"")</f>
        <v/>
      </c>
      <c r="AB102" s="2" t="str">
        <f>IFERROR(IF(AB97="","",VLOOKUP(AB97,'別紙１ (港湾・漁港)'!$AT$7:$AW$678,2,FALSE)),"")</f>
        <v/>
      </c>
      <c r="AC102" s="2" t="str">
        <f>IFERROR(IF(AC97="","",VLOOKUP(AC97,'別紙１ (港湾・漁港)'!$AT$7:$AW$678,2,FALSE)),"")</f>
        <v/>
      </c>
      <c r="AD102" s="3" t="str">
        <f>IFERROR(IF(AD97="","",VLOOKUP(AD97,'別紙１ (港湾・漁港)'!$AT$7:$AW$678,2,FALSE)),"")</f>
        <v/>
      </c>
      <c r="AE102" s="3" t="str">
        <f>IFERROR(IF(AE97="","",VLOOKUP(AE97,'別紙１ (港湾・漁港)'!$AT$7:$AW$678,2,FALSE)),"")</f>
        <v/>
      </c>
      <c r="AF102" s="2" t="str">
        <f>IFERROR(IF(AF97="","",VLOOKUP(AF97,'別紙１ (港湾・漁港)'!$AT$7:$AW$678,2,FALSE)),"")</f>
        <v/>
      </c>
      <c r="AG102" s="4" t="str">
        <f>IFERROR(IF(AG97="","",VLOOKUP(AG97,'別紙１ (港湾・漁港)'!$AT$7:$AW$678,2,FALSE)),"")</f>
        <v/>
      </c>
      <c r="AH102" s="54" t="s">
        <v>10</v>
      </c>
      <c r="AI102" s="39">
        <f>+COUNTIF(C104:AG104,"*休")+COUNTIF(C104:AG104,"*雨")</f>
        <v>0</v>
      </c>
    </row>
    <row r="103" spans="2:39" s="36" customFormat="1" x14ac:dyDescent="0.15">
      <c r="B103" s="52" t="s">
        <v>0</v>
      </c>
      <c r="C103" s="5" t="str">
        <f>IFERROR(IF(C97="","",VLOOKUP(C97,'別紙１ (港湾・漁港)'!$AT$7:$AW$678,3,FALSE)),"")</f>
        <v/>
      </c>
      <c r="D103" s="2" t="str">
        <f>IFERROR(IF(D97="","",VLOOKUP(D97,'別紙１ (港湾・漁港)'!$AT$7:$AW$678,3,FALSE)),"")</f>
        <v/>
      </c>
      <c r="E103" s="2" t="str">
        <f>IFERROR(IF(E97="","",VLOOKUP(E97,'別紙１ (港湾・漁港)'!$AT$7:$AW$678,3,FALSE)),"")</f>
        <v/>
      </c>
      <c r="F103" s="2" t="str">
        <f>IFERROR(IF(F97="","",VLOOKUP(F97,'別紙１ (港湾・漁港)'!$AT$7:$AW$678,3,FALSE)),"")</f>
        <v/>
      </c>
      <c r="G103" s="2" t="str">
        <f>IFERROR(IF(G97="","",VLOOKUP(G97,'別紙１ (港湾・漁港)'!$AT$7:$AW$678,3,FALSE)),"")</f>
        <v/>
      </c>
      <c r="H103" s="2" t="str">
        <f>IFERROR(IF(H97="","",VLOOKUP(H97,'別紙１ (港湾・漁港)'!$AT$7:$AW$678,3,FALSE)),"")</f>
        <v/>
      </c>
      <c r="I103" s="2" t="str">
        <f>IFERROR(IF(I97="","",VLOOKUP(I97,'別紙１ (港湾・漁港)'!$AT$7:$AW$678,3,FALSE)),"")</f>
        <v/>
      </c>
      <c r="J103" s="2" t="str">
        <f>IFERROR(IF(J97="","",VLOOKUP(J97,'別紙１ (港湾・漁港)'!$AT$7:$AW$678,3,FALSE)),"")</f>
        <v/>
      </c>
      <c r="K103" s="2" t="str">
        <f>IFERROR(IF(K97="","",VLOOKUP(K97,'別紙１ (港湾・漁港)'!$AT$7:$AW$678,3,FALSE)),"")</f>
        <v/>
      </c>
      <c r="L103" s="2" t="str">
        <f>IFERROR(IF(L97="","",VLOOKUP(L97,'別紙１ (港湾・漁港)'!$AT$7:$AW$678,3,FALSE)),"")</f>
        <v/>
      </c>
      <c r="M103" s="2" t="str">
        <f>IFERROR(IF(M97="","",VLOOKUP(M97,'別紙１ (港湾・漁港)'!$AT$7:$AW$678,3,FALSE)),"")</f>
        <v/>
      </c>
      <c r="N103" s="2" t="str">
        <f>IFERROR(IF(N97="","",VLOOKUP(N97,'別紙１ (港湾・漁港)'!$AT$7:$AW$678,3,FALSE)),"")</f>
        <v/>
      </c>
      <c r="O103" s="2" t="str">
        <f>IFERROR(IF(O97="","",VLOOKUP(O97,'別紙１ (港湾・漁港)'!$AT$7:$AW$678,3,FALSE)),"")</f>
        <v/>
      </c>
      <c r="P103" s="2" t="str">
        <f>IFERROR(IF(P97="","",VLOOKUP(P97,'別紙１ (港湾・漁港)'!$AT$7:$AW$678,3,FALSE)),"")</f>
        <v/>
      </c>
      <c r="Q103" s="2" t="str">
        <f>IFERROR(IF(Q97="","",VLOOKUP(Q97,'別紙１ (港湾・漁港)'!$AT$7:$AW$678,3,FALSE)),"")</f>
        <v/>
      </c>
      <c r="R103" s="2" t="str">
        <f>IFERROR(IF(R97="","",VLOOKUP(R97,'別紙１ (港湾・漁港)'!$AT$7:$AW$678,3,FALSE)),"")</f>
        <v/>
      </c>
      <c r="S103" s="2" t="str">
        <f>IFERROR(IF(S97="","",VLOOKUP(S97,'別紙１ (港湾・漁港)'!$AT$7:$AW$678,3,FALSE)),"")</f>
        <v/>
      </c>
      <c r="T103" s="2" t="str">
        <f>IFERROR(IF(T97="","",VLOOKUP(T97,'別紙１ (港湾・漁港)'!$AT$7:$AW$678,3,FALSE)),"")</f>
        <v/>
      </c>
      <c r="U103" s="2" t="str">
        <f>IFERROR(IF(U97="","",VLOOKUP(U97,'別紙１ (港湾・漁港)'!$AT$7:$AW$678,3,FALSE)),"")</f>
        <v/>
      </c>
      <c r="V103" s="2" t="str">
        <f>IFERROR(IF(V97="","",VLOOKUP(V97,'別紙１ (港湾・漁港)'!$AT$7:$AW$678,3,FALSE)),"")</f>
        <v/>
      </c>
      <c r="W103" s="2" t="str">
        <f>IFERROR(IF(W97="","",VLOOKUP(W97,'別紙１ (港湾・漁港)'!$AT$7:$AW$678,3,FALSE)),"")</f>
        <v/>
      </c>
      <c r="X103" s="2" t="str">
        <f>IFERROR(IF(X97="","",VLOOKUP(X97,'別紙１ (港湾・漁港)'!$AT$7:$AW$678,3,FALSE)),"")</f>
        <v/>
      </c>
      <c r="Y103" s="2" t="str">
        <f>IFERROR(IF(Y97="","",VLOOKUP(Y97,'別紙１ (港湾・漁港)'!$AT$7:$AW$678,3,FALSE)),"")</f>
        <v/>
      </c>
      <c r="Z103" s="2" t="str">
        <f>IFERROR(IF(Z97="","",VLOOKUP(Z97,'別紙１ (港湾・漁港)'!$AT$7:$AW$678,3,FALSE)),"")</f>
        <v/>
      </c>
      <c r="AA103" s="2" t="str">
        <f>IFERROR(IF(AA97="","",VLOOKUP(AA97,'別紙１ (港湾・漁港)'!$AT$7:$AW$678,3,FALSE)),"")</f>
        <v/>
      </c>
      <c r="AB103" s="2" t="str">
        <f>IFERROR(IF(AB97="","",VLOOKUP(AB97,'別紙１ (港湾・漁港)'!$AT$7:$AW$678,3,FALSE)),"")</f>
        <v/>
      </c>
      <c r="AC103" s="2" t="str">
        <f>IFERROR(IF(AC97="","",VLOOKUP(AC97,'別紙１ (港湾・漁港)'!$AT$7:$AW$678,3,FALSE)),"")</f>
        <v/>
      </c>
      <c r="AD103" s="2" t="str">
        <f>IFERROR(IF(AD97="","",VLOOKUP(AD97,'別紙１ (港湾・漁港)'!$AT$7:$AW$678,3,FALSE)),"")</f>
        <v/>
      </c>
      <c r="AE103" s="2" t="str">
        <f>IFERROR(IF(AE97="","",VLOOKUP(AE97,'別紙１ (港湾・漁港)'!$AT$7:$AW$678,3,FALSE)),"")</f>
        <v/>
      </c>
      <c r="AF103" s="2" t="str">
        <f>IFERROR(IF(AF97="","",VLOOKUP(AF97,'別紙１ (港湾・漁港)'!$AT$7:$AW$678,3,FALSE)),"")</f>
        <v/>
      </c>
      <c r="AG103" s="69" t="str">
        <f>IFERROR(IF(AG97="","",VLOOKUP(AG97,'別紙１ (港湾・漁港)'!$AT$7:$AW$678,3,FALSE)),"")</f>
        <v/>
      </c>
      <c r="AH103" s="58" t="s">
        <v>4</v>
      </c>
      <c r="AI103" s="59" t="e">
        <f>+AI102/AI99</f>
        <v>#DIV/0!</v>
      </c>
    </row>
    <row r="104" spans="2:39" s="36" customFormat="1" x14ac:dyDescent="0.15">
      <c r="B104" s="60" t="s">
        <v>7</v>
      </c>
      <c r="C104" s="70" t="str">
        <f>IFERROR(IF(C97="","",VLOOKUP(C97,'別紙１ (港湾・漁港)'!$AT$7:$AW$678,4,FALSE)),"")</f>
        <v/>
      </c>
      <c r="D104" s="71" t="str">
        <f>IFERROR(IF(D97="","",VLOOKUP(D97,'別紙１ (港湾・漁港)'!$AT$7:$AW$678,4,FALSE)),"")</f>
        <v/>
      </c>
      <c r="E104" s="71" t="str">
        <f>IFERROR(IF(E97="","",VLOOKUP(E97,'別紙１ (港湾・漁港)'!$AT$7:$AW$678,4,FALSE)),"")</f>
        <v/>
      </c>
      <c r="F104" s="71" t="str">
        <f>IFERROR(IF(F97="","",VLOOKUP(F97,'別紙１ (港湾・漁港)'!$AT$7:$AW$678,4,FALSE)),"")</f>
        <v/>
      </c>
      <c r="G104" s="71" t="str">
        <f>IFERROR(IF(G97="","",VLOOKUP(G97,'別紙１ (港湾・漁港)'!$AT$7:$AW$678,4,FALSE)),"")</f>
        <v/>
      </c>
      <c r="H104" s="71" t="str">
        <f>IFERROR(IF(H97="","",VLOOKUP(H97,'別紙１ (港湾・漁港)'!$AT$7:$AW$678,4,FALSE)),"")</f>
        <v/>
      </c>
      <c r="I104" s="71" t="str">
        <f>IFERROR(IF(I97="","",VLOOKUP(I97,'別紙１ (港湾・漁港)'!$AT$7:$AW$678,4,FALSE)),"")</f>
        <v/>
      </c>
      <c r="J104" s="71" t="str">
        <f>IFERROR(IF(J97="","",VLOOKUP(J97,'別紙１ (港湾・漁港)'!$AT$7:$AW$678,4,FALSE)),"")</f>
        <v/>
      </c>
      <c r="K104" s="71" t="str">
        <f>IFERROR(IF(K97="","",VLOOKUP(K97,'別紙１ (港湾・漁港)'!$AT$7:$AW$678,4,FALSE)),"")</f>
        <v/>
      </c>
      <c r="L104" s="71" t="str">
        <f>IFERROR(IF(L97="","",VLOOKUP(L97,'別紙１ (港湾・漁港)'!$AT$7:$AW$678,4,FALSE)),"")</f>
        <v/>
      </c>
      <c r="M104" s="71" t="str">
        <f>IFERROR(IF(M97="","",VLOOKUP(M97,'別紙１ (港湾・漁港)'!$AT$7:$AW$678,4,FALSE)),"")</f>
        <v/>
      </c>
      <c r="N104" s="71" t="str">
        <f>IFERROR(IF(N97="","",VLOOKUP(N97,'別紙１ (港湾・漁港)'!$AT$7:$AW$678,4,FALSE)),"")</f>
        <v/>
      </c>
      <c r="O104" s="71" t="str">
        <f>IFERROR(IF(O97="","",VLOOKUP(O97,'別紙１ (港湾・漁港)'!$AT$7:$AW$678,4,FALSE)),"")</f>
        <v/>
      </c>
      <c r="P104" s="71" t="str">
        <f>IFERROR(IF(P97="","",VLOOKUP(P97,'別紙１ (港湾・漁港)'!$AT$7:$AW$678,4,FALSE)),"")</f>
        <v/>
      </c>
      <c r="Q104" s="71" t="str">
        <f>IFERROR(IF(Q97="","",VLOOKUP(Q97,'別紙１ (港湾・漁港)'!$AT$7:$AW$678,4,FALSE)),"")</f>
        <v/>
      </c>
      <c r="R104" s="71" t="str">
        <f>IFERROR(IF(R97="","",VLOOKUP(R97,'別紙１ (港湾・漁港)'!$AT$7:$AW$678,4,FALSE)),"")</f>
        <v/>
      </c>
      <c r="S104" s="71" t="str">
        <f>IFERROR(IF(S97="","",VLOOKUP(S97,'別紙１ (港湾・漁港)'!$AT$7:$AW$678,4,FALSE)),"")</f>
        <v/>
      </c>
      <c r="T104" s="71" t="str">
        <f>IFERROR(IF(T97="","",VLOOKUP(T97,'別紙１ (港湾・漁港)'!$AT$7:$AW$678,4,FALSE)),"")</f>
        <v/>
      </c>
      <c r="U104" s="71" t="str">
        <f>IFERROR(IF(U97="","",VLOOKUP(U97,'別紙１ (港湾・漁港)'!$AT$7:$AW$678,4,FALSE)),"")</f>
        <v/>
      </c>
      <c r="V104" s="71" t="str">
        <f>IFERROR(IF(V97="","",VLOOKUP(V97,'別紙１ (港湾・漁港)'!$AT$7:$AW$678,4,FALSE)),"")</f>
        <v/>
      </c>
      <c r="W104" s="71" t="str">
        <f>IFERROR(IF(W97="","",VLOOKUP(W97,'別紙１ (港湾・漁港)'!$AT$7:$AW$678,4,FALSE)),"")</f>
        <v/>
      </c>
      <c r="X104" s="71" t="str">
        <f>IFERROR(IF(X97="","",VLOOKUP(X97,'別紙１ (港湾・漁港)'!$AT$7:$AW$678,4,FALSE)),"")</f>
        <v/>
      </c>
      <c r="Y104" s="71" t="str">
        <f>IFERROR(IF(Y97="","",VLOOKUP(Y97,'別紙１ (港湾・漁港)'!$AT$7:$AW$678,4,FALSE)),"")</f>
        <v/>
      </c>
      <c r="Z104" s="71" t="str">
        <f>IFERROR(IF(Z97="","",VLOOKUP(Z97,'別紙１ (港湾・漁港)'!$AT$7:$AW$678,4,FALSE)),"")</f>
        <v/>
      </c>
      <c r="AA104" s="71" t="str">
        <f>IFERROR(IF(AA97="","",VLOOKUP(AA97,'別紙１ (港湾・漁港)'!$AT$7:$AW$678,4,FALSE)),"")</f>
        <v/>
      </c>
      <c r="AB104" s="71" t="str">
        <f>IFERROR(IF(AB97="","",VLOOKUP(AB97,'別紙１ (港湾・漁港)'!$AT$7:$AW$678,4,FALSE)),"")</f>
        <v/>
      </c>
      <c r="AC104" s="71" t="str">
        <f>IFERROR(IF(AC97="","",VLOOKUP(AC97,'別紙１ (港湾・漁港)'!$AT$7:$AW$678,4,FALSE)),"")</f>
        <v/>
      </c>
      <c r="AD104" s="71" t="str">
        <f>IFERROR(IF(AD97="","",VLOOKUP(AD97,'別紙１ (港湾・漁港)'!$AT$7:$AW$678,4,FALSE)),"")</f>
        <v/>
      </c>
      <c r="AE104" s="71" t="str">
        <f>IFERROR(IF(AE97="","",VLOOKUP(AE97,'別紙１ (港湾・漁港)'!$AT$7:$AW$678,4,FALSE)),"")</f>
        <v/>
      </c>
      <c r="AF104" s="71" t="str">
        <f>IFERROR(IF(AF97="","",VLOOKUP(AF97,'別紙１ (港湾・漁港)'!$AT$7:$AW$678,4,FALSE)),"")</f>
        <v/>
      </c>
      <c r="AG104" s="72" t="str">
        <f>IFERROR(IF(AG97="","",VLOOKUP(AG97,'別紙１ (港湾・漁港)'!$AT$7:$AW$678,4,FALSE)),"")</f>
        <v/>
      </c>
      <c r="AH104" s="61" t="s">
        <v>19</v>
      </c>
      <c r="AI104" s="47" t="e">
        <f>_xlfn.IFS(AI103&gt;=0.285,"OK",AI97&lt;=AI102,"OK",AI97&gt;AI102,"NG")</f>
        <v>#DIV/0!</v>
      </c>
      <c r="AJ104" s="40" t="e">
        <f>IF(AI104="NG","←月単位未達成","←月単位達成")</f>
        <v>#DIV/0!</v>
      </c>
      <c r="AK104" s="9"/>
      <c r="AL104" s="9"/>
      <c r="AM104" s="9"/>
    </row>
    <row r="105" spans="2:39" hidden="1" x14ac:dyDescent="0.15">
      <c r="B105" s="24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40"/>
    </row>
    <row r="106" spans="2:39" hidden="1" x14ac:dyDescent="0.15">
      <c r="B106" s="24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40"/>
    </row>
    <row r="107" spans="2:39" s="36" customFormat="1" x14ac:dyDescent="0.15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9" hidden="1" x14ac:dyDescent="0.15">
      <c r="C108" s="7" t="e">
        <f>YEAR(C111)</f>
        <v>#VALUE!</v>
      </c>
      <c r="D108" s="7" t="e">
        <f>MONTH(C111)</f>
        <v>#VALUE!</v>
      </c>
    </row>
    <row r="109" spans="2:39" x14ac:dyDescent="0.15">
      <c r="B109" s="11" t="s">
        <v>20</v>
      </c>
      <c r="C109" s="208" t="str">
        <f>IF(C111="","",C111)</f>
        <v/>
      </c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9"/>
    </row>
    <row r="110" spans="2:39" hidden="1" x14ac:dyDescent="0.15">
      <c r="B110" s="48"/>
      <c r="C110" s="31" t="e">
        <f>DATE($C108,$D108,1)</f>
        <v>#VALUE!</v>
      </c>
      <c r="D110" s="31" t="e">
        <f>C110+1</f>
        <v>#VALUE!</v>
      </c>
      <c r="E110" s="31" t="e">
        <f t="shared" ref="E110" si="330">D110+1</f>
        <v>#VALUE!</v>
      </c>
      <c r="F110" s="31" t="e">
        <f t="shared" ref="F110" si="331">E110+1</f>
        <v>#VALUE!</v>
      </c>
      <c r="G110" s="31" t="e">
        <f t="shared" ref="G110" si="332">F110+1</f>
        <v>#VALUE!</v>
      </c>
      <c r="H110" s="31" t="e">
        <f t="shared" ref="H110" si="333">G110+1</f>
        <v>#VALUE!</v>
      </c>
      <c r="I110" s="31" t="e">
        <f t="shared" ref="I110" si="334">H110+1</f>
        <v>#VALUE!</v>
      </c>
      <c r="J110" s="31" t="e">
        <f t="shared" ref="J110" si="335">I110+1</f>
        <v>#VALUE!</v>
      </c>
      <c r="K110" s="31" t="e">
        <f t="shared" ref="K110" si="336">J110+1</f>
        <v>#VALUE!</v>
      </c>
      <c r="L110" s="31" t="e">
        <f t="shared" ref="L110" si="337">K110+1</f>
        <v>#VALUE!</v>
      </c>
      <c r="M110" s="31" t="e">
        <f t="shared" ref="M110" si="338">L110+1</f>
        <v>#VALUE!</v>
      </c>
      <c r="N110" s="31" t="e">
        <f t="shared" ref="N110" si="339">M110+1</f>
        <v>#VALUE!</v>
      </c>
      <c r="O110" s="31" t="e">
        <f t="shared" ref="O110" si="340">N110+1</f>
        <v>#VALUE!</v>
      </c>
      <c r="P110" s="31" t="e">
        <f t="shared" ref="P110" si="341">O110+1</f>
        <v>#VALUE!</v>
      </c>
      <c r="Q110" s="31" t="e">
        <f t="shared" ref="Q110" si="342">P110+1</f>
        <v>#VALUE!</v>
      </c>
      <c r="R110" s="31" t="e">
        <f t="shared" ref="R110" si="343">Q110+1</f>
        <v>#VALUE!</v>
      </c>
      <c r="S110" s="31" t="e">
        <f t="shared" ref="S110" si="344">R110+1</f>
        <v>#VALUE!</v>
      </c>
      <c r="T110" s="31" t="e">
        <f t="shared" ref="T110" si="345">S110+1</f>
        <v>#VALUE!</v>
      </c>
      <c r="U110" s="31" t="e">
        <f t="shared" ref="U110" si="346">T110+1</f>
        <v>#VALUE!</v>
      </c>
      <c r="V110" s="31" t="e">
        <f t="shared" ref="V110" si="347">U110+1</f>
        <v>#VALUE!</v>
      </c>
      <c r="W110" s="31" t="e">
        <f t="shared" ref="W110" si="348">V110+1</f>
        <v>#VALUE!</v>
      </c>
      <c r="X110" s="31" t="e">
        <f t="shared" ref="X110" si="349">W110+1</f>
        <v>#VALUE!</v>
      </c>
      <c r="Y110" s="31" t="e">
        <f t="shared" ref="Y110" si="350">X110+1</f>
        <v>#VALUE!</v>
      </c>
      <c r="Z110" s="31" t="e">
        <f t="shared" ref="Z110" si="351">Y110+1</f>
        <v>#VALUE!</v>
      </c>
      <c r="AA110" s="31" t="e">
        <f t="shared" ref="AA110" si="352">Z110+1</f>
        <v>#VALUE!</v>
      </c>
      <c r="AB110" s="31" t="e">
        <f t="shared" ref="AB110" si="353">AA110+1</f>
        <v>#VALUE!</v>
      </c>
      <c r="AC110" s="31" t="e">
        <f t="shared" ref="AC110" si="354">AB110+1</f>
        <v>#VALUE!</v>
      </c>
      <c r="AD110" s="31" t="e">
        <f t="shared" ref="AD110" si="355">AC110+1</f>
        <v>#VALUE!</v>
      </c>
      <c r="AE110" s="31" t="e">
        <f t="shared" ref="AE110" si="356">AD110+1</f>
        <v>#VALUE!</v>
      </c>
      <c r="AF110" s="31" t="e">
        <f t="shared" ref="AF110" si="357">AE110+1</f>
        <v>#VALUE!</v>
      </c>
      <c r="AG110" s="31" t="e">
        <f t="shared" ref="AG110" si="358">AF110+1</f>
        <v>#VALUE!</v>
      </c>
      <c r="AH110" s="49"/>
      <c r="AI110" s="50"/>
    </row>
    <row r="111" spans="2:39" x14ac:dyDescent="0.15">
      <c r="B111" s="29" t="s">
        <v>21</v>
      </c>
      <c r="C111" s="51" t="str">
        <f>IFERROR(IF(EDATE(C96,1)&gt;$G$8,"",EDATE(C96,1)),"")</f>
        <v/>
      </c>
      <c r="D111" s="31" t="str">
        <f>IFERROR(IF(D110&gt;$G$8,"",IF(C111=EOMONTH(DATE($C108,$D108,1),0),"",IF(C111="","",C111+1))),"")</f>
        <v/>
      </c>
      <c r="E111" s="31" t="str">
        <f t="shared" ref="E111" si="359">IFERROR(IF(E110&gt;$G$8,"",IF(D111=EOMONTH(DATE($C108,$D108,1),0),"",IF(D111="","",D111+1))),"")</f>
        <v/>
      </c>
      <c r="F111" s="31" t="str">
        <f t="shared" ref="F111" si="360">IFERROR(IF(F110&gt;$G$8,"",IF(E111=EOMONTH(DATE($C108,$D108,1),0),"",IF(E111="","",E111+1))),"")</f>
        <v/>
      </c>
      <c r="G111" s="31" t="str">
        <f t="shared" ref="G111" si="361">IFERROR(IF(G110&gt;$G$8,"",IF(F111=EOMONTH(DATE($C108,$D108,1),0),"",IF(F111="","",F111+1))),"")</f>
        <v/>
      </c>
      <c r="H111" s="31" t="str">
        <f t="shared" ref="H111" si="362">IFERROR(IF(H110&gt;$G$8,"",IF(G111=EOMONTH(DATE($C108,$D108,1),0),"",IF(G111="","",G111+1))),"")</f>
        <v/>
      </c>
      <c r="I111" s="31" t="str">
        <f t="shared" ref="I111" si="363">IFERROR(IF(I110&gt;$G$8,"",IF(H111=EOMONTH(DATE($C108,$D108,1),0),"",IF(H111="","",H111+1))),"")</f>
        <v/>
      </c>
      <c r="J111" s="31" t="str">
        <f t="shared" ref="J111" si="364">IFERROR(IF(J110&gt;$G$8,"",IF(I111=EOMONTH(DATE($C108,$D108,1),0),"",IF(I111="","",I111+1))),"")</f>
        <v/>
      </c>
      <c r="K111" s="31" t="str">
        <f t="shared" ref="K111" si="365">IFERROR(IF(K110&gt;$G$8,"",IF(J111=EOMONTH(DATE($C108,$D108,1),0),"",IF(J111="","",J111+1))),"")</f>
        <v/>
      </c>
      <c r="L111" s="31" t="str">
        <f t="shared" ref="L111" si="366">IFERROR(IF(L110&gt;$G$8,"",IF(K111=EOMONTH(DATE($C108,$D108,1),0),"",IF(K111="","",K111+1))),"")</f>
        <v/>
      </c>
      <c r="M111" s="31" t="str">
        <f t="shared" ref="M111" si="367">IFERROR(IF(M110&gt;$G$8,"",IF(L111=EOMONTH(DATE($C108,$D108,1),0),"",IF(L111="","",L111+1))),"")</f>
        <v/>
      </c>
      <c r="N111" s="31" t="str">
        <f t="shared" ref="N111" si="368">IFERROR(IF(N110&gt;$G$8,"",IF(M111=EOMONTH(DATE($C108,$D108,1),0),"",IF(M111="","",M111+1))),"")</f>
        <v/>
      </c>
      <c r="O111" s="31" t="str">
        <f t="shared" ref="O111" si="369">IFERROR(IF(O110&gt;$G$8,"",IF(N111=EOMONTH(DATE($C108,$D108,1),0),"",IF(N111="","",N111+1))),"")</f>
        <v/>
      </c>
      <c r="P111" s="31" t="str">
        <f t="shared" ref="P111" si="370">IFERROR(IF(P110&gt;$G$8,"",IF(O111=EOMONTH(DATE($C108,$D108,1),0),"",IF(O111="","",O111+1))),"")</f>
        <v/>
      </c>
      <c r="Q111" s="31" t="str">
        <f t="shared" ref="Q111" si="371">IFERROR(IF(Q110&gt;$G$8,"",IF(P111=EOMONTH(DATE($C108,$D108,1),0),"",IF(P111="","",P111+1))),"")</f>
        <v/>
      </c>
      <c r="R111" s="31" t="str">
        <f t="shared" ref="R111" si="372">IFERROR(IF(R110&gt;$G$8,"",IF(Q111=EOMONTH(DATE($C108,$D108,1),0),"",IF(Q111="","",Q111+1))),"")</f>
        <v/>
      </c>
      <c r="S111" s="31" t="str">
        <f t="shared" ref="S111" si="373">IFERROR(IF(S110&gt;$G$8,"",IF(R111=EOMONTH(DATE($C108,$D108,1),0),"",IF(R111="","",R111+1))),"")</f>
        <v/>
      </c>
      <c r="T111" s="31" t="str">
        <f t="shared" ref="T111" si="374">IFERROR(IF(T110&gt;$G$8,"",IF(S111=EOMONTH(DATE($C108,$D108,1),0),"",IF(S111="","",S111+1))),"")</f>
        <v/>
      </c>
      <c r="U111" s="31" t="str">
        <f t="shared" ref="U111" si="375">IFERROR(IF(U110&gt;$G$8,"",IF(T111=EOMONTH(DATE($C108,$D108,1),0),"",IF(T111="","",T111+1))),"")</f>
        <v/>
      </c>
      <c r="V111" s="31" t="str">
        <f t="shared" ref="V111" si="376">IFERROR(IF(V110&gt;$G$8,"",IF(U111=EOMONTH(DATE($C108,$D108,1),0),"",IF(U111="","",U111+1))),"")</f>
        <v/>
      </c>
      <c r="W111" s="31" t="str">
        <f t="shared" ref="W111" si="377">IFERROR(IF(W110&gt;$G$8,"",IF(V111=EOMONTH(DATE($C108,$D108,1),0),"",IF(V111="","",V111+1))),"")</f>
        <v/>
      </c>
      <c r="X111" s="31" t="str">
        <f t="shared" ref="X111" si="378">IFERROR(IF(X110&gt;$G$8,"",IF(W111=EOMONTH(DATE($C108,$D108,1),0),"",IF(W111="","",W111+1))),"")</f>
        <v/>
      </c>
      <c r="Y111" s="31" t="str">
        <f t="shared" ref="Y111" si="379">IFERROR(IF(Y110&gt;$G$8,"",IF(X111=EOMONTH(DATE($C108,$D108,1),0),"",IF(X111="","",X111+1))),"")</f>
        <v/>
      </c>
      <c r="Z111" s="31" t="str">
        <f t="shared" ref="Z111" si="380">IFERROR(IF(Z110&gt;$G$8,"",IF(Y111=EOMONTH(DATE($C108,$D108,1),0),"",IF(Y111="","",Y111+1))),"")</f>
        <v/>
      </c>
      <c r="AA111" s="31" t="str">
        <f t="shared" ref="AA111" si="381">IFERROR(IF(AA110&gt;$G$8,"",IF(Z111=EOMONTH(DATE($C108,$D108,1),0),"",IF(Z111="","",Z111+1))),"")</f>
        <v/>
      </c>
      <c r="AB111" s="31" t="str">
        <f t="shared" ref="AB111" si="382">IFERROR(IF(AB110&gt;$G$8,"",IF(AA111=EOMONTH(DATE($C108,$D108,1),0),"",IF(AA111="","",AA111+1))),"")</f>
        <v/>
      </c>
      <c r="AC111" s="31" t="str">
        <f t="shared" ref="AC111" si="383">IFERROR(IF(AC110&gt;$G$8,"",IF(AB111=EOMONTH(DATE($C108,$D108,1),0),"",IF(AB111="","",AB111+1))),"")</f>
        <v/>
      </c>
      <c r="AD111" s="31" t="str">
        <f t="shared" ref="AD111" si="384">IFERROR(IF(AD110&gt;$G$8,"",IF(AC111=EOMONTH(DATE($C108,$D108,1),0),"",IF(AC111="","",AC111+1))),"")</f>
        <v/>
      </c>
      <c r="AE111" s="31" t="str">
        <f t="shared" ref="AE111" si="385">IFERROR(IF(AE110&gt;$G$8,"",IF(AD111=EOMONTH(DATE($C108,$D108,1),0),"",IF(AD111="","",AD111+1))),"")</f>
        <v/>
      </c>
      <c r="AF111" s="31" t="str">
        <f t="shared" ref="AF111" si="386">IFERROR(IF(AF110&gt;$G$8,"",IF(AE111=EOMONTH(DATE($C108,$D108,1),0),"",IF(AE111="","",AE111+1))),"")</f>
        <v/>
      </c>
      <c r="AG111" s="31" t="str">
        <f t="shared" ref="AG111" si="387">IFERROR(IF(AG110&gt;$G$8,"",IF(AF111=EOMONTH(DATE($C108,$D108,1),0),"",IF(AF111="","",AF111+1))),"")</f>
        <v/>
      </c>
      <c r="AH111" s="32" t="s">
        <v>22</v>
      </c>
      <c r="AI111" s="33">
        <f>+COUNTIFS(C112:AG112,"土",C116:AG116,"")+COUNTIFS(C112:AG112,"日",C116:AG116,"")</f>
        <v>0</v>
      </c>
    </row>
    <row r="112" spans="2:39" s="36" customFormat="1" x14ac:dyDescent="0.15">
      <c r="B112" s="52" t="s">
        <v>5</v>
      </c>
      <c r="C112" s="63" t="str">
        <f>IFERROR(TEXT(WEEKDAY(+C111),"aaa"),"")</f>
        <v/>
      </c>
      <c r="D112" s="64" t="str">
        <f t="shared" ref="D112:AG112" si="388">IFERROR(TEXT(WEEKDAY(+D111),"aaa"),"")</f>
        <v/>
      </c>
      <c r="E112" s="64" t="str">
        <f t="shared" si="388"/>
        <v/>
      </c>
      <c r="F112" s="64" t="str">
        <f t="shared" si="388"/>
        <v/>
      </c>
      <c r="G112" s="64" t="str">
        <f t="shared" si="388"/>
        <v/>
      </c>
      <c r="H112" s="64" t="str">
        <f t="shared" si="388"/>
        <v/>
      </c>
      <c r="I112" s="64" t="str">
        <f t="shared" si="388"/>
        <v/>
      </c>
      <c r="J112" s="64" t="str">
        <f t="shared" si="388"/>
        <v/>
      </c>
      <c r="K112" s="64" t="str">
        <f t="shared" si="388"/>
        <v/>
      </c>
      <c r="L112" s="64" t="str">
        <f t="shared" si="388"/>
        <v/>
      </c>
      <c r="M112" s="64" t="str">
        <f t="shared" si="388"/>
        <v/>
      </c>
      <c r="N112" s="64" t="str">
        <f t="shared" si="388"/>
        <v/>
      </c>
      <c r="O112" s="64" t="str">
        <f t="shared" si="388"/>
        <v/>
      </c>
      <c r="P112" s="64" t="str">
        <f t="shared" si="388"/>
        <v/>
      </c>
      <c r="Q112" s="64" t="str">
        <f t="shared" si="388"/>
        <v/>
      </c>
      <c r="R112" s="64" t="str">
        <f t="shared" si="388"/>
        <v/>
      </c>
      <c r="S112" s="64" t="str">
        <f t="shared" si="388"/>
        <v/>
      </c>
      <c r="T112" s="64" t="str">
        <f t="shared" si="388"/>
        <v/>
      </c>
      <c r="U112" s="64" t="str">
        <f t="shared" si="388"/>
        <v/>
      </c>
      <c r="V112" s="64" t="str">
        <f t="shared" si="388"/>
        <v/>
      </c>
      <c r="W112" s="64" t="str">
        <f t="shared" si="388"/>
        <v/>
      </c>
      <c r="X112" s="64" t="str">
        <f t="shared" si="388"/>
        <v/>
      </c>
      <c r="Y112" s="64" t="str">
        <f t="shared" si="388"/>
        <v/>
      </c>
      <c r="Z112" s="64" t="str">
        <f t="shared" si="388"/>
        <v/>
      </c>
      <c r="AA112" s="64" t="str">
        <f t="shared" si="388"/>
        <v/>
      </c>
      <c r="AB112" s="64" t="str">
        <f t="shared" si="388"/>
        <v/>
      </c>
      <c r="AC112" s="64" t="str">
        <f t="shared" si="388"/>
        <v/>
      </c>
      <c r="AD112" s="64" t="str">
        <f t="shared" si="388"/>
        <v/>
      </c>
      <c r="AE112" s="64" t="str">
        <f t="shared" si="388"/>
        <v/>
      </c>
      <c r="AF112" s="64" t="str">
        <f t="shared" si="388"/>
        <v/>
      </c>
      <c r="AG112" s="64" t="str">
        <f t="shared" si="388"/>
        <v/>
      </c>
      <c r="AH112" s="53" t="s">
        <v>17</v>
      </c>
      <c r="AI112" s="33">
        <f>+COUNTIF(C116:AG116,"夏休")+COUNTIF(C116:AG116,"冬休")</f>
        <v>0</v>
      </c>
    </row>
    <row r="113" spans="2:39" s="36" customFormat="1" ht="13.5" customHeight="1" x14ac:dyDescent="0.15">
      <c r="B113" s="176" t="s">
        <v>8</v>
      </c>
      <c r="C113" s="182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202"/>
      <c r="AE113" s="202"/>
      <c r="AF113" s="170"/>
      <c r="AG113" s="205"/>
      <c r="AH113" s="54" t="s">
        <v>2</v>
      </c>
      <c r="AI113" s="55">
        <f>COUNT(C111:AG111)-AI112</f>
        <v>0</v>
      </c>
    </row>
    <row r="114" spans="2:39" s="36" customFormat="1" ht="13.5" customHeight="1" x14ac:dyDescent="0.15">
      <c r="B114" s="177"/>
      <c r="C114" s="183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203"/>
      <c r="AE114" s="203"/>
      <c r="AF114" s="171"/>
      <c r="AG114" s="206"/>
      <c r="AH114" s="54" t="s">
        <v>6</v>
      </c>
      <c r="AI114" s="39">
        <f>+COUNTIF(C117:AG117,"休")</f>
        <v>0</v>
      </c>
      <c r="AJ114" s="40" t="e">
        <f>IF(AI115&gt;0.285,"",IF(AI114&lt;AI111,"←計画日数が足りません",""))</f>
        <v>#DIV/0!</v>
      </c>
    </row>
    <row r="115" spans="2:39" s="36" customFormat="1" ht="13.5" customHeight="1" x14ac:dyDescent="0.15">
      <c r="B115" s="178"/>
      <c r="C115" s="184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204"/>
      <c r="AE115" s="204"/>
      <c r="AF115" s="172"/>
      <c r="AG115" s="207"/>
      <c r="AH115" s="54" t="s">
        <v>9</v>
      </c>
      <c r="AI115" s="56" t="e">
        <f>+AI114/AI113</f>
        <v>#DIV/0!</v>
      </c>
    </row>
    <row r="116" spans="2:39" s="36" customFormat="1" x14ac:dyDescent="0.15">
      <c r="B116" s="57" t="s">
        <v>16</v>
      </c>
      <c r="C116" s="5" t="str">
        <f>IFERROR(IF(C111="","",VLOOKUP(C111,'別紙１ (港湾・漁港)'!$AT$7:$AW$678,2,FALSE)),"")</f>
        <v/>
      </c>
      <c r="D116" s="2" t="str">
        <f>IFERROR(IF(D111="","",VLOOKUP(D111,'別紙１ (港湾・漁港)'!$AT$7:$AW$678,2,FALSE)),"")</f>
        <v/>
      </c>
      <c r="E116" s="2" t="str">
        <f>IFERROR(IF(E111="","",VLOOKUP(E111,'別紙１ (港湾・漁港)'!$AT$7:$AW$678,2,FALSE)),"")</f>
        <v/>
      </c>
      <c r="F116" s="2" t="str">
        <f>IFERROR(IF(F111="","",VLOOKUP(F111,'別紙１ (港湾・漁港)'!$AT$7:$AW$678,2,FALSE)),"")</f>
        <v/>
      </c>
      <c r="G116" s="2" t="str">
        <f>IFERROR(IF(G111="","",VLOOKUP(G111,'別紙１ (港湾・漁港)'!$AT$7:$AW$678,2,FALSE)),"")</f>
        <v/>
      </c>
      <c r="H116" s="2" t="str">
        <f>IFERROR(IF(H111="","",VLOOKUP(H111,'別紙１ (港湾・漁港)'!$AT$7:$AW$678,2,FALSE)),"")</f>
        <v/>
      </c>
      <c r="I116" s="2" t="str">
        <f>IFERROR(IF(I111="","",VLOOKUP(I111,'別紙１ (港湾・漁港)'!$AT$7:$AW$678,2,FALSE)),"")</f>
        <v/>
      </c>
      <c r="J116" s="2" t="str">
        <f>IFERROR(IF(J111="","",VLOOKUP(J111,'別紙１ (港湾・漁港)'!$AT$7:$AW$678,2,FALSE)),"")</f>
        <v/>
      </c>
      <c r="K116" s="2" t="str">
        <f>IFERROR(IF(K111="","",VLOOKUP(K111,'別紙１ (港湾・漁港)'!$AT$7:$AW$678,2,FALSE)),"")</f>
        <v/>
      </c>
      <c r="L116" s="2" t="str">
        <f>IFERROR(IF(L111="","",VLOOKUP(L111,'別紙１ (港湾・漁港)'!$AT$7:$AW$678,2,FALSE)),"")</f>
        <v/>
      </c>
      <c r="M116" s="2" t="str">
        <f>IFERROR(IF(M111="","",VLOOKUP(M111,'別紙１ (港湾・漁港)'!$AT$7:$AW$678,2,FALSE)),"")</f>
        <v/>
      </c>
      <c r="N116" s="2" t="str">
        <f>IFERROR(IF(N111="","",VLOOKUP(N111,'別紙１ (港湾・漁港)'!$AT$7:$AW$678,2,FALSE)),"")</f>
        <v/>
      </c>
      <c r="O116" s="2" t="str">
        <f>IFERROR(IF(O111="","",VLOOKUP(O111,'別紙１ (港湾・漁港)'!$AT$7:$AW$678,2,FALSE)),"")</f>
        <v/>
      </c>
      <c r="P116" s="2" t="str">
        <f>IFERROR(IF(P111="","",VLOOKUP(P111,'別紙１ (港湾・漁港)'!$AT$7:$AW$678,2,FALSE)),"")</f>
        <v/>
      </c>
      <c r="Q116" s="2" t="str">
        <f>IFERROR(IF(Q111="","",VLOOKUP(Q111,'別紙１ (港湾・漁港)'!$AT$7:$AW$678,2,FALSE)),"")</f>
        <v/>
      </c>
      <c r="R116" s="2" t="str">
        <f>IFERROR(IF(R111="","",VLOOKUP(R111,'別紙１ (港湾・漁港)'!$AT$7:$AW$678,2,FALSE)),"")</f>
        <v/>
      </c>
      <c r="S116" s="2" t="str">
        <f>IFERROR(IF(S111="","",VLOOKUP(S111,'別紙１ (港湾・漁港)'!$AT$7:$AW$678,2,FALSE)),"")</f>
        <v/>
      </c>
      <c r="T116" s="2" t="str">
        <f>IFERROR(IF(T111="","",VLOOKUP(T111,'別紙１ (港湾・漁港)'!$AT$7:$AW$678,2,FALSE)),"")</f>
        <v/>
      </c>
      <c r="U116" s="2" t="str">
        <f>IFERROR(IF(U111="","",VLOOKUP(U111,'別紙１ (港湾・漁港)'!$AT$7:$AW$678,2,FALSE)),"")</f>
        <v/>
      </c>
      <c r="V116" s="2" t="str">
        <f>IFERROR(IF(V111="","",VLOOKUP(V111,'別紙１ (港湾・漁港)'!$AT$7:$AW$678,2,FALSE)),"")</f>
        <v/>
      </c>
      <c r="W116" s="2" t="str">
        <f>IFERROR(IF(W111="","",VLOOKUP(W111,'別紙１ (港湾・漁港)'!$AT$7:$AW$678,2,FALSE)),"")</f>
        <v/>
      </c>
      <c r="X116" s="2" t="str">
        <f>IFERROR(IF(X111="","",VLOOKUP(X111,'別紙１ (港湾・漁港)'!$AT$7:$AW$678,2,FALSE)),"")</f>
        <v/>
      </c>
      <c r="Y116" s="2" t="str">
        <f>IFERROR(IF(Y111="","",VLOOKUP(Y111,'別紙１ (港湾・漁港)'!$AT$7:$AW$678,2,FALSE)),"")</f>
        <v/>
      </c>
      <c r="Z116" s="2" t="str">
        <f>IFERROR(IF(Z111="","",VLOOKUP(Z111,'別紙１ (港湾・漁港)'!$AT$7:$AW$678,2,FALSE)),"")</f>
        <v/>
      </c>
      <c r="AA116" s="2" t="str">
        <f>IFERROR(IF(AA111="","",VLOOKUP(AA111,'別紙１ (港湾・漁港)'!$AT$7:$AW$678,2,FALSE)),"")</f>
        <v/>
      </c>
      <c r="AB116" s="2" t="str">
        <f>IFERROR(IF(AB111="","",VLOOKUP(AB111,'別紙１ (港湾・漁港)'!$AT$7:$AW$678,2,FALSE)),"")</f>
        <v/>
      </c>
      <c r="AC116" s="2" t="str">
        <f>IFERROR(IF(AC111="","",VLOOKUP(AC111,'別紙１ (港湾・漁港)'!$AT$7:$AW$678,2,FALSE)),"")</f>
        <v/>
      </c>
      <c r="AD116" s="3" t="str">
        <f>IFERROR(IF(AD111="","",VLOOKUP(AD111,'別紙１ (港湾・漁港)'!$AT$7:$AW$678,2,FALSE)),"")</f>
        <v/>
      </c>
      <c r="AE116" s="3" t="str">
        <f>IFERROR(IF(AE111="","",VLOOKUP(AE111,'別紙１ (港湾・漁港)'!$AT$7:$AW$678,2,FALSE)),"")</f>
        <v/>
      </c>
      <c r="AF116" s="2" t="str">
        <f>IFERROR(IF(AF111="","",VLOOKUP(AF111,'別紙１ (港湾・漁港)'!$AT$7:$AW$678,2,FALSE)),"")</f>
        <v/>
      </c>
      <c r="AG116" s="4" t="str">
        <f>IFERROR(IF(AG111="","",VLOOKUP(AG111,'別紙１ (港湾・漁港)'!$AT$7:$AW$678,2,FALSE)),"")</f>
        <v/>
      </c>
      <c r="AH116" s="54" t="s">
        <v>10</v>
      </c>
      <c r="AI116" s="39">
        <f>+COUNTIF(C118:AG118,"*休")+COUNTIF(C118:AG118,"*雨")</f>
        <v>0</v>
      </c>
    </row>
    <row r="117" spans="2:39" s="36" customFormat="1" x14ac:dyDescent="0.15">
      <c r="B117" s="52" t="s">
        <v>0</v>
      </c>
      <c r="C117" s="5" t="str">
        <f>IFERROR(IF(C111="","",VLOOKUP(C111,'別紙１ (港湾・漁港)'!$AT$7:$AW$678,3,FALSE)),"")</f>
        <v/>
      </c>
      <c r="D117" s="2" t="str">
        <f>IFERROR(IF(D111="","",VLOOKUP(D111,'別紙１ (港湾・漁港)'!$AT$7:$AW$678,3,FALSE)),"")</f>
        <v/>
      </c>
      <c r="E117" s="2" t="str">
        <f>IFERROR(IF(E111="","",VLOOKUP(E111,'別紙１ (港湾・漁港)'!$AT$7:$AW$678,3,FALSE)),"")</f>
        <v/>
      </c>
      <c r="F117" s="2" t="str">
        <f>IFERROR(IF(F111="","",VLOOKUP(F111,'別紙１ (港湾・漁港)'!$AT$7:$AW$678,3,FALSE)),"")</f>
        <v/>
      </c>
      <c r="G117" s="2" t="str">
        <f>IFERROR(IF(G111="","",VLOOKUP(G111,'別紙１ (港湾・漁港)'!$AT$7:$AW$678,3,FALSE)),"")</f>
        <v/>
      </c>
      <c r="H117" s="2" t="str">
        <f>IFERROR(IF(H111="","",VLOOKUP(H111,'別紙１ (港湾・漁港)'!$AT$7:$AW$678,3,FALSE)),"")</f>
        <v/>
      </c>
      <c r="I117" s="2" t="str">
        <f>IFERROR(IF(I111="","",VLOOKUP(I111,'別紙１ (港湾・漁港)'!$AT$7:$AW$678,3,FALSE)),"")</f>
        <v/>
      </c>
      <c r="J117" s="2" t="str">
        <f>IFERROR(IF(J111="","",VLOOKUP(J111,'別紙１ (港湾・漁港)'!$AT$7:$AW$678,3,FALSE)),"")</f>
        <v/>
      </c>
      <c r="K117" s="2" t="str">
        <f>IFERROR(IF(K111="","",VLOOKUP(K111,'別紙１ (港湾・漁港)'!$AT$7:$AW$678,3,FALSE)),"")</f>
        <v/>
      </c>
      <c r="L117" s="2" t="str">
        <f>IFERROR(IF(L111="","",VLOOKUP(L111,'別紙１ (港湾・漁港)'!$AT$7:$AW$678,3,FALSE)),"")</f>
        <v/>
      </c>
      <c r="M117" s="2" t="str">
        <f>IFERROR(IF(M111="","",VLOOKUP(M111,'別紙１ (港湾・漁港)'!$AT$7:$AW$678,3,FALSE)),"")</f>
        <v/>
      </c>
      <c r="N117" s="2" t="str">
        <f>IFERROR(IF(N111="","",VLOOKUP(N111,'別紙１ (港湾・漁港)'!$AT$7:$AW$678,3,FALSE)),"")</f>
        <v/>
      </c>
      <c r="O117" s="2" t="str">
        <f>IFERROR(IF(O111="","",VLOOKUP(O111,'別紙１ (港湾・漁港)'!$AT$7:$AW$678,3,FALSE)),"")</f>
        <v/>
      </c>
      <c r="P117" s="2" t="str">
        <f>IFERROR(IF(P111="","",VLOOKUP(P111,'別紙１ (港湾・漁港)'!$AT$7:$AW$678,3,FALSE)),"")</f>
        <v/>
      </c>
      <c r="Q117" s="2" t="str">
        <f>IFERROR(IF(Q111="","",VLOOKUP(Q111,'別紙１ (港湾・漁港)'!$AT$7:$AW$678,3,FALSE)),"")</f>
        <v/>
      </c>
      <c r="R117" s="2" t="str">
        <f>IFERROR(IF(R111="","",VLOOKUP(R111,'別紙１ (港湾・漁港)'!$AT$7:$AW$678,3,FALSE)),"")</f>
        <v/>
      </c>
      <c r="S117" s="2" t="str">
        <f>IFERROR(IF(S111="","",VLOOKUP(S111,'別紙１ (港湾・漁港)'!$AT$7:$AW$678,3,FALSE)),"")</f>
        <v/>
      </c>
      <c r="T117" s="2" t="str">
        <f>IFERROR(IF(T111="","",VLOOKUP(T111,'別紙１ (港湾・漁港)'!$AT$7:$AW$678,3,FALSE)),"")</f>
        <v/>
      </c>
      <c r="U117" s="2" t="str">
        <f>IFERROR(IF(U111="","",VLOOKUP(U111,'別紙１ (港湾・漁港)'!$AT$7:$AW$678,3,FALSE)),"")</f>
        <v/>
      </c>
      <c r="V117" s="2" t="str">
        <f>IFERROR(IF(V111="","",VLOOKUP(V111,'別紙１ (港湾・漁港)'!$AT$7:$AW$678,3,FALSE)),"")</f>
        <v/>
      </c>
      <c r="W117" s="2" t="str">
        <f>IFERROR(IF(W111="","",VLOOKUP(W111,'別紙１ (港湾・漁港)'!$AT$7:$AW$678,3,FALSE)),"")</f>
        <v/>
      </c>
      <c r="X117" s="2" t="str">
        <f>IFERROR(IF(X111="","",VLOOKUP(X111,'別紙１ (港湾・漁港)'!$AT$7:$AW$678,3,FALSE)),"")</f>
        <v/>
      </c>
      <c r="Y117" s="2" t="str">
        <f>IFERROR(IF(Y111="","",VLOOKUP(Y111,'別紙１ (港湾・漁港)'!$AT$7:$AW$678,3,FALSE)),"")</f>
        <v/>
      </c>
      <c r="Z117" s="2" t="str">
        <f>IFERROR(IF(Z111="","",VLOOKUP(Z111,'別紙１ (港湾・漁港)'!$AT$7:$AW$678,3,FALSE)),"")</f>
        <v/>
      </c>
      <c r="AA117" s="2" t="str">
        <f>IFERROR(IF(AA111="","",VLOOKUP(AA111,'別紙１ (港湾・漁港)'!$AT$7:$AW$678,3,FALSE)),"")</f>
        <v/>
      </c>
      <c r="AB117" s="2" t="str">
        <f>IFERROR(IF(AB111="","",VLOOKUP(AB111,'別紙１ (港湾・漁港)'!$AT$7:$AW$678,3,FALSE)),"")</f>
        <v/>
      </c>
      <c r="AC117" s="2" t="str">
        <f>IFERROR(IF(AC111="","",VLOOKUP(AC111,'別紙１ (港湾・漁港)'!$AT$7:$AW$678,3,FALSE)),"")</f>
        <v/>
      </c>
      <c r="AD117" s="2" t="str">
        <f>IFERROR(IF(AD111="","",VLOOKUP(AD111,'別紙１ (港湾・漁港)'!$AT$7:$AW$678,3,FALSE)),"")</f>
        <v/>
      </c>
      <c r="AE117" s="2" t="str">
        <f>IFERROR(IF(AE111="","",VLOOKUP(AE111,'別紙１ (港湾・漁港)'!$AT$7:$AW$678,3,FALSE)),"")</f>
        <v/>
      </c>
      <c r="AF117" s="2" t="str">
        <f>IFERROR(IF(AF111="","",VLOOKUP(AF111,'別紙１ (港湾・漁港)'!$AT$7:$AW$678,3,FALSE)),"")</f>
        <v/>
      </c>
      <c r="AG117" s="69" t="str">
        <f>IFERROR(IF(AG111="","",VLOOKUP(AG111,'別紙１ (港湾・漁港)'!$AT$7:$AW$678,3,FALSE)),"")</f>
        <v/>
      </c>
      <c r="AH117" s="58" t="s">
        <v>4</v>
      </c>
      <c r="AI117" s="59" t="e">
        <f>+AI116/AI113</f>
        <v>#DIV/0!</v>
      </c>
    </row>
    <row r="118" spans="2:39" s="36" customFormat="1" x14ac:dyDescent="0.15">
      <c r="B118" s="60" t="s">
        <v>7</v>
      </c>
      <c r="C118" s="70" t="str">
        <f>IFERROR(IF(C111="","",VLOOKUP(C111,'別紙１ (港湾・漁港)'!$AT$7:$AW$678,4,FALSE)),"")</f>
        <v/>
      </c>
      <c r="D118" s="71" t="str">
        <f>IFERROR(IF(D111="","",VLOOKUP(D111,'別紙１ (港湾・漁港)'!$AT$7:$AW$678,4,FALSE)),"")</f>
        <v/>
      </c>
      <c r="E118" s="71" t="str">
        <f>IFERROR(IF(E111="","",VLOOKUP(E111,'別紙１ (港湾・漁港)'!$AT$7:$AW$678,4,FALSE)),"")</f>
        <v/>
      </c>
      <c r="F118" s="71" t="str">
        <f>IFERROR(IF(F111="","",VLOOKUP(F111,'別紙１ (港湾・漁港)'!$AT$7:$AW$678,4,FALSE)),"")</f>
        <v/>
      </c>
      <c r="G118" s="71" t="str">
        <f>IFERROR(IF(G111="","",VLOOKUP(G111,'別紙１ (港湾・漁港)'!$AT$7:$AW$678,4,FALSE)),"")</f>
        <v/>
      </c>
      <c r="H118" s="71" t="str">
        <f>IFERROR(IF(H111="","",VLOOKUP(H111,'別紙１ (港湾・漁港)'!$AT$7:$AW$678,4,FALSE)),"")</f>
        <v/>
      </c>
      <c r="I118" s="71" t="str">
        <f>IFERROR(IF(I111="","",VLOOKUP(I111,'別紙１ (港湾・漁港)'!$AT$7:$AW$678,4,FALSE)),"")</f>
        <v/>
      </c>
      <c r="J118" s="71" t="str">
        <f>IFERROR(IF(J111="","",VLOOKUP(J111,'別紙１ (港湾・漁港)'!$AT$7:$AW$678,4,FALSE)),"")</f>
        <v/>
      </c>
      <c r="K118" s="71" t="str">
        <f>IFERROR(IF(K111="","",VLOOKUP(K111,'別紙１ (港湾・漁港)'!$AT$7:$AW$678,4,FALSE)),"")</f>
        <v/>
      </c>
      <c r="L118" s="71" t="str">
        <f>IFERROR(IF(L111="","",VLOOKUP(L111,'別紙１ (港湾・漁港)'!$AT$7:$AW$678,4,FALSE)),"")</f>
        <v/>
      </c>
      <c r="M118" s="71" t="str">
        <f>IFERROR(IF(M111="","",VLOOKUP(M111,'別紙１ (港湾・漁港)'!$AT$7:$AW$678,4,FALSE)),"")</f>
        <v/>
      </c>
      <c r="N118" s="71" t="str">
        <f>IFERROR(IF(N111="","",VLOOKUP(N111,'別紙１ (港湾・漁港)'!$AT$7:$AW$678,4,FALSE)),"")</f>
        <v/>
      </c>
      <c r="O118" s="71" t="str">
        <f>IFERROR(IF(O111="","",VLOOKUP(O111,'別紙１ (港湾・漁港)'!$AT$7:$AW$678,4,FALSE)),"")</f>
        <v/>
      </c>
      <c r="P118" s="71" t="str">
        <f>IFERROR(IF(P111="","",VLOOKUP(P111,'別紙１ (港湾・漁港)'!$AT$7:$AW$678,4,FALSE)),"")</f>
        <v/>
      </c>
      <c r="Q118" s="71" t="str">
        <f>IFERROR(IF(Q111="","",VLOOKUP(Q111,'別紙１ (港湾・漁港)'!$AT$7:$AW$678,4,FALSE)),"")</f>
        <v/>
      </c>
      <c r="R118" s="71" t="str">
        <f>IFERROR(IF(R111="","",VLOOKUP(R111,'別紙１ (港湾・漁港)'!$AT$7:$AW$678,4,FALSE)),"")</f>
        <v/>
      </c>
      <c r="S118" s="71" t="str">
        <f>IFERROR(IF(S111="","",VLOOKUP(S111,'別紙１ (港湾・漁港)'!$AT$7:$AW$678,4,FALSE)),"")</f>
        <v/>
      </c>
      <c r="T118" s="71" t="str">
        <f>IFERROR(IF(T111="","",VLOOKUP(T111,'別紙１ (港湾・漁港)'!$AT$7:$AW$678,4,FALSE)),"")</f>
        <v/>
      </c>
      <c r="U118" s="71" t="str">
        <f>IFERROR(IF(U111="","",VLOOKUP(U111,'別紙１ (港湾・漁港)'!$AT$7:$AW$678,4,FALSE)),"")</f>
        <v/>
      </c>
      <c r="V118" s="71" t="str">
        <f>IFERROR(IF(V111="","",VLOOKUP(V111,'別紙１ (港湾・漁港)'!$AT$7:$AW$678,4,FALSE)),"")</f>
        <v/>
      </c>
      <c r="W118" s="71" t="str">
        <f>IFERROR(IF(W111="","",VLOOKUP(W111,'別紙１ (港湾・漁港)'!$AT$7:$AW$678,4,FALSE)),"")</f>
        <v/>
      </c>
      <c r="X118" s="71" t="str">
        <f>IFERROR(IF(X111="","",VLOOKUP(X111,'別紙１ (港湾・漁港)'!$AT$7:$AW$678,4,FALSE)),"")</f>
        <v/>
      </c>
      <c r="Y118" s="71" t="str">
        <f>IFERROR(IF(Y111="","",VLOOKUP(Y111,'別紙１ (港湾・漁港)'!$AT$7:$AW$678,4,FALSE)),"")</f>
        <v/>
      </c>
      <c r="Z118" s="71" t="str">
        <f>IFERROR(IF(Z111="","",VLOOKUP(Z111,'別紙１ (港湾・漁港)'!$AT$7:$AW$678,4,FALSE)),"")</f>
        <v/>
      </c>
      <c r="AA118" s="71" t="str">
        <f>IFERROR(IF(AA111="","",VLOOKUP(AA111,'別紙１ (港湾・漁港)'!$AT$7:$AW$678,4,FALSE)),"")</f>
        <v/>
      </c>
      <c r="AB118" s="71" t="str">
        <f>IFERROR(IF(AB111="","",VLOOKUP(AB111,'別紙１ (港湾・漁港)'!$AT$7:$AW$678,4,FALSE)),"")</f>
        <v/>
      </c>
      <c r="AC118" s="71" t="str">
        <f>IFERROR(IF(AC111="","",VLOOKUP(AC111,'別紙１ (港湾・漁港)'!$AT$7:$AW$678,4,FALSE)),"")</f>
        <v/>
      </c>
      <c r="AD118" s="71" t="str">
        <f>IFERROR(IF(AD111="","",VLOOKUP(AD111,'別紙１ (港湾・漁港)'!$AT$7:$AW$678,4,FALSE)),"")</f>
        <v/>
      </c>
      <c r="AE118" s="71" t="str">
        <f>IFERROR(IF(AE111="","",VLOOKUP(AE111,'別紙１ (港湾・漁港)'!$AT$7:$AW$678,4,FALSE)),"")</f>
        <v/>
      </c>
      <c r="AF118" s="71" t="str">
        <f>IFERROR(IF(AF111="","",VLOOKUP(AF111,'別紙１ (港湾・漁港)'!$AT$7:$AW$678,4,FALSE)),"")</f>
        <v/>
      </c>
      <c r="AG118" s="72" t="str">
        <f>IFERROR(IF(AG111="","",VLOOKUP(AG111,'別紙１ (港湾・漁港)'!$AT$7:$AW$678,4,FALSE)),"")</f>
        <v/>
      </c>
      <c r="AH118" s="61" t="s">
        <v>19</v>
      </c>
      <c r="AI118" s="47" t="e">
        <f>_xlfn.IFS(AI117&gt;=0.285,"OK",AI111&lt;=AI116,"OK",AI111&gt;AI116,"NG")</f>
        <v>#DIV/0!</v>
      </c>
      <c r="AJ118" s="40" t="e">
        <f>IF(AI118="NG","←月単位未達成","←月単位達成")</f>
        <v>#DIV/0!</v>
      </c>
      <c r="AK118" s="9"/>
      <c r="AL118" s="9"/>
      <c r="AM118" s="9"/>
    </row>
    <row r="119" spans="2:39" hidden="1" x14ac:dyDescent="0.15">
      <c r="B119" s="24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40"/>
    </row>
    <row r="120" spans="2:39" hidden="1" x14ac:dyDescent="0.15">
      <c r="B120" s="24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40"/>
    </row>
    <row r="121" spans="2:39" s="36" customFormat="1" x14ac:dyDescent="0.15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9" hidden="1" x14ac:dyDescent="0.15">
      <c r="C122" s="7" t="e">
        <f>YEAR(C125)</f>
        <v>#VALUE!</v>
      </c>
      <c r="D122" s="7" t="e">
        <f>MONTH(C125)</f>
        <v>#VALUE!</v>
      </c>
    </row>
    <row r="123" spans="2:39" x14ac:dyDescent="0.15">
      <c r="B123" s="11" t="s">
        <v>20</v>
      </c>
      <c r="C123" s="208" t="str">
        <f>IF(C125="","",C125)</f>
        <v/>
      </c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9"/>
    </row>
    <row r="124" spans="2:39" hidden="1" x14ac:dyDescent="0.15">
      <c r="B124" s="48"/>
      <c r="C124" s="31" t="e">
        <f>DATE($C122,$D122,1)</f>
        <v>#VALUE!</v>
      </c>
      <c r="D124" s="31" t="e">
        <f>C124+1</f>
        <v>#VALUE!</v>
      </c>
      <c r="E124" s="31" t="e">
        <f t="shared" ref="E124" si="391">D124+1</f>
        <v>#VALUE!</v>
      </c>
      <c r="F124" s="31" t="e">
        <f t="shared" ref="F124" si="392">E124+1</f>
        <v>#VALUE!</v>
      </c>
      <c r="G124" s="31" t="e">
        <f t="shared" ref="G124" si="393">F124+1</f>
        <v>#VALUE!</v>
      </c>
      <c r="H124" s="31" t="e">
        <f t="shared" ref="H124" si="394">G124+1</f>
        <v>#VALUE!</v>
      </c>
      <c r="I124" s="31" t="e">
        <f t="shared" ref="I124" si="395">H124+1</f>
        <v>#VALUE!</v>
      </c>
      <c r="J124" s="31" t="e">
        <f t="shared" ref="J124" si="396">I124+1</f>
        <v>#VALUE!</v>
      </c>
      <c r="K124" s="31" t="e">
        <f t="shared" ref="K124" si="397">J124+1</f>
        <v>#VALUE!</v>
      </c>
      <c r="L124" s="31" t="e">
        <f t="shared" ref="L124" si="398">K124+1</f>
        <v>#VALUE!</v>
      </c>
      <c r="M124" s="31" t="e">
        <f t="shared" ref="M124" si="399">L124+1</f>
        <v>#VALUE!</v>
      </c>
      <c r="N124" s="31" t="e">
        <f t="shared" ref="N124" si="400">M124+1</f>
        <v>#VALUE!</v>
      </c>
      <c r="O124" s="31" t="e">
        <f t="shared" ref="O124" si="401">N124+1</f>
        <v>#VALUE!</v>
      </c>
      <c r="P124" s="31" t="e">
        <f t="shared" ref="P124" si="402">O124+1</f>
        <v>#VALUE!</v>
      </c>
      <c r="Q124" s="31" t="e">
        <f t="shared" ref="Q124" si="403">P124+1</f>
        <v>#VALUE!</v>
      </c>
      <c r="R124" s="31" t="e">
        <f t="shared" ref="R124" si="404">Q124+1</f>
        <v>#VALUE!</v>
      </c>
      <c r="S124" s="31" t="e">
        <f t="shared" ref="S124" si="405">R124+1</f>
        <v>#VALUE!</v>
      </c>
      <c r="T124" s="31" t="e">
        <f t="shared" ref="T124" si="406">S124+1</f>
        <v>#VALUE!</v>
      </c>
      <c r="U124" s="31" t="e">
        <f t="shared" ref="U124" si="407">T124+1</f>
        <v>#VALUE!</v>
      </c>
      <c r="V124" s="31" t="e">
        <f t="shared" ref="V124" si="408">U124+1</f>
        <v>#VALUE!</v>
      </c>
      <c r="W124" s="31" t="e">
        <f t="shared" ref="W124" si="409">V124+1</f>
        <v>#VALUE!</v>
      </c>
      <c r="X124" s="31" t="e">
        <f t="shared" ref="X124" si="410">W124+1</f>
        <v>#VALUE!</v>
      </c>
      <c r="Y124" s="31" t="e">
        <f t="shared" ref="Y124" si="411">X124+1</f>
        <v>#VALUE!</v>
      </c>
      <c r="Z124" s="31" t="e">
        <f t="shared" ref="Z124" si="412">Y124+1</f>
        <v>#VALUE!</v>
      </c>
      <c r="AA124" s="31" t="e">
        <f t="shared" ref="AA124" si="413">Z124+1</f>
        <v>#VALUE!</v>
      </c>
      <c r="AB124" s="31" t="e">
        <f t="shared" ref="AB124" si="414">AA124+1</f>
        <v>#VALUE!</v>
      </c>
      <c r="AC124" s="31" t="e">
        <f t="shared" ref="AC124" si="415">AB124+1</f>
        <v>#VALUE!</v>
      </c>
      <c r="AD124" s="31" t="e">
        <f t="shared" ref="AD124" si="416">AC124+1</f>
        <v>#VALUE!</v>
      </c>
      <c r="AE124" s="31" t="e">
        <f t="shared" ref="AE124" si="417">AD124+1</f>
        <v>#VALUE!</v>
      </c>
      <c r="AF124" s="31" t="e">
        <f t="shared" ref="AF124" si="418">AE124+1</f>
        <v>#VALUE!</v>
      </c>
      <c r="AG124" s="31" t="e">
        <f t="shared" ref="AG124" si="419">AF124+1</f>
        <v>#VALUE!</v>
      </c>
      <c r="AH124" s="49"/>
      <c r="AI124" s="50"/>
    </row>
    <row r="125" spans="2:39" x14ac:dyDescent="0.15">
      <c r="B125" s="29" t="s">
        <v>21</v>
      </c>
      <c r="C125" s="51" t="str">
        <f>IFERROR(IF(EDATE(C110,1)&gt;$G$8,"",EDATE(C110,1)),"")</f>
        <v/>
      </c>
      <c r="D125" s="31" t="str">
        <f>IFERROR(IF(D124&gt;$G$8,"",IF(C125=EOMONTH(DATE($C122,$D122,1),0),"",IF(C125="","",C125+1))),"")</f>
        <v/>
      </c>
      <c r="E125" s="31" t="str">
        <f t="shared" ref="E125" si="420">IFERROR(IF(E124&gt;$G$8,"",IF(D125=EOMONTH(DATE($C122,$D122,1),0),"",IF(D125="","",D125+1))),"")</f>
        <v/>
      </c>
      <c r="F125" s="31" t="str">
        <f t="shared" ref="F125" si="421">IFERROR(IF(F124&gt;$G$8,"",IF(E125=EOMONTH(DATE($C122,$D122,1),0),"",IF(E125="","",E125+1))),"")</f>
        <v/>
      </c>
      <c r="G125" s="31" t="str">
        <f t="shared" ref="G125" si="422">IFERROR(IF(G124&gt;$G$8,"",IF(F125=EOMONTH(DATE($C122,$D122,1),0),"",IF(F125="","",F125+1))),"")</f>
        <v/>
      </c>
      <c r="H125" s="31" t="str">
        <f t="shared" ref="H125" si="423">IFERROR(IF(H124&gt;$G$8,"",IF(G125=EOMONTH(DATE($C122,$D122,1),0),"",IF(G125="","",G125+1))),"")</f>
        <v/>
      </c>
      <c r="I125" s="31" t="str">
        <f t="shared" ref="I125" si="424">IFERROR(IF(I124&gt;$G$8,"",IF(H125=EOMONTH(DATE($C122,$D122,1),0),"",IF(H125="","",H125+1))),"")</f>
        <v/>
      </c>
      <c r="J125" s="31" t="str">
        <f t="shared" ref="J125" si="425">IFERROR(IF(J124&gt;$G$8,"",IF(I125=EOMONTH(DATE($C122,$D122,1),0),"",IF(I125="","",I125+1))),"")</f>
        <v/>
      </c>
      <c r="K125" s="31" t="str">
        <f t="shared" ref="K125" si="426">IFERROR(IF(K124&gt;$G$8,"",IF(J125=EOMONTH(DATE($C122,$D122,1),0),"",IF(J125="","",J125+1))),"")</f>
        <v/>
      </c>
      <c r="L125" s="31" t="str">
        <f t="shared" ref="L125" si="427">IFERROR(IF(L124&gt;$G$8,"",IF(K125=EOMONTH(DATE($C122,$D122,1),0),"",IF(K125="","",K125+1))),"")</f>
        <v/>
      </c>
      <c r="M125" s="31" t="str">
        <f t="shared" ref="M125" si="428">IFERROR(IF(M124&gt;$G$8,"",IF(L125=EOMONTH(DATE($C122,$D122,1),0),"",IF(L125="","",L125+1))),"")</f>
        <v/>
      </c>
      <c r="N125" s="31" t="str">
        <f t="shared" ref="N125" si="429">IFERROR(IF(N124&gt;$G$8,"",IF(M125=EOMONTH(DATE($C122,$D122,1),0),"",IF(M125="","",M125+1))),"")</f>
        <v/>
      </c>
      <c r="O125" s="31" t="str">
        <f t="shared" ref="O125" si="430">IFERROR(IF(O124&gt;$G$8,"",IF(N125=EOMONTH(DATE($C122,$D122,1),0),"",IF(N125="","",N125+1))),"")</f>
        <v/>
      </c>
      <c r="P125" s="31" t="str">
        <f t="shared" ref="P125" si="431">IFERROR(IF(P124&gt;$G$8,"",IF(O125=EOMONTH(DATE($C122,$D122,1),0),"",IF(O125="","",O125+1))),"")</f>
        <v/>
      </c>
      <c r="Q125" s="31" t="str">
        <f t="shared" ref="Q125" si="432">IFERROR(IF(Q124&gt;$G$8,"",IF(P125=EOMONTH(DATE($C122,$D122,1),0),"",IF(P125="","",P125+1))),"")</f>
        <v/>
      </c>
      <c r="R125" s="31" t="str">
        <f t="shared" ref="R125" si="433">IFERROR(IF(R124&gt;$G$8,"",IF(Q125=EOMONTH(DATE($C122,$D122,1),0),"",IF(Q125="","",Q125+1))),"")</f>
        <v/>
      </c>
      <c r="S125" s="31" t="str">
        <f t="shared" ref="S125" si="434">IFERROR(IF(S124&gt;$G$8,"",IF(R125=EOMONTH(DATE($C122,$D122,1),0),"",IF(R125="","",R125+1))),"")</f>
        <v/>
      </c>
      <c r="T125" s="31" t="str">
        <f t="shared" ref="T125" si="435">IFERROR(IF(T124&gt;$G$8,"",IF(S125=EOMONTH(DATE($C122,$D122,1),0),"",IF(S125="","",S125+1))),"")</f>
        <v/>
      </c>
      <c r="U125" s="31" t="str">
        <f t="shared" ref="U125" si="436">IFERROR(IF(U124&gt;$G$8,"",IF(T125=EOMONTH(DATE($C122,$D122,1),0),"",IF(T125="","",T125+1))),"")</f>
        <v/>
      </c>
      <c r="V125" s="31" t="str">
        <f t="shared" ref="V125" si="437">IFERROR(IF(V124&gt;$G$8,"",IF(U125=EOMONTH(DATE($C122,$D122,1),0),"",IF(U125="","",U125+1))),"")</f>
        <v/>
      </c>
      <c r="W125" s="31" t="str">
        <f t="shared" ref="W125" si="438">IFERROR(IF(W124&gt;$G$8,"",IF(V125=EOMONTH(DATE($C122,$D122,1),0),"",IF(V125="","",V125+1))),"")</f>
        <v/>
      </c>
      <c r="X125" s="31" t="str">
        <f t="shared" ref="X125" si="439">IFERROR(IF(X124&gt;$G$8,"",IF(W125=EOMONTH(DATE($C122,$D122,1),0),"",IF(W125="","",W125+1))),"")</f>
        <v/>
      </c>
      <c r="Y125" s="31" t="str">
        <f t="shared" ref="Y125" si="440">IFERROR(IF(Y124&gt;$G$8,"",IF(X125=EOMONTH(DATE($C122,$D122,1),0),"",IF(X125="","",X125+1))),"")</f>
        <v/>
      </c>
      <c r="Z125" s="31" t="str">
        <f t="shared" ref="Z125" si="441">IFERROR(IF(Z124&gt;$G$8,"",IF(Y125=EOMONTH(DATE($C122,$D122,1),0),"",IF(Y125="","",Y125+1))),"")</f>
        <v/>
      </c>
      <c r="AA125" s="31" t="str">
        <f t="shared" ref="AA125" si="442">IFERROR(IF(AA124&gt;$G$8,"",IF(Z125=EOMONTH(DATE($C122,$D122,1),0),"",IF(Z125="","",Z125+1))),"")</f>
        <v/>
      </c>
      <c r="AB125" s="31" t="str">
        <f t="shared" ref="AB125" si="443">IFERROR(IF(AB124&gt;$G$8,"",IF(AA125=EOMONTH(DATE($C122,$D122,1),0),"",IF(AA125="","",AA125+1))),"")</f>
        <v/>
      </c>
      <c r="AC125" s="31" t="str">
        <f t="shared" ref="AC125" si="444">IFERROR(IF(AC124&gt;$G$8,"",IF(AB125=EOMONTH(DATE($C122,$D122,1),0),"",IF(AB125="","",AB125+1))),"")</f>
        <v/>
      </c>
      <c r="AD125" s="31" t="str">
        <f t="shared" ref="AD125" si="445">IFERROR(IF(AD124&gt;$G$8,"",IF(AC125=EOMONTH(DATE($C122,$D122,1),0),"",IF(AC125="","",AC125+1))),"")</f>
        <v/>
      </c>
      <c r="AE125" s="31" t="str">
        <f t="shared" ref="AE125" si="446">IFERROR(IF(AE124&gt;$G$8,"",IF(AD125=EOMONTH(DATE($C122,$D122,1),0),"",IF(AD125="","",AD125+1))),"")</f>
        <v/>
      </c>
      <c r="AF125" s="31" t="str">
        <f t="shared" ref="AF125" si="447">IFERROR(IF(AF124&gt;$G$8,"",IF(AE125=EOMONTH(DATE($C122,$D122,1),0),"",IF(AE125="","",AE125+1))),"")</f>
        <v/>
      </c>
      <c r="AG125" s="31" t="str">
        <f t="shared" ref="AG125" si="448">IFERROR(IF(AG124&gt;$G$8,"",IF(AF125=EOMONTH(DATE($C122,$D122,1),0),"",IF(AF125="","",AF125+1))),"")</f>
        <v/>
      </c>
      <c r="AH125" s="32" t="s">
        <v>22</v>
      </c>
      <c r="AI125" s="33">
        <f>+COUNTIFS(C126:AG126,"土",C130:AG130,"")+COUNTIFS(C126:AG126,"日",C130:AG130,"")</f>
        <v>0</v>
      </c>
    </row>
    <row r="126" spans="2:39" s="36" customFormat="1" x14ac:dyDescent="0.15">
      <c r="B126" s="52" t="s">
        <v>5</v>
      </c>
      <c r="C126" s="63" t="str">
        <f>IFERROR(TEXT(WEEKDAY(+C125),"aaa"),"")</f>
        <v/>
      </c>
      <c r="D126" s="64" t="str">
        <f t="shared" ref="D126:AG126" si="449">IFERROR(TEXT(WEEKDAY(+D125),"aaa"),"")</f>
        <v/>
      </c>
      <c r="E126" s="64" t="str">
        <f t="shared" si="449"/>
        <v/>
      </c>
      <c r="F126" s="64" t="str">
        <f t="shared" si="449"/>
        <v/>
      </c>
      <c r="G126" s="64" t="str">
        <f t="shared" si="449"/>
        <v/>
      </c>
      <c r="H126" s="64" t="str">
        <f t="shared" si="449"/>
        <v/>
      </c>
      <c r="I126" s="64" t="str">
        <f t="shared" si="449"/>
        <v/>
      </c>
      <c r="J126" s="64" t="str">
        <f t="shared" si="449"/>
        <v/>
      </c>
      <c r="K126" s="64" t="str">
        <f t="shared" si="449"/>
        <v/>
      </c>
      <c r="L126" s="64" t="str">
        <f t="shared" si="449"/>
        <v/>
      </c>
      <c r="M126" s="64" t="str">
        <f t="shared" si="449"/>
        <v/>
      </c>
      <c r="N126" s="64" t="str">
        <f t="shared" si="449"/>
        <v/>
      </c>
      <c r="O126" s="64" t="str">
        <f t="shared" si="449"/>
        <v/>
      </c>
      <c r="P126" s="64" t="str">
        <f t="shared" si="449"/>
        <v/>
      </c>
      <c r="Q126" s="64" t="str">
        <f t="shared" si="449"/>
        <v/>
      </c>
      <c r="R126" s="64" t="str">
        <f t="shared" si="449"/>
        <v/>
      </c>
      <c r="S126" s="64" t="str">
        <f t="shared" si="449"/>
        <v/>
      </c>
      <c r="T126" s="64" t="str">
        <f t="shared" si="449"/>
        <v/>
      </c>
      <c r="U126" s="64" t="str">
        <f t="shared" si="449"/>
        <v/>
      </c>
      <c r="V126" s="64" t="str">
        <f t="shared" si="449"/>
        <v/>
      </c>
      <c r="W126" s="64" t="str">
        <f t="shared" si="449"/>
        <v/>
      </c>
      <c r="X126" s="64" t="str">
        <f t="shared" si="449"/>
        <v/>
      </c>
      <c r="Y126" s="64" t="str">
        <f t="shared" si="449"/>
        <v/>
      </c>
      <c r="Z126" s="64" t="str">
        <f t="shared" si="449"/>
        <v/>
      </c>
      <c r="AA126" s="64" t="str">
        <f t="shared" si="449"/>
        <v/>
      </c>
      <c r="AB126" s="64" t="str">
        <f t="shared" si="449"/>
        <v/>
      </c>
      <c r="AC126" s="64" t="str">
        <f t="shared" si="449"/>
        <v/>
      </c>
      <c r="AD126" s="64" t="str">
        <f t="shared" si="449"/>
        <v/>
      </c>
      <c r="AE126" s="64" t="str">
        <f t="shared" si="449"/>
        <v/>
      </c>
      <c r="AF126" s="64" t="str">
        <f t="shared" si="449"/>
        <v/>
      </c>
      <c r="AG126" s="64" t="str">
        <f t="shared" si="449"/>
        <v/>
      </c>
      <c r="AH126" s="53" t="s">
        <v>17</v>
      </c>
      <c r="AI126" s="33">
        <f>+COUNTIF(C130:AG130,"夏休")+COUNTIF(C130:AG130,"冬休")</f>
        <v>0</v>
      </c>
    </row>
    <row r="127" spans="2:39" s="36" customFormat="1" ht="13.5" customHeight="1" x14ac:dyDescent="0.15">
      <c r="B127" s="176" t="s">
        <v>8</v>
      </c>
      <c r="C127" s="182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202"/>
      <c r="AE127" s="202"/>
      <c r="AF127" s="170"/>
      <c r="AG127" s="205"/>
      <c r="AH127" s="54" t="s">
        <v>2</v>
      </c>
      <c r="AI127" s="55">
        <f>COUNT(C125:AG125)-AI126</f>
        <v>0</v>
      </c>
    </row>
    <row r="128" spans="2:39" s="36" customFormat="1" ht="13.5" customHeight="1" x14ac:dyDescent="0.15">
      <c r="B128" s="177"/>
      <c r="C128" s="183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203"/>
      <c r="AE128" s="203"/>
      <c r="AF128" s="171"/>
      <c r="AG128" s="206"/>
      <c r="AH128" s="54" t="s">
        <v>6</v>
      </c>
      <c r="AI128" s="39">
        <f>+COUNTIF(C131:AG131,"休")</f>
        <v>0</v>
      </c>
      <c r="AJ128" s="40" t="e">
        <f>IF(AI129&gt;0.285,"",IF(AI128&lt;AI125,"←計画日数が足りません",""))</f>
        <v>#DIV/0!</v>
      </c>
    </row>
    <row r="129" spans="2:39" s="36" customFormat="1" ht="13.5" customHeight="1" x14ac:dyDescent="0.15">
      <c r="B129" s="178"/>
      <c r="C129" s="184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204"/>
      <c r="AE129" s="204"/>
      <c r="AF129" s="172"/>
      <c r="AG129" s="207"/>
      <c r="AH129" s="54" t="s">
        <v>9</v>
      </c>
      <c r="AI129" s="56" t="e">
        <f>+AI128/AI127</f>
        <v>#DIV/0!</v>
      </c>
    </row>
    <row r="130" spans="2:39" s="36" customFormat="1" x14ac:dyDescent="0.15">
      <c r="B130" s="57" t="s">
        <v>16</v>
      </c>
      <c r="C130" s="5" t="str">
        <f>IFERROR(IF(C125="","",VLOOKUP(C125,'別紙１ (港湾・漁港)'!$AT$7:$AW$678,2,FALSE)),"")</f>
        <v/>
      </c>
      <c r="D130" s="2" t="str">
        <f>IFERROR(IF(D125="","",VLOOKUP(D125,'別紙１ (港湾・漁港)'!$AT$7:$AW$678,2,FALSE)),"")</f>
        <v/>
      </c>
      <c r="E130" s="2" t="str">
        <f>IFERROR(IF(E125="","",VLOOKUP(E125,'別紙１ (港湾・漁港)'!$AT$7:$AW$678,2,FALSE)),"")</f>
        <v/>
      </c>
      <c r="F130" s="2" t="str">
        <f>IFERROR(IF(F125="","",VLOOKUP(F125,'別紙１ (港湾・漁港)'!$AT$7:$AW$678,2,FALSE)),"")</f>
        <v/>
      </c>
      <c r="G130" s="2" t="str">
        <f>IFERROR(IF(G125="","",VLOOKUP(G125,'別紙１ (港湾・漁港)'!$AT$7:$AW$678,2,FALSE)),"")</f>
        <v/>
      </c>
      <c r="H130" s="2" t="str">
        <f>IFERROR(IF(H125="","",VLOOKUP(H125,'別紙１ (港湾・漁港)'!$AT$7:$AW$678,2,FALSE)),"")</f>
        <v/>
      </c>
      <c r="I130" s="2" t="str">
        <f>IFERROR(IF(I125="","",VLOOKUP(I125,'別紙１ (港湾・漁港)'!$AT$7:$AW$678,2,FALSE)),"")</f>
        <v/>
      </c>
      <c r="J130" s="2" t="str">
        <f>IFERROR(IF(J125="","",VLOOKUP(J125,'別紙１ (港湾・漁港)'!$AT$7:$AW$678,2,FALSE)),"")</f>
        <v/>
      </c>
      <c r="K130" s="2" t="str">
        <f>IFERROR(IF(K125="","",VLOOKUP(K125,'別紙１ (港湾・漁港)'!$AT$7:$AW$678,2,FALSE)),"")</f>
        <v/>
      </c>
      <c r="L130" s="2" t="str">
        <f>IFERROR(IF(L125="","",VLOOKUP(L125,'別紙１ (港湾・漁港)'!$AT$7:$AW$678,2,FALSE)),"")</f>
        <v/>
      </c>
      <c r="M130" s="2" t="str">
        <f>IFERROR(IF(M125="","",VLOOKUP(M125,'別紙１ (港湾・漁港)'!$AT$7:$AW$678,2,FALSE)),"")</f>
        <v/>
      </c>
      <c r="N130" s="2" t="str">
        <f>IFERROR(IF(N125="","",VLOOKUP(N125,'別紙１ (港湾・漁港)'!$AT$7:$AW$678,2,FALSE)),"")</f>
        <v/>
      </c>
      <c r="O130" s="2" t="str">
        <f>IFERROR(IF(O125="","",VLOOKUP(O125,'別紙１ (港湾・漁港)'!$AT$7:$AW$678,2,FALSE)),"")</f>
        <v/>
      </c>
      <c r="P130" s="2" t="str">
        <f>IFERROR(IF(P125="","",VLOOKUP(P125,'別紙１ (港湾・漁港)'!$AT$7:$AW$678,2,FALSE)),"")</f>
        <v/>
      </c>
      <c r="Q130" s="2" t="str">
        <f>IFERROR(IF(Q125="","",VLOOKUP(Q125,'別紙１ (港湾・漁港)'!$AT$7:$AW$678,2,FALSE)),"")</f>
        <v/>
      </c>
      <c r="R130" s="2" t="str">
        <f>IFERROR(IF(R125="","",VLOOKUP(R125,'別紙１ (港湾・漁港)'!$AT$7:$AW$678,2,FALSE)),"")</f>
        <v/>
      </c>
      <c r="S130" s="2" t="str">
        <f>IFERROR(IF(S125="","",VLOOKUP(S125,'別紙１ (港湾・漁港)'!$AT$7:$AW$678,2,FALSE)),"")</f>
        <v/>
      </c>
      <c r="T130" s="2" t="str">
        <f>IFERROR(IF(T125="","",VLOOKUP(T125,'別紙１ (港湾・漁港)'!$AT$7:$AW$678,2,FALSE)),"")</f>
        <v/>
      </c>
      <c r="U130" s="2" t="str">
        <f>IFERROR(IF(U125="","",VLOOKUP(U125,'別紙１ (港湾・漁港)'!$AT$7:$AW$678,2,FALSE)),"")</f>
        <v/>
      </c>
      <c r="V130" s="2" t="str">
        <f>IFERROR(IF(V125="","",VLOOKUP(V125,'別紙１ (港湾・漁港)'!$AT$7:$AW$678,2,FALSE)),"")</f>
        <v/>
      </c>
      <c r="W130" s="2" t="str">
        <f>IFERROR(IF(W125="","",VLOOKUP(W125,'別紙１ (港湾・漁港)'!$AT$7:$AW$678,2,FALSE)),"")</f>
        <v/>
      </c>
      <c r="X130" s="2" t="str">
        <f>IFERROR(IF(X125="","",VLOOKUP(X125,'別紙１ (港湾・漁港)'!$AT$7:$AW$678,2,FALSE)),"")</f>
        <v/>
      </c>
      <c r="Y130" s="2" t="str">
        <f>IFERROR(IF(Y125="","",VLOOKUP(Y125,'別紙１ (港湾・漁港)'!$AT$7:$AW$678,2,FALSE)),"")</f>
        <v/>
      </c>
      <c r="Z130" s="2" t="str">
        <f>IFERROR(IF(Z125="","",VLOOKUP(Z125,'別紙１ (港湾・漁港)'!$AT$7:$AW$678,2,FALSE)),"")</f>
        <v/>
      </c>
      <c r="AA130" s="2" t="str">
        <f>IFERROR(IF(AA125="","",VLOOKUP(AA125,'別紙１ (港湾・漁港)'!$AT$7:$AW$678,2,FALSE)),"")</f>
        <v/>
      </c>
      <c r="AB130" s="2" t="str">
        <f>IFERROR(IF(AB125="","",VLOOKUP(AB125,'別紙１ (港湾・漁港)'!$AT$7:$AW$678,2,FALSE)),"")</f>
        <v/>
      </c>
      <c r="AC130" s="2" t="str">
        <f>IFERROR(IF(AC125="","",VLOOKUP(AC125,'別紙１ (港湾・漁港)'!$AT$7:$AW$678,2,FALSE)),"")</f>
        <v/>
      </c>
      <c r="AD130" s="3" t="str">
        <f>IFERROR(IF(AD125="","",VLOOKUP(AD125,'別紙１ (港湾・漁港)'!$AT$7:$AW$678,2,FALSE)),"")</f>
        <v/>
      </c>
      <c r="AE130" s="3" t="str">
        <f>IFERROR(IF(AE125="","",VLOOKUP(AE125,'別紙１ (港湾・漁港)'!$AT$7:$AW$678,2,FALSE)),"")</f>
        <v/>
      </c>
      <c r="AF130" s="2" t="str">
        <f>IFERROR(IF(AF125="","",VLOOKUP(AF125,'別紙１ (港湾・漁港)'!$AT$7:$AW$678,2,FALSE)),"")</f>
        <v/>
      </c>
      <c r="AG130" s="4" t="str">
        <f>IFERROR(IF(AG125="","",VLOOKUP(AG125,'別紙１ (港湾・漁港)'!$AT$7:$AW$678,2,FALSE)),"")</f>
        <v/>
      </c>
      <c r="AH130" s="54" t="s">
        <v>10</v>
      </c>
      <c r="AI130" s="39">
        <f>+COUNTIF(C132:AG132,"*休")+COUNTIF(C132:AG132,"*雨")</f>
        <v>0</v>
      </c>
    </row>
    <row r="131" spans="2:39" s="36" customFormat="1" x14ac:dyDescent="0.15">
      <c r="B131" s="52" t="s">
        <v>0</v>
      </c>
      <c r="C131" s="5" t="str">
        <f>IFERROR(IF(C125="","",VLOOKUP(C125,'別紙１ (港湾・漁港)'!$AT$7:$AW$678,3,FALSE)),"")</f>
        <v/>
      </c>
      <c r="D131" s="2" t="str">
        <f>IFERROR(IF(D125="","",VLOOKUP(D125,'別紙１ (港湾・漁港)'!$AT$7:$AW$678,3,FALSE)),"")</f>
        <v/>
      </c>
      <c r="E131" s="2" t="str">
        <f>IFERROR(IF(E125="","",VLOOKUP(E125,'別紙１ (港湾・漁港)'!$AT$7:$AW$678,3,FALSE)),"")</f>
        <v/>
      </c>
      <c r="F131" s="2" t="str">
        <f>IFERROR(IF(F125="","",VLOOKUP(F125,'別紙１ (港湾・漁港)'!$AT$7:$AW$678,3,FALSE)),"")</f>
        <v/>
      </c>
      <c r="G131" s="2" t="str">
        <f>IFERROR(IF(G125="","",VLOOKUP(G125,'別紙１ (港湾・漁港)'!$AT$7:$AW$678,3,FALSE)),"")</f>
        <v/>
      </c>
      <c r="H131" s="2" t="str">
        <f>IFERROR(IF(H125="","",VLOOKUP(H125,'別紙１ (港湾・漁港)'!$AT$7:$AW$678,3,FALSE)),"")</f>
        <v/>
      </c>
      <c r="I131" s="2" t="str">
        <f>IFERROR(IF(I125="","",VLOOKUP(I125,'別紙１ (港湾・漁港)'!$AT$7:$AW$678,3,FALSE)),"")</f>
        <v/>
      </c>
      <c r="J131" s="2" t="str">
        <f>IFERROR(IF(J125="","",VLOOKUP(J125,'別紙１ (港湾・漁港)'!$AT$7:$AW$678,3,FALSE)),"")</f>
        <v/>
      </c>
      <c r="K131" s="2" t="str">
        <f>IFERROR(IF(K125="","",VLOOKUP(K125,'別紙１ (港湾・漁港)'!$AT$7:$AW$678,3,FALSE)),"")</f>
        <v/>
      </c>
      <c r="L131" s="2" t="str">
        <f>IFERROR(IF(L125="","",VLOOKUP(L125,'別紙１ (港湾・漁港)'!$AT$7:$AW$678,3,FALSE)),"")</f>
        <v/>
      </c>
      <c r="M131" s="2" t="str">
        <f>IFERROR(IF(M125="","",VLOOKUP(M125,'別紙１ (港湾・漁港)'!$AT$7:$AW$678,3,FALSE)),"")</f>
        <v/>
      </c>
      <c r="N131" s="2" t="str">
        <f>IFERROR(IF(N125="","",VLOOKUP(N125,'別紙１ (港湾・漁港)'!$AT$7:$AW$678,3,FALSE)),"")</f>
        <v/>
      </c>
      <c r="O131" s="2" t="str">
        <f>IFERROR(IF(O125="","",VLOOKUP(O125,'別紙１ (港湾・漁港)'!$AT$7:$AW$678,3,FALSE)),"")</f>
        <v/>
      </c>
      <c r="P131" s="2" t="str">
        <f>IFERROR(IF(P125="","",VLOOKUP(P125,'別紙１ (港湾・漁港)'!$AT$7:$AW$678,3,FALSE)),"")</f>
        <v/>
      </c>
      <c r="Q131" s="2" t="str">
        <f>IFERROR(IF(Q125="","",VLOOKUP(Q125,'別紙１ (港湾・漁港)'!$AT$7:$AW$678,3,FALSE)),"")</f>
        <v/>
      </c>
      <c r="R131" s="2" t="str">
        <f>IFERROR(IF(R125="","",VLOOKUP(R125,'別紙１ (港湾・漁港)'!$AT$7:$AW$678,3,FALSE)),"")</f>
        <v/>
      </c>
      <c r="S131" s="2" t="str">
        <f>IFERROR(IF(S125="","",VLOOKUP(S125,'別紙１ (港湾・漁港)'!$AT$7:$AW$678,3,FALSE)),"")</f>
        <v/>
      </c>
      <c r="T131" s="2" t="str">
        <f>IFERROR(IF(T125="","",VLOOKUP(T125,'別紙１ (港湾・漁港)'!$AT$7:$AW$678,3,FALSE)),"")</f>
        <v/>
      </c>
      <c r="U131" s="2" t="str">
        <f>IFERROR(IF(U125="","",VLOOKUP(U125,'別紙１ (港湾・漁港)'!$AT$7:$AW$678,3,FALSE)),"")</f>
        <v/>
      </c>
      <c r="V131" s="2" t="str">
        <f>IFERROR(IF(V125="","",VLOOKUP(V125,'別紙１ (港湾・漁港)'!$AT$7:$AW$678,3,FALSE)),"")</f>
        <v/>
      </c>
      <c r="W131" s="2" t="str">
        <f>IFERROR(IF(W125="","",VLOOKUP(W125,'別紙１ (港湾・漁港)'!$AT$7:$AW$678,3,FALSE)),"")</f>
        <v/>
      </c>
      <c r="X131" s="2" t="str">
        <f>IFERROR(IF(X125="","",VLOOKUP(X125,'別紙１ (港湾・漁港)'!$AT$7:$AW$678,3,FALSE)),"")</f>
        <v/>
      </c>
      <c r="Y131" s="2" t="str">
        <f>IFERROR(IF(Y125="","",VLOOKUP(Y125,'別紙１ (港湾・漁港)'!$AT$7:$AW$678,3,FALSE)),"")</f>
        <v/>
      </c>
      <c r="Z131" s="2" t="str">
        <f>IFERROR(IF(Z125="","",VLOOKUP(Z125,'別紙１ (港湾・漁港)'!$AT$7:$AW$678,3,FALSE)),"")</f>
        <v/>
      </c>
      <c r="AA131" s="2" t="str">
        <f>IFERROR(IF(AA125="","",VLOOKUP(AA125,'別紙１ (港湾・漁港)'!$AT$7:$AW$678,3,FALSE)),"")</f>
        <v/>
      </c>
      <c r="AB131" s="2" t="str">
        <f>IFERROR(IF(AB125="","",VLOOKUP(AB125,'別紙１ (港湾・漁港)'!$AT$7:$AW$678,3,FALSE)),"")</f>
        <v/>
      </c>
      <c r="AC131" s="2" t="str">
        <f>IFERROR(IF(AC125="","",VLOOKUP(AC125,'別紙１ (港湾・漁港)'!$AT$7:$AW$678,3,FALSE)),"")</f>
        <v/>
      </c>
      <c r="AD131" s="2" t="str">
        <f>IFERROR(IF(AD125="","",VLOOKUP(AD125,'別紙１ (港湾・漁港)'!$AT$7:$AW$678,3,FALSE)),"")</f>
        <v/>
      </c>
      <c r="AE131" s="2" t="str">
        <f>IFERROR(IF(AE125="","",VLOOKUP(AE125,'別紙１ (港湾・漁港)'!$AT$7:$AW$678,3,FALSE)),"")</f>
        <v/>
      </c>
      <c r="AF131" s="2" t="str">
        <f>IFERROR(IF(AF125="","",VLOOKUP(AF125,'別紙１ (港湾・漁港)'!$AT$7:$AW$678,3,FALSE)),"")</f>
        <v/>
      </c>
      <c r="AG131" s="69" t="str">
        <f>IFERROR(IF(AG125="","",VLOOKUP(AG125,'別紙１ (港湾・漁港)'!$AT$7:$AW$678,3,FALSE)),"")</f>
        <v/>
      </c>
      <c r="AH131" s="58" t="s">
        <v>4</v>
      </c>
      <c r="AI131" s="59" t="e">
        <f>+AI130/AI127</f>
        <v>#DIV/0!</v>
      </c>
    </row>
    <row r="132" spans="2:39" s="36" customFormat="1" x14ac:dyDescent="0.15">
      <c r="B132" s="60" t="s">
        <v>7</v>
      </c>
      <c r="C132" s="70" t="str">
        <f>IFERROR(IF(C125="","",VLOOKUP(C125,'別紙１ (港湾・漁港)'!$AT$7:$AW$678,4,FALSE)),"")</f>
        <v/>
      </c>
      <c r="D132" s="71" t="str">
        <f>IFERROR(IF(D125="","",VLOOKUP(D125,'別紙１ (港湾・漁港)'!$AT$7:$AW$678,4,FALSE)),"")</f>
        <v/>
      </c>
      <c r="E132" s="71" t="str">
        <f>IFERROR(IF(E125="","",VLOOKUP(E125,'別紙１ (港湾・漁港)'!$AT$7:$AW$678,4,FALSE)),"")</f>
        <v/>
      </c>
      <c r="F132" s="71" t="str">
        <f>IFERROR(IF(F125="","",VLOOKUP(F125,'別紙１ (港湾・漁港)'!$AT$7:$AW$678,4,FALSE)),"")</f>
        <v/>
      </c>
      <c r="G132" s="71" t="str">
        <f>IFERROR(IF(G125="","",VLOOKUP(G125,'別紙１ (港湾・漁港)'!$AT$7:$AW$678,4,FALSE)),"")</f>
        <v/>
      </c>
      <c r="H132" s="71" t="str">
        <f>IFERROR(IF(H125="","",VLOOKUP(H125,'別紙１ (港湾・漁港)'!$AT$7:$AW$678,4,FALSE)),"")</f>
        <v/>
      </c>
      <c r="I132" s="71" t="str">
        <f>IFERROR(IF(I125="","",VLOOKUP(I125,'別紙１ (港湾・漁港)'!$AT$7:$AW$678,4,FALSE)),"")</f>
        <v/>
      </c>
      <c r="J132" s="71" t="str">
        <f>IFERROR(IF(J125="","",VLOOKUP(J125,'別紙１ (港湾・漁港)'!$AT$7:$AW$678,4,FALSE)),"")</f>
        <v/>
      </c>
      <c r="K132" s="71" t="str">
        <f>IFERROR(IF(K125="","",VLOOKUP(K125,'別紙１ (港湾・漁港)'!$AT$7:$AW$678,4,FALSE)),"")</f>
        <v/>
      </c>
      <c r="L132" s="71" t="str">
        <f>IFERROR(IF(L125="","",VLOOKUP(L125,'別紙１ (港湾・漁港)'!$AT$7:$AW$678,4,FALSE)),"")</f>
        <v/>
      </c>
      <c r="M132" s="71" t="str">
        <f>IFERROR(IF(M125="","",VLOOKUP(M125,'別紙１ (港湾・漁港)'!$AT$7:$AW$678,4,FALSE)),"")</f>
        <v/>
      </c>
      <c r="N132" s="71" t="str">
        <f>IFERROR(IF(N125="","",VLOOKUP(N125,'別紙１ (港湾・漁港)'!$AT$7:$AW$678,4,FALSE)),"")</f>
        <v/>
      </c>
      <c r="O132" s="71" t="str">
        <f>IFERROR(IF(O125="","",VLOOKUP(O125,'別紙１ (港湾・漁港)'!$AT$7:$AW$678,4,FALSE)),"")</f>
        <v/>
      </c>
      <c r="P132" s="71" t="str">
        <f>IFERROR(IF(P125="","",VLOOKUP(P125,'別紙１ (港湾・漁港)'!$AT$7:$AW$678,4,FALSE)),"")</f>
        <v/>
      </c>
      <c r="Q132" s="71" t="str">
        <f>IFERROR(IF(Q125="","",VLOOKUP(Q125,'別紙１ (港湾・漁港)'!$AT$7:$AW$678,4,FALSE)),"")</f>
        <v/>
      </c>
      <c r="R132" s="71" t="str">
        <f>IFERROR(IF(R125="","",VLOOKUP(R125,'別紙１ (港湾・漁港)'!$AT$7:$AW$678,4,FALSE)),"")</f>
        <v/>
      </c>
      <c r="S132" s="71" t="str">
        <f>IFERROR(IF(S125="","",VLOOKUP(S125,'別紙１ (港湾・漁港)'!$AT$7:$AW$678,4,FALSE)),"")</f>
        <v/>
      </c>
      <c r="T132" s="71" t="str">
        <f>IFERROR(IF(T125="","",VLOOKUP(T125,'別紙１ (港湾・漁港)'!$AT$7:$AW$678,4,FALSE)),"")</f>
        <v/>
      </c>
      <c r="U132" s="71" t="str">
        <f>IFERROR(IF(U125="","",VLOOKUP(U125,'別紙１ (港湾・漁港)'!$AT$7:$AW$678,4,FALSE)),"")</f>
        <v/>
      </c>
      <c r="V132" s="71" t="str">
        <f>IFERROR(IF(V125="","",VLOOKUP(V125,'別紙１ (港湾・漁港)'!$AT$7:$AW$678,4,FALSE)),"")</f>
        <v/>
      </c>
      <c r="W132" s="71" t="str">
        <f>IFERROR(IF(W125="","",VLOOKUP(W125,'別紙１ (港湾・漁港)'!$AT$7:$AW$678,4,FALSE)),"")</f>
        <v/>
      </c>
      <c r="X132" s="71" t="str">
        <f>IFERROR(IF(X125="","",VLOOKUP(X125,'別紙１ (港湾・漁港)'!$AT$7:$AW$678,4,FALSE)),"")</f>
        <v/>
      </c>
      <c r="Y132" s="71" t="str">
        <f>IFERROR(IF(Y125="","",VLOOKUP(Y125,'別紙１ (港湾・漁港)'!$AT$7:$AW$678,4,FALSE)),"")</f>
        <v/>
      </c>
      <c r="Z132" s="71" t="str">
        <f>IFERROR(IF(Z125="","",VLOOKUP(Z125,'別紙１ (港湾・漁港)'!$AT$7:$AW$678,4,FALSE)),"")</f>
        <v/>
      </c>
      <c r="AA132" s="71" t="str">
        <f>IFERROR(IF(AA125="","",VLOOKUP(AA125,'別紙１ (港湾・漁港)'!$AT$7:$AW$678,4,FALSE)),"")</f>
        <v/>
      </c>
      <c r="AB132" s="71" t="str">
        <f>IFERROR(IF(AB125="","",VLOOKUP(AB125,'別紙１ (港湾・漁港)'!$AT$7:$AW$678,4,FALSE)),"")</f>
        <v/>
      </c>
      <c r="AC132" s="71" t="str">
        <f>IFERROR(IF(AC125="","",VLOOKUP(AC125,'別紙１ (港湾・漁港)'!$AT$7:$AW$678,4,FALSE)),"")</f>
        <v/>
      </c>
      <c r="AD132" s="71" t="str">
        <f>IFERROR(IF(AD125="","",VLOOKUP(AD125,'別紙１ (港湾・漁港)'!$AT$7:$AW$678,4,FALSE)),"")</f>
        <v/>
      </c>
      <c r="AE132" s="71" t="str">
        <f>IFERROR(IF(AE125="","",VLOOKUP(AE125,'別紙１ (港湾・漁港)'!$AT$7:$AW$678,4,FALSE)),"")</f>
        <v/>
      </c>
      <c r="AF132" s="71" t="str">
        <f>IFERROR(IF(AF125="","",VLOOKUP(AF125,'別紙１ (港湾・漁港)'!$AT$7:$AW$678,4,FALSE)),"")</f>
        <v/>
      </c>
      <c r="AG132" s="72" t="str">
        <f>IFERROR(IF(AG125="","",VLOOKUP(AG125,'別紙１ (港湾・漁港)'!$AT$7:$AW$678,4,FALSE)),"")</f>
        <v/>
      </c>
      <c r="AH132" s="61" t="s">
        <v>19</v>
      </c>
      <c r="AI132" s="47" t="e">
        <f>_xlfn.IFS(AI131&gt;=0.285,"OK",AI125&lt;=AI130,"OK",AI125&gt;AI130,"NG")</f>
        <v>#DIV/0!</v>
      </c>
      <c r="AJ132" s="40" t="e">
        <f>IF(AI132="NG","←月単位未達成","←月単位達成")</f>
        <v>#DIV/0!</v>
      </c>
      <c r="AK132" s="9"/>
      <c r="AL132" s="9"/>
      <c r="AM132" s="9"/>
    </row>
    <row r="133" spans="2:39" hidden="1" x14ac:dyDescent="0.15">
      <c r="B133" s="24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40"/>
    </row>
    <row r="134" spans="2:39" hidden="1" x14ac:dyDescent="0.15">
      <c r="B134" s="24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40"/>
    </row>
    <row r="135" spans="2:39" s="36" customFormat="1" x14ac:dyDescent="0.15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9" hidden="1" x14ac:dyDescent="0.15">
      <c r="C136" s="7" t="e">
        <f>YEAR(C139)</f>
        <v>#VALUE!</v>
      </c>
      <c r="D136" s="7" t="e">
        <f>MONTH(C139)</f>
        <v>#VALUE!</v>
      </c>
    </row>
    <row r="137" spans="2:39" x14ac:dyDescent="0.15">
      <c r="B137" s="11" t="s">
        <v>20</v>
      </c>
      <c r="C137" s="208" t="str">
        <f>IF(C139="","",C139)</f>
        <v/>
      </c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9"/>
    </row>
    <row r="138" spans="2:39" hidden="1" x14ac:dyDescent="0.15">
      <c r="B138" s="48"/>
      <c r="C138" s="31" t="e">
        <f>DATE($C136,$D136,1)</f>
        <v>#VALUE!</v>
      </c>
      <c r="D138" s="31" t="e">
        <f>C138+1</f>
        <v>#VALUE!</v>
      </c>
      <c r="E138" s="31" t="e">
        <f t="shared" ref="E138" si="452">D138+1</f>
        <v>#VALUE!</v>
      </c>
      <c r="F138" s="31" t="e">
        <f t="shared" ref="F138" si="453">E138+1</f>
        <v>#VALUE!</v>
      </c>
      <c r="G138" s="31" t="e">
        <f t="shared" ref="G138" si="454">F138+1</f>
        <v>#VALUE!</v>
      </c>
      <c r="H138" s="31" t="e">
        <f t="shared" ref="H138" si="455">G138+1</f>
        <v>#VALUE!</v>
      </c>
      <c r="I138" s="31" t="e">
        <f t="shared" ref="I138" si="456">H138+1</f>
        <v>#VALUE!</v>
      </c>
      <c r="J138" s="31" t="e">
        <f t="shared" ref="J138" si="457">I138+1</f>
        <v>#VALUE!</v>
      </c>
      <c r="K138" s="31" t="e">
        <f t="shared" ref="K138" si="458">J138+1</f>
        <v>#VALUE!</v>
      </c>
      <c r="L138" s="31" t="e">
        <f t="shared" ref="L138" si="459">K138+1</f>
        <v>#VALUE!</v>
      </c>
      <c r="M138" s="31" t="e">
        <f t="shared" ref="M138" si="460">L138+1</f>
        <v>#VALUE!</v>
      </c>
      <c r="N138" s="31" t="e">
        <f t="shared" ref="N138" si="461">M138+1</f>
        <v>#VALUE!</v>
      </c>
      <c r="O138" s="31" t="e">
        <f t="shared" ref="O138" si="462">N138+1</f>
        <v>#VALUE!</v>
      </c>
      <c r="P138" s="31" t="e">
        <f t="shared" ref="P138" si="463">O138+1</f>
        <v>#VALUE!</v>
      </c>
      <c r="Q138" s="31" t="e">
        <f t="shared" ref="Q138" si="464">P138+1</f>
        <v>#VALUE!</v>
      </c>
      <c r="R138" s="31" t="e">
        <f t="shared" ref="R138" si="465">Q138+1</f>
        <v>#VALUE!</v>
      </c>
      <c r="S138" s="31" t="e">
        <f t="shared" ref="S138" si="466">R138+1</f>
        <v>#VALUE!</v>
      </c>
      <c r="T138" s="31" t="e">
        <f t="shared" ref="T138" si="467">S138+1</f>
        <v>#VALUE!</v>
      </c>
      <c r="U138" s="31" t="e">
        <f t="shared" ref="U138" si="468">T138+1</f>
        <v>#VALUE!</v>
      </c>
      <c r="V138" s="31" t="e">
        <f t="shared" ref="V138" si="469">U138+1</f>
        <v>#VALUE!</v>
      </c>
      <c r="W138" s="31" t="e">
        <f t="shared" ref="W138" si="470">V138+1</f>
        <v>#VALUE!</v>
      </c>
      <c r="X138" s="31" t="e">
        <f t="shared" ref="X138" si="471">W138+1</f>
        <v>#VALUE!</v>
      </c>
      <c r="Y138" s="31" t="e">
        <f t="shared" ref="Y138" si="472">X138+1</f>
        <v>#VALUE!</v>
      </c>
      <c r="Z138" s="31" t="e">
        <f t="shared" ref="Z138" si="473">Y138+1</f>
        <v>#VALUE!</v>
      </c>
      <c r="AA138" s="31" t="e">
        <f t="shared" ref="AA138" si="474">Z138+1</f>
        <v>#VALUE!</v>
      </c>
      <c r="AB138" s="31" t="e">
        <f t="shared" ref="AB138" si="475">AA138+1</f>
        <v>#VALUE!</v>
      </c>
      <c r="AC138" s="31" t="e">
        <f t="shared" ref="AC138" si="476">AB138+1</f>
        <v>#VALUE!</v>
      </c>
      <c r="AD138" s="31" t="e">
        <f t="shared" ref="AD138" si="477">AC138+1</f>
        <v>#VALUE!</v>
      </c>
      <c r="AE138" s="31" t="e">
        <f t="shared" ref="AE138" si="478">AD138+1</f>
        <v>#VALUE!</v>
      </c>
      <c r="AF138" s="31" t="e">
        <f t="shared" ref="AF138" si="479">AE138+1</f>
        <v>#VALUE!</v>
      </c>
      <c r="AG138" s="31" t="e">
        <f t="shared" ref="AG138" si="480">AF138+1</f>
        <v>#VALUE!</v>
      </c>
      <c r="AH138" s="49"/>
      <c r="AI138" s="50"/>
    </row>
    <row r="139" spans="2:39" x14ac:dyDescent="0.15">
      <c r="B139" s="29" t="s">
        <v>21</v>
      </c>
      <c r="C139" s="51" t="str">
        <f>IFERROR(IF(EDATE(C124,1)&gt;$G$8,"",EDATE(C124,1)),"")</f>
        <v/>
      </c>
      <c r="D139" s="31" t="str">
        <f>IFERROR(IF(D138&gt;$G$8,"",IF(C139=EOMONTH(DATE($C136,$D136,1),0),"",IF(C139="","",C139+1))),"")</f>
        <v/>
      </c>
      <c r="E139" s="31" t="str">
        <f t="shared" ref="E139" si="481">IFERROR(IF(E138&gt;$G$8,"",IF(D139=EOMONTH(DATE($C136,$D136,1),0),"",IF(D139="","",D139+1))),"")</f>
        <v/>
      </c>
      <c r="F139" s="31" t="str">
        <f t="shared" ref="F139" si="482">IFERROR(IF(F138&gt;$G$8,"",IF(E139=EOMONTH(DATE($C136,$D136,1),0),"",IF(E139="","",E139+1))),"")</f>
        <v/>
      </c>
      <c r="G139" s="31" t="str">
        <f t="shared" ref="G139" si="483">IFERROR(IF(G138&gt;$G$8,"",IF(F139=EOMONTH(DATE($C136,$D136,1),0),"",IF(F139="","",F139+1))),"")</f>
        <v/>
      </c>
      <c r="H139" s="31" t="str">
        <f t="shared" ref="H139" si="484">IFERROR(IF(H138&gt;$G$8,"",IF(G139=EOMONTH(DATE($C136,$D136,1),0),"",IF(G139="","",G139+1))),"")</f>
        <v/>
      </c>
      <c r="I139" s="31" t="str">
        <f t="shared" ref="I139" si="485">IFERROR(IF(I138&gt;$G$8,"",IF(H139=EOMONTH(DATE($C136,$D136,1),0),"",IF(H139="","",H139+1))),"")</f>
        <v/>
      </c>
      <c r="J139" s="31" t="str">
        <f t="shared" ref="J139" si="486">IFERROR(IF(J138&gt;$G$8,"",IF(I139=EOMONTH(DATE($C136,$D136,1),0),"",IF(I139="","",I139+1))),"")</f>
        <v/>
      </c>
      <c r="K139" s="31" t="str">
        <f t="shared" ref="K139" si="487">IFERROR(IF(K138&gt;$G$8,"",IF(J139=EOMONTH(DATE($C136,$D136,1),0),"",IF(J139="","",J139+1))),"")</f>
        <v/>
      </c>
      <c r="L139" s="31" t="str">
        <f t="shared" ref="L139" si="488">IFERROR(IF(L138&gt;$G$8,"",IF(K139=EOMONTH(DATE($C136,$D136,1),0),"",IF(K139="","",K139+1))),"")</f>
        <v/>
      </c>
      <c r="M139" s="31" t="str">
        <f t="shared" ref="M139" si="489">IFERROR(IF(M138&gt;$G$8,"",IF(L139=EOMONTH(DATE($C136,$D136,1),0),"",IF(L139="","",L139+1))),"")</f>
        <v/>
      </c>
      <c r="N139" s="31" t="str">
        <f t="shared" ref="N139" si="490">IFERROR(IF(N138&gt;$G$8,"",IF(M139=EOMONTH(DATE($C136,$D136,1),0),"",IF(M139="","",M139+1))),"")</f>
        <v/>
      </c>
      <c r="O139" s="31" t="str">
        <f t="shared" ref="O139" si="491">IFERROR(IF(O138&gt;$G$8,"",IF(N139=EOMONTH(DATE($C136,$D136,1),0),"",IF(N139="","",N139+1))),"")</f>
        <v/>
      </c>
      <c r="P139" s="31" t="str">
        <f t="shared" ref="P139" si="492">IFERROR(IF(P138&gt;$G$8,"",IF(O139=EOMONTH(DATE($C136,$D136,1),0),"",IF(O139="","",O139+1))),"")</f>
        <v/>
      </c>
      <c r="Q139" s="31" t="str">
        <f t="shared" ref="Q139" si="493">IFERROR(IF(Q138&gt;$G$8,"",IF(P139=EOMONTH(DATE($C136,$D136,1),0),"",IF(P139="","",P139+1))),"")</f>
        <v/>
      </c>
      <c r="R139" s="31" t="str">
        <f t="shared" ref="R139" si="494">IFERROR(IF(R138&gt;$G$8,"",IF(Q139=EOMONTH(DATE($C136,$D136,1),0),"",IF(Q139="","",Q139+1))),"")</f>
        <v/>
      </c>
      <c r="S139" s="31" t="str">
        <f t="shared" ref="S139" si="495">IFERROR(IF(S138&gt;$G$8,"",IF(R139=EOMONTH(DATE($C136,$D136,1),0),"",IF(R139="","",R139+1))),"")</f>
        <v/>
      </c>
      <c r="T139" s="31" t="str">
        <f t="shared" ref="T139" si="496">IFERROR(IF(T138&gt;$G$8,"",IF(S139=EOMONTH(DATE($C136,$D136,1),0),"",IF(S139="","",S139+1))),"")</f>
        <v/>
      </c>
      <c r="U139" s="31" t="str">
        <f t="shared" ref="U139" si="497">IFERROR(IF(U138&gt;$G$8,"",IF(T139=EOMONTH(DATE($C136,$D136,1),0),"",IF(T139="","",T139+1))),"")</f>
        <v/>
      </c>
      <c r="V139" s="31" t="str">
        <f t="shared" ref="V139" si="498">IFERROR(IF(V138&gt;$G$8,"",IF(U139=EOMONTH(DATE($C136,$D136,1),0),"",IF(U139="","",U139+1))),"")</f>
        <v/>
      </c>
      <c r="W139" s="31" t="str">
        <f t="shared" ref="W139" si="499">IFERROR(IF(W138&gt;$G$8,"",IF(V139=EOMONTH(DATE($C136,$D136,1),0),"",IF(V139="","",V139+1))),"")</f>
        <v/>
      </c>
      <c r="X139" s="31" t="str">
        <f t="shared" ref="X139" si="500">IFERROR(IF(X138&gt;$G$8,"",IF(W139=EOMONTH(DATE($C136,$D136,1),0),"",IF(W139="","",W139+1))),"")</f>
        <v/>
      </c>
      <c r="Y139" s="31" t="str">
        <f t="shared" ref="Y139" si="501">IFERROR(IF(Y138&gt;$G$8,"",IF(X139=EOMONTH(DATE($C136,$D136,1),0),"",IF(X139="","",X139+1))),"")</f>
        <v/>
      </c>
      <c r="Z139" s="31" t="str">
        <f t="shared" ref="Z139" si="502">IFERROR(IF(Z138&gt;$G$8,"",IF(Y139=EOMONTH(DATE($C136,$D136,1),0),"",IF(Y139="","",Y139+1))),"")</f>
        <v/>
      </c>
      <c r="AA139" s="31" t="str">
        <f t="shared" ref="AA139" si="503">IFERROR(IF(AA138&gt;$G$8,"",IF(Z139=EOMONTH(DATE($C136,$D136,1),0),"",IF(Z139="","",Z139+1))),"")</f>
        <v/>
      </c>
      <c r="AB139" s="31" t="str">
        <f t="shared" ref="AB139" si="504">IFERROR(IF(AB138&gt;$G$8,"",IF(AA139=EOMONTH(DATE($C136,$D136,1),0),"",IF(AA139="","",AA139+1))),"")</f>
        <v/>
      </c>
      <c r="AC139" s="31" t="str">
        <f t="shared" ref="AC139" si="505">IFERROR(IF(AC138&gt;$G$8,"",IF(AB139=EOMONTH(DATE($C136,$D136,1),0),"",IF(AB139="","",AB139+1))),"")</f>
        <v/>
      </c>
      <c r="AD139" s="31" t="str">
        <f t="shared" ref="AD139" si="506">IFERROR(IF(AD138&gt;$G$8,"",IF(AC139=EOMONTH(DATE($C136,$D136,1),0),"",IF(AC139="","",AC139+1))),"")</f>
        <v/>
      </c>
      <c r="AE139" s="31" t="str">
        <f t="shared" ref="AE139" si="507">IFERROR(IF(AE138&gt;$G$8,"",IF(AD139=EOMONTH(DATE($C136,$D136,1),0),"",IF(AD139="","",AD139+1))),"")</f>
        <v/>
      </c>
      <c r="AF139" s="31" t="str">
        <f t="shared" ref="AF139" si="508">IFERROR(IF(AF138&gt;$G$8,"",IF(AE139=EOMONTH(DATE($C136,$D136,1),0),"",IF(AE139="","",AE139+1))),"")</f>
        <v/>
      </c>
      <c r="AG139" s="31" t="str">
        <f t="shared" ref="AG139" si="509">IFERROR(IF(AG138&gt;$G$8,"",IF(AF139=EOMONTH(DATE($C136,$D136,1),0),"",IF(AF139="","",AF139+1))),"")</f>
        <v/>
      </c>
      <c r="AH139" s="32" t="s">
        <v>22</v>
      </c>
      <c r="AI139" s="33">
        <f>+COUNTIFS(C140:AG140,"土",C144:AG144,"")+COUNTIFS(C140:AG140,"日",C144:AG144,"")</f>
        <v>0</v>
      </c>
    </row>
    <row r="140" spans="2:39" s="36" customFormat="1" x14ac:dyDescent="0.15">
      <c r="B140" s="52" t="s">
        <v>5</v>
      </c>
      <c r="C140" s="63" t="str">
        <f>IFERROR(TEXT(WEEKDAY(+C139),"aaa"),"")</f>
        <v/>
      </c>
      <c r="D140" s="64" t="str">
        <f t="shared" ref="D140:AG140" si="510">IFERROR(TEXT(WEEKDAY(+D139),"aaa"),"")</f>
        <v/>
      </c>
      <c r="E140" s="64" t="str">
        <f t="shared" si="510"/>
        <v/>
      </c>
      <c r="F140" s="64" t="str">
        <f t="shared" si="510"/>
        <v/>
      </c>
      <c r="G140" s="64" t="str">
        <f t="shared" si="510"/>
        <v/>
      </c>
      <c r="H140" s="64" t="str">
        <f t="shared" si="510"/>
        <v/>
      </c>
      <c r="I140" s="64" t="str">
        <f t="shared" si="510"/>
        <v/>
      </c>
      <c r="J140" s="64" t="str">
        <f t="shared" si="510"/>
        <v/>
      </c>
      <c r="K140" s="64" t="str">
        <f t="shared" si="510"/>
        <v/>
      </c>
      <c r="L140" s="64" t="str">
        <f t="shared" si="510"/>
        <v/>
      </c>
      <c r="M140" s="64" t="str">
        <f t="shared" si="510"/>
        <v/>
      </c>
      <c r="N140" s="64" t="str">
        <f t="shared" si="510"/>
        <v/>
      </c>
      <c r="O140" s="64" t="str">
        <f t="shared" si="510"/>
        <v/>
      </c>
      <c r="P140" s="64" t="str">
        <f t="shared" si="510"/>
        <v/>
      </c>
      <c r="Q140" s="64" t="str">
        <f t="shared" si="510"/>
        <v/>
      </c>
      <c r="R140" s="64" t="str">
        <f t="shared" si="510"/>
        <v/>
      </c>
      <c r="S140" s="64" t="str">
        <f t="shared" si="510"/>
        <v/>
      </c>
      <c r="T140" s="64" t="str">
        <f t="shared" si="510"/>
        <v/>
      </c>
      <c r="U140" s="64" t="str">
        <f t="shared" si="510"/>
        <v/>
      </c>
      <c r="V140" s="64" t="str">
        <f t="shared" si="510"/>
        <v/>
      </c>
      <c r="W140" s="64" t="str">
        <f t="shared" si="510"/>
        <v/>
      </c>
      <c r="X140" s="64" t="str">
        <f t="shared" si="510"/>
        <v/>
      </c>
      <c r="Y140" s="64" t="str">
        <f t="shared" si="510"/>
        <v/>
      </c>
      <c r="Z140" s="64" t="str">
        <f t="shared" si="510"/>
        <v/>
      </c>
      <c r="AA140" s="64" t="str">
        <f t="shared" si="510"/>
        <v/>
      </c>
      <c r="AB140" s="64" t="str">
        <f t="shared" si="510"/>
        <v/>
      </c>
      <c r="AC140" s="64" t="str">
        <f t="shared" si="510"/>
        <v/>
      </c>
      <c r="AD140" s="64" t="str">
        <f t="shared" si="510"/>
        <v/>
      </c>
      <c r="AE140" s="64" t="str">
        <f t="shared" si="510"/>
        <v/>
      </c>
      <c r="AF140" s="64" t="str">
        <f t="shared" si="510"/>
        <v/>
      </c>
      <c r="AG140" s="64" t="str">
        <f t="shared" si="510"/>
        <v/>
      </c>
      <c r="AH140" s="53" t="s">
        <v>17</v>
      </c>
      <c r="AI140" s="33">
        <f>+COUNTIF(C144:AG144,"夏休")+COUNTIF(C144:AG144,"冬休")</f>
        <v>0</v>
      </c>
    </row>
    <row r="141" spans="2:39" s="36" customFormat="1" ht="13.5" customHeight="1" x14ac:dyDescent="0.15">
      <c r="B141" s="176" t="s">
        <v>8</v>
      </c>
      <c r="C141" s="182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  <c r="AD141" s="202"/>
      <c r="AE141" s="202"/>
      <c r="AF141" s="170"/>
      <c r="AG141" s="205"/>
      <c r="AH141" s="54" t="s">
        <v>2</v>
      </c>
      <c r="AI141" s="55">
        <f>COUNT(C139:AG139)-AI140</f>
        <v>0</v>
      </c>
    </row>
    <row r="142" spans="2:39" s="36" customFormat="1" ht="13.5" customHeight="1" x14ac:dyDescent="0.15">
      <c r="B142" s="177"/>
      <c r="C142" s="183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203"/>
      <c r="AE142" s="203"/>
      <c r="AF142" s="171"/>
      <c r="AG142" s="206"/>
      <c r="AH142" s="54" t="s">
        <v>6</v>
      </c>
      <c r="AI142" s="39">
        <f>+COUNTIF(C145:AG145,"休")</f>
        <v>0</v>
      </c>
      <c r="AJ142" s="40" t="e">
        <f>IF(AI143&gt;0.285,"",IF(AI142&lt;AI139,"←計画日数が足りません",""))</f>
        <v>#DIV/0!</v>
      </c>
    </row>
    <row r="143" spans="2:39" s="36" customFormat="1" ht="13.5" customHeight="1" x14ac:dyDescent="0.15">
      <c r="B143" s="178"/>
      <c r="C143" s="184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2"/>
      <c r="AD143" s="204"/>
      <c r="AE143" s="204"/>
      <c r="AF143" s="172"/>
      <c r="AG143" s="207"/>
      <c r="AH143" s="54" t="s">
        <v>9</v>
      </c>
      <c r="AI143" s="56" t="e">
        <f>+AI142/AI141</f>
        <v>#DIV/0!</v>
      </c>
    </row>
    <row r="144" spans="2:39" s="36" customFormat="1" x14ac:dyDescent="0.15">
      <c r="B144" s="57" t="s">
        <v>16</v>
      </c>
      <c r="C144" s="5" t="str">
        <f>IFERROR(IF(C139="","",VLOOKUP(C139,'別紙１ (港湾・漁港)'!$AT$7:$AW$678,2,FALSE)),"")</f>
        <v/>
      </c>
      <c r="D144" s="2" t="str">
        <f>IFERROR(IF(D139="","",VLOOKUP(D139,'別紙１ (港湾・漁港)'!$AT$7:$AW$678,2,FALSE)),"")</f>
        <v/>
      </c>
      <c r="E144" s="2" t="str">
        <f>IFERROR(IF(E139="","",VLOOKUP(E139,'別紙１ (港湾・漁港)'!$AT$7:$AW$678,2,FALSE)),"")</f>
        <v/>
      </c>
      <c r="F144" s="2" t="str">
        <f>IFERROR(IF(F139="","",VLOOKUP(F139,'別紙１ (港湾・漁港)'!$AT$7:$AW$678,2,FALSE)),"")</f>
        <v/>
      </c>
      <c r="G144" s="2" t="str">
        <f>IFERROR(IF(G139="","",VLOOKUP(G139,'別紙１ (港湾・漁港)'!$AT$7:$AW$678,2,FALSE)),"")</f>
        <v/>
      </c>
      <c r="H144" s="2" t="str">
        <f>IFERROR(IF(H139="","",VLOOKUP(H139,'別紙１ (港湾・漁港)'!$AT$7:$AW$678,2,FALSE)),"")</f>
        <v/>
      </c>
      <c r="I144" s="2" t="str">
        <f>IFERROR(IF(I139="","",VLOOKUP(I139,'別紙１ (港湾・漁港)'!$AT$7:$AW$678,2,FALSE)),"")</f>
        <v/>
      </c>
      <c r="J144" s="2" t="str">
        <f>IFERROR(IF(J139="","",VLOOKUP(J139,'別紙１ (港湾・漁港)'!$AT$7:$AW$678,2,FALSE)),"")</f>
        <v/>
      </c>
      <c r="K144" s="2" t="str">
        <f>IFERROR(IF(K139="","",VLOOKUP(K139,'別紙１ (港湾・漁港)'!$AT$7:$AW$678,2,FALSE)),"")</f>
        <v/>
      </c>
      <c r="L144" s="2" t="str">
        <f>IFERROR(IF(L139="","",VLOOKUP(L139,'別紙１ (港湾・漁港)'!$AT$7:$AW$678,2,FALSE)),"")</f>
        <v/>
      </c>
      <c r="M144" s="2" t="str">
        <f>IFERROR(IF(M139="","",VLOOKUP(M139,'別紙１ (港湾・漁港)'!$AT$7:$AW$678,2,FALSE)),"")</f>
        <v/>
      </c>
      <c r="N144" s="2" t="str">
        <f>IFERROR(IF(N139="","",VLOOKUP(N139,'別紙１ (港湾・漁港)'!$AT$7:$AW$678,2,FALSE)),"")</f>
        <v/>
      </c>
      <c r="O144" s="2" t="str">
        <f>IFERROR(IF(O139="","",VLOOKUP(O139,'別紙１ (港湾・漁港)'!$AT$7:$AW$678,2,FALSE)),"")</f>
        <v/>
      </c>
      <c r="P144" s="2" t="str">
        <f>IFERROR(IF(P139="","",VLOOKUP(P139,'別紙１ (港湾・漁港)'!$AT$7:$AW$678,2,FALSE)),"")</f>
        <v/>
      </c>
      <c r="Q144" s="2" t="str">
        <f>IFERROR(IF(Q139="","",VLOOKUP(Q139,'別紙１ (港湾・漁港)'!$AT$7:$AW$678,2,FALSE)),"")</f>
        <v/>
      </c>
      <c r="R144" s="2" t="str">
        <f>IFERROR(IF(R139="","",VLOOKUP(R139,'別紙１ (港湾・漁港)'!$AT$7:$AW$678,2,FALSE)),"")</f>
        <v/>
      </c>
      <c r="S144" s="2" t="str">
        <f>IFERROR(IF(S139="","",VLOOKUP(S139,'別紙１ (港湾・漁港)'!$AT$7:$AW$678,2,FALSE)),"")</f>
        <v/>
      </c>
      <c r="T144" s="2" t="str">
        <f>IFERROR(IF(T139="","",VLOOKUP(T139,'別紙１ (港湾・漁港)'!$AT$7:$AW$678,2,FALSE)),"")</f>
        <v/>
      </c>
      <c r="U144" s="2" t="str">
        <f>IFERROR(IF(U139="","",VLOOKUP(U139,'別紙１ (港湾・漁港)'!$AT$7:$AW$678,2,FALSE)),"")</f>
        <v/>
      </c>
      <c r="V144" s="2" t="str">
        <f>IFERROR(IF(V139="","",VLOOKUP(V139,'別紙１ (港湾・漁港)'!$AT$7:$AW$678,2,FALSE)),"")</f>
        <v/>
      </c>
      <c r="W144" s="2" t="str">
        <f>IFERROR(IF(W139="","",VLOOKUP(W139,'別紙１ (港湾・漁港)'!$AT$7:$AW$678,2,FALSE)),"")</f>
        <v/>
      </c>
      <c r="X144" s="2" t="str">
        <f>IFERROR(IF(X139="","",VLOOKUP(X139,'別紙１ (港湾・漁港)'!$AT$7:$AW$678,2,FALSE)),"")</f>
        <v/>
      </c>
      <c r="Y144" s="2" t="str">
        <f>IFERROR(IF(Y139="","",VLOOKUP(Y139,'別紙１ (港湾・漁港)'!$AT$7:$AW$678,2,FALSE)),"")</f>
        <v/>
      </c>
      <c r="Z144" s="2" t="str">
        <f>IFERROR(IF(Z139="","",VLOOKUP(Z139,'別紙１ (港湾・漁港)'!$AT$7:$AW$678,2,FALSE)),"")</f>
        <v/>
      </c>
      <c r="AA144" s="2" t="str">
        <f>IFERROR(IF(AA139="","",VLOOKUP(AA139,'別紙１ (港湾・漁港)'!$AT$7:$AW$678,2,FALSE)),"")</f>
        <v/>
      </c>
      <c r="AB144" s="2" t="str">
        <f>IFERROR(IF(AB139="","",VLOOKUP(AB139,'別紙１ (港湾・漁港)'!$AT$7:$AW$678,2,FALSE)),"")</f>
        <v/>
      </c>
      <c r="AC144" s="2" t="str">
        <f>IFERROR(IF(AC139="","",VLOOKUP(AC139,'別紙１ (港湾・漁港)'!$AT$7:$AW$678,2,FALSE)),"")</f>
        <v/>
      </c>
      <c r="AD144" s="3" t="str">
        <f>IFERROR(IF(AD139="","",VLOOKUP(AD139,'別紙１ (港湾・漁港)'!$AT$7:$AW$678,2,FALSE)),"")</f>
        <v/>
      </c>
      <c r="AE144" s="3" t="str">
        <f>IFERROR(IF(AE139="","",VLOOKUP(AE139,'別紙１ (港湾・漁港)'!$AT$7:$AW$678,2,FALSE)),"")</f>
        <v/>
      </c>
      <c r="AF144" s="2" t="str">
        <f>IFERROR(IF(AF139="","",VLOOKUP(AF139,'別紙１ (港湾・漁港)'!$AT$7:$AW$678,2,FALSE)),"")</f>
        <v/>
      </c>
      <c r="AG144" s="4" t="str">
        <f>IFERROR(IF(AG139="","",VLOOKUP(AG139,'別紙１ (港湾・漁港)'!$AT$7:$AW$678,2,FALSE)),"")</f>
        <v/>
      </c>
      <c r="AH144" s="54" t="s">
        <v>10</v>
      </c>
      <c r="AI144" s="39">
        <f>+COUNTIF(C146:AG146,"*休")+COUNTIF(C146:AG146,"*雨")</f>
        <v>0</v>
      </c>
    </row>
    <row r="145" spans="2:39" s="36" customFormat="1" x14ac:dyDescent="0.15">
      <c r="B145" s="52" t="s">
        <v>0</v>
      </c>
      <c r="C145" s="5" t="str">
        <f>IFERROR(IF(C139="","",VLOOKUP(C139,'別紙１ (港湾・漁港)'!$AT$7:$AW$678,3,FALSE)),"")</f>
        <v/>
      </c>
      <c r="D145" s="2" t="str">
        <f>IFERROR(IF(D139="","",VLOOKUP(D139,'別紙１ (港湾・漁港)'!$AT$7:$AW$678,3,FALSE)),"")</f>
        <v/>
      </c>
      <c r="E145" s="2" t="str">
        <f>IFERROR(IF(E139="","",VLOOKUP(E139,'別紙１ (港湾・漁港)'!$AT$7:$AW$678,3,FALSE)),"")</f>
        <v/>
      </c>
      <c r="F145" s="2" t="str">
        <f>IFERROR(IF(F139="","",VLOOKUP(F139,'別紙１ (港湾・漁港)'!$AT$7:$AW$678,3,FALSE)),"")</f>
        <v/>
      </c>
      <c r="G145" s="2" t="str">
        <f>IFERROR(IF(G139="","",VLOOKUP(G139,'別紙１ (港湾・漁港)'!$AT$7:$AW$678,3,FALSE)),"")</f>
        <v/>
      </c>
      <c r="H145" s="2" t="str">
        <f>IFERROR(IF(H139="","",VLOOKUP(H139,'別紙１ (港湾・漁港)'!$AT$7:$AW$678,3,FALSE)),"")</f>
        <v/>
      </c>
      <c r="I145" s="2" t="str">
        <f>IFERROR(IF(I139="","",VLOOKUP(I139,'別紙１ (港湾・漁港)'!$AT$7:$AW$678,3,FALSE)),"")</f>
        <v/>
      </c>
      <c r="J145" s="2" t="str">
        <f>IFERROR(IF(J139="","",VLOOKUP(J139,'別紙１ (港湾・漁港)'!$AT$7:$AW$678,3,FALSE)),"")</f>
        <v/>
      </c>
      <c r="K145" s="2" t="str">
        <f>IFERROR(IF(K139="","",VLOOKUP(K139,'別紙１ (港湾・漁港)'!$AT$7:$AW$678,3,FALSE)),"")</f>
        <v/>
      </c>
      <c r="L145" s="2" t="str">
        <f>IFERROR(IF(L139="","",VLOOKUP(L139,'別紙１ (港湾・漁港)'!$AT$7:$AW$678,3,FALSE)),"")</f>
        <v/>
      </c>
      <c r="M145" s="2" t="str">
        <f>IFERROR(IF(M139="","",VLOOKUP(M139,'別紙１ (港湾・漁港)'!$AT$7:$AW$678,3,FALSE)),"")</f>
        <v/>
      </c>
      <c r="N145" s="2" t="str">
        <f>IFERROR(IF(N139="","",VLOOKUP(N139,'別紙１ (港湾・漁港)'!$AT$7:$AW$678,3,FALSE)),"")</f>
        <v/>
      </c>
      <c r="O145" s="2" t="str">
        <f>IFERROR(IF(O139="","",VLOOKUP(O139,'別紙１ (港湾・漁港)'!$AT$7:$AW$678,3,FALSE)),"")</f>
        <v/>
      </c>
      <c r="P145" s="2" t="str">
        <f>IFERROR(IF(P139="","",VLOOKUP(P139,'別紙１ (港湾・漁港)'!$AT$7:$AW$678,3,FALSE)),"")</f>
        <v/>
      </c>
      <c r="Q145" s="2" t="str">
        <f>IFERROR(IF(Q139="","",VLOOKUP(Q139,'別紙１ (港湾・漁港)'!$AT$7:$AW$678,3,FALSE)),"")</f>
        <v/>
      </c>
      <c r="R145" s="2" t="str">
        <f>IFERROR(IF(R139="","",VLOOKUP(R139,'別紙１ (港湾・漁港)'!$AT$7:$AW$678,3,FALSE)),"")</f>
        <v/>
      </c>
      <c r="S145" s="2" t="str">
        <f>IFERROR(IF(S139="","",VLOOKUP(S139,'別紙１ (港湾・漁港)'!$AT$7:$AW$678,3,FALSE)),"")</f>
        <v/>
      </c>
      <c r="T145" s="2" t="str">
        <f>IFERROR(IF(T139="","",VLOOKUP(T139,'別紙１ (港湾・漁港)'!$AT$7:$AW$678,3,FALSE)),"")</f>
        <v/>
      </c>
      <c r="U145" s="2" t="str">
        <f>IFERROR(IF(U139="","",VLOOKUP(U139,'別紙１ (港湾・漁港)'!$AT$7:$AW$678,3,FALSE)),"")</f>
        <v/>
      </c>
      <c r="V145" s="2" t="str">
        <f>IFERROR(IF(V139="","",VLOOKUP(V139,'別紙１ (港湾・漁港)'!$AT$7:$AW$678,3,FALSE)),"")</f>
        <v/>
      </c>
      <c r="W145" s="2" t="str">
        <f>IFERROR(IF(W139="","",VLOOKUP(W139,'別紙１ (港湾・漁港)'!$AT$7:$AW$678,3,FALSE)),"")</f>
        <v/>
      </c>
      <c r="X145" s="2" t="str">
        <f>IFERROR(IF(X139="","",VLOOKUP(X139,'別紙１ (港湾・漁港)'!$AT$7:$AW$678,3,FALSE)),"")</f>
        <v/>
      </c>
      <c r="Y145" s="2" t="str">
        <f>IFERROR(IF(Y139="","",VLOOKUP(Y139,'別紙１ (港湾・漁港)'!$AT$7:$AW$678,3,FALSE)),"")</f>
        <v/>
      </c>
      <c r="Z145" s="2" t="str">
        <f>IFERROR(IF(Z139="","",VLOOKUP(Z139,'別紙１ (港湾・漁港)'!$AT$7:$AW$678,3,FALSE)),"")</f>
        <v/>
      </c>
      <c r="AA145" s="2" t="str">
        <f>IFERROR(IF(AA139="","",VLOOKUP(AA139,'別紙１ (港湾・漁港)'!$AT$7:$AW$678,3,FALSE)),"")</f>
        <v/>
      </c>
      <c r="AB145" s="2" t="str">
        <f>IFERROR(IF(AB139="","",VLOOKUP(AB139,'別紙１ (港湾・漁港)'!$AT$7:$AW$678,3,FALSE)),"")</f>
        <v/>
      </c>
      <c r="AC145" s="2" t="str">
        <f>IFERROR(IF(AC139="","",VLOOKUP(AC139,'別紙１ (港湾・漁港)'!$AT$7:$AW$678,3,FALSE)),"")</f>
        <v/>
      </c>
      <c r="AD145" s="2" t="str">
        <f>IFERROR(IF(AD139="","",VLOOKUP(AD139,'別紙１ (港湾・漁港)'!$AT$7:$AW$678,3,FALSE)),"")</f>
        <v/>
      </c>
      <c r="AE145" s="2" t="str">
        <f>IFERROR(IF(AE139="","",VLOOKUP(AE139,'別紙１ (港湾・漁港)'!$AT$7:$AW$678,3,FALSE)),"")</f>
        <v/>
      </c>
      <c r="AF145" s="2" t="str">
        <f>IFERROR(IF(AF139="","",VLOOKUP(AF139,'別紙１ (港湾・漁港)'!$AT$7:$AW$678,3,FALSE)),"")</f>
        <v/>
      </c>
      <c r="AG145" s="69" t="str">
        <f>IFERROR(IF(AG139="","",VLOOKUP(AG139,'別紙１ (港湾・漁港)'!$AT$7:$AW$678,3,FALSE)),"")</f>
        <v/>
      </c>
      <c r="AH145" s="58" t="s">
        <v>4</v>
      </c>
      <c r="AI145" s="59" t="e">
        <f>+AI144/AI141</f>
        <v>#DIV/0!</v>
      </c>
    </row>
    <row r="146" spans="2:39" s="36" customFormat="1" x14ac:dyDescent="0.15">
      <c r="B146" s="60" t="s">
        <v>7</v>
      </c>
      <c r="C146" s="70" t="str">
        <f>IFERROR(IF(C139="","",VLOOKUP(C139,'別紙１ (港湾・漁港)'!$AT$7:$AW$678,4,FALSE)),"")</f>
        <v/>
      </c>
      <c r="D146" s="71" t="str">
        <f>IFERROR(IF(D139="","",VLOOKUP(D139,'別紙１ (港湾・漁港)'!$AT$7:$AW$678,4,FALSE)),"")</f>
        <v/>
      </c>
      <c r="E146" s="71" t="str">
        <f>IFERROR(IF(E139="","",VLOOKUP(E139,'別紙１ (港湾・漁港)'!$AT$7:$AW$678,4,FALSE)),"")</f>
        <v/>
      </c>
      <c r="F146" s="71" t="str">
        <f>IFERROR(IF(F139="","",VLOOKUP(F139,'別紙１ (港湾・漁港)'!$AT$7:$AW$678,4,FALSE)),"")</f>
        <v/>
      </c>
      <c r="G146" s="71" t="str">
        <f>IFERROR(IF(G139="","",VLOOKUP(G139,'別紙１ (港湾・漁港)'!$AT$7:$AW$678,4,FALSE)),"")</f>
        <v/>
      </c>
      <c r="H146" s="71" t="str">
        <f>IFERROR(IF(H139="","",VLOOKUP(H139,'別紙１ (港湾・漁港)'!$AT$7:$AW$678,4,FALSE)),"")</f>
        <v/>
      </c>
      <c r="I146" s="71" t="str">
        <f>IFERROR(IF(I139="","",VLOOKUP(I139,'別紙１ (港湾・漁港)'!$AT$7:$AW$678,4,FALSE)),"")</f>
        <v/>
      </c>
      <c r="J146" s="71" t="str">
        <f>IFERROR(IF(J139="","",VLOOKUP(J139,'別紙１ (港湾・漁港)'!$AT$7:$AW$678,4,FALSE)),"")</f>
        <v/>
      </c>
      <c r="K146" s="71" t="str">
        <f>IFERROR(IF(K139="","",VLOOKUP(K139,'別紙１ (港湾・漁港)'!$AT$7:$AW$678,4,FALSE)),"")</f>
        <v/>
      </c>
      <c r="L146" s="71" t="str">
        <f>IFERROR(IF(L139="","",VLOOKUP(L139,'別紙１ (港湾・漁港)'!$AT$7:$AW$678,4,FALSE)),"")</f>
        <v/>
      </c>
      <c r="M146" s="71" t="str">
        <f>IFERROR(IF(M139="","",VLOOKUP(M139,'別紙１ (港湾・漁港)'!$AT$7:$AW$678,4,FALSE)),"")</f>
        <v/>
      </c>
      <c r="N146" s="71" t="str">
        <f>IFERROR(IF(N139="","",VLOOKUP(N139,'別紙１ (港湾・漁港)'!$AT$7:$AW$678,4,FALSE)),"")</f>
        <v/>
      </c>
      <c r="O146" s="71" t="str">
        <f>IFERROR(IF(O139="","",VLOOKUP(O139,'別紙１ (港湾・漁港)'!$AT$7:$AW$678,4,FALSE)),"")</f>
        <v/>
      </c>
      <c r="P146" s="71" t="str">
        <f>IFERROR(IF(P139="","",VLOOKUP(P139,'別紙１ (港湾・漁港)'!$AT$7:$AW$678,4,FALSE)),"")</f>
        <v/>
      </c>
      <c r="Q146" s="71" t="str">
        <f>IFERROR(IF(Q139="","",VLOOKUP(Q139,'別紙１ (港湾・漁港)'!$AT$7:$AW$678,4,FALSE)),"")</f>
        <v/>
      </c>
      <c r="R146" s="71" t="str">
        <f>IFERROR(IF(R139="","",VLOOKUP(R139,'別紙１ (港湾・漁港)'!$AT$7:$AW$678,4,FALSE)),"")</f>
        <v/>
      </c>
      <c r="S146" s="71" t="str">
        <f>IFERROR(IF(S139="","",VLOOKUP(S139,'別紙１ (港湾・漁港)'!$AT$7:$AW$678,4,FALSE)),"")</f>
        <v/>
      </c>
      <c r="T146" s="71" t="str">
        <f>IFERROR(IF(T139="","",VLOOKUP(T139,'別紙１ (港湾・漁港)'!$AT$7:$AW$678,4,FALSE)),"")</f>
        <v/>
      </c>
      <c r="U146" s="71" t="str">
        <f>IFERROR(IF(U139="","",VLOOKUP(U139,'別紙１ (港湾・漁港)'!$AT$7:$AW$678,4,FALSE)),"")</f>
        <v/>
      </c>
      <c r="V146" s="71" t="str">
        <f>IFERROR(IF(V139="","",VLOOKUP(V139,'別紙１ (港湾・漁港)'!$AT$7:$AW$678,4,FALSE)),"")</f>
        <v/>
      </c>
      <c r="W146" s="71" t="str">
        <f>IFERROR(IF(W139="","",VLOOKUP(W139,'別紙１ (港湾・漁港)'!$AT$7:$AW$678,4,FALSE)),"")</f>
        <v/>
      </c>
      <c r="X146" s="71" t="str">
        <f>IFERROR(IF(X139="","",VLOOKUP(X139,'別紙１ (港湾・漁港)'!$AT$7:$AW$678,4,FALSE)),"")</f>
        <v/>
      </c>
      <c r="Y146" s="71" t="str">
        <f>IFERROR(IF(Y139="","",VLOOKUP(Y139,'別紙１ (港湾・漁港)'!$AT$7:$AW$678,4,FALSE)),"")</f>
        <v/>
      </c>
      <c r="Z146" s="71" t="str">
        <f>IFERROR(IF(Z139="","",VLOOKUP(Z139,'別紙１ (港湾・漁港)'!$AT$7:$AW$678,4,FALSE)),"")</f>
        <v/>
      </c>
      <c r="AA146" s="71" t="str">
        <f>IFERROR(IF(AA139="","",VLOOKUP(AA139,'別紙１ (港湾・漁港)'!$AT$7:$AW$678,4,FALSE)),"")</f>
        <v/>
      </c>
      <c r="AB146" s="71" t="str">
        <f>IFERROR(IF(AB139="","",VLOOKUP(AB139,'別紙１ (港湾・漁港)'!$AT$7:$AW$678,4,FALSE)),"")</f>
        <v/>
      </c>
      <c r="AC146" s="71" t="str">
        <f>IFERROR(IF(AC139="","",VLOOKUP(AC139,'別紙１ (港湾・漁港)'!$AT$7:$AW$678,4,FALSE)),"")</f>
        <v/>
      </c>
      <c r="AD146" s="71" t="str">
        <f>IFERROR(IF(AD139="","",VLOOKUP(AD139,'別紙１ (港湾・漁港)'!$AT$7:$AW$678,4,FALSE)),"")</f>
        <v/>
      </c>
      <c r="AE146" s="71" t="str">
        <f>IFERROR(IF(AE139="","",VLOOKUP(AE139,'別紙１ (港湾・漁港)'!$AT$7:$AW$678,4,FALSE)),"")</f>
        <v/>
      </c>
      <c r="AF146" s="71" t="str">
        <f>IFERROR(IF(AF139="","",VLOOKUP(AF139,'別紙１ (港湾・漁港)'!$AT$7:$AW$678,4,FALSE)),"")</f>
        <v/>
      </c>
      <c r="AG146" s="72" t="str">
        <f>IFERROR(IF(AG139="","",VLOOKUP(AG139,'別紙１ (港湾・漁港)'!$AT$7:$AW$678,4,FALSE)),"")</f>
        <v/>
      </c>
      <c r="AH146" s="61" t="s">
        <v>19</v>
      </c>
      <c r="AI146" s="47" t="e">
        <f>_xlfn.IFS(AI145&gt;=0.285,"OK",AI139&lt;=AI144,"OK",AI139&gt;AI144,"NG")</f>
        <v>#DIV/0!</v>
      </c>
      <c r="AJ146" s="40" t="e">
        <f>IF(AI146="NG","←月単位未達成","←月単位達成")</f>
        <v>#DIV/0!</v>
      </c>
      <c r="AK146" s="9"/>
      <c r="AL146" s="9"/>
      <c r="AM146" s="9"/>
    </row>
    <row r="147" spans="2:39" hidden="1" x14ac:dyDescent="0.15">
      <c r="B147" s="24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40"/>
    </row>
    <row r="148" spans="2:39" hidden="1" x14ac:dyDescent="0.15">
      <c r="B148" s="24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40"/>
    </row>
    <row r="149" spans="2:39" s="36" customFormat="1" x14ac:dyDescent="0.1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9" hidden="1" x14ac:dyDescent="0.15">
      <c r="C150" s="7" t="e">
        <f>YEAR(C153)</f>
        <v>#VALUE!</v>
      </c>
      <c r="D150" s="7" t="e">
        <f>MONTH(C153)</f>
        <v>#VALUE!</v>
      </c>
    </row>
    <row r="151" spans="2:39" x14ac:dyDescent="0.15">
      <c r="B151" s="11" t="s">
        <v>20</v>
      </c>
      <c r="C151" s="208" t="str">
        <f>IF(C153="","",C153)</f>
        <v/>
      </c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9"/>
    </row>
    <row r="152" spans="2:39" hidden="1" x14ac:dyDescent="0.15">
      <c r="B152" s="48"/>
      <c r="C152" s="31" t="e">
        <f>DATE($C150,$D150,1)</f>
        <v>#VALUE!</v>
      </c>
      <c r="D152" s="31" t="e">
        <f>C152+1</f>
        <v>#VALUE!</v>
      </c>
      <c r="E152" s="31" t="e">
        <f t="shared" ref="E152" si="513">D152+1</f>
        <v>#VALUE!</v>
      </c>
      <c r="F152" s="31" t="e">
        <f t="shared" ref="F152" si="514">E152+1</f>
        <v>#VALUE!</v>
      </c>
      <c r="G152" s="31" t="e">
        <f t="shared" ref="G152" si="515">F152+1</f>
        <v>#VALUE!</v>
      </c>
      <c r="H152" s="31" t="e">
        <f t="shared" ref="H152" si="516">G152+1</f>
        <v>#VALUE!</v>
      </c>
      <c r="I152" s="31" t="e">
        <f t="shared" ref="I152" si="517">H152+1</f>
        <v>#VALUE!</v>
      </c>
      <c r="J152" s="31" t="e">
        <f t="shared" ref="J152" si="518">I152+1</f>
        <v>#VALUE!</v>
      </c>
      <c r="K152" s="31" t="e">
        <f t="shared" ref="K152" si="519">J152+1</f>
        <v>#VALUE!</v>
      </c>
      <c r="L152" s="31" t="e">
        <f t="shared" ref="L152" si="520">K152+1</f>
        <v>#VALUE!</v>
      </c>
      <c r="M152" s="31" t="e">
        <f t="shared" ref="M152" si="521">L152+1</f>
        <v>#VALUE!</v>
      </c>
      <c r="N152" s="31" t="e">
        <f t="shared" ref="N152" si="522">M152+1</f>
        <v>#VALUE!</v>
      </c>
      <c r="O152" s="31" t="e">
        <f t="shared" ref="O152" si="523">N152+1</f>
        <v>#VALUE!</v>
      </c>
      <c r="P152" s="31" t="e">
        <f t="shared" ref="P152" si="524">O152+1</f>
        <v>#VALUE!</v>
      </c>
      <c r="Q152" s="31" t="e">
        <f t="shared" ref="Q152" si="525">P152+1</f>
        <v>#VALUE!</v>
      </c>
      <c r="R152" s="31" t="e">
        <f t="shared" ref="R152" si="526">Q152+1</f>
        <v>#VALUE!</v>
      </c>
      <c r="S152" s="31" t="e">
        <f t="shared" ref="S152" si="527">R152+1</f>
        <v>#VALUE!</v>
      </c>
      <c r="T152" s="31" t="e">
        <f t="shared" ref="T152" si="528">S152+1</f>
        <v>#VALUE!</v>
      </c>
      <c r="U152" s="31" t="e">
        <f t="shared" ref="U152" si="529">T152+1</f>
        <v>#VALUE!</v>
      </c>
      <c r="V152" s="31" t="e">
        <f t="shared" ref="V152" si="530">U152+1</f>
        <v>#VALUE!</v>
      </c>
      <c r="W152" s="31" t="e">
        <f t="shared" ref="W152" si="531">V152+1</f>
        <v>#VALUE!</v>
      </c>
      <c r="X152" s="31" t="e">
        <f t="shared" ref="X152" si="532">W152+1</f>
        <v>#VALUE!</v>
      </c>
      <c r="Y152" s="31" t="e">
        <f t="shared" ref="Y152" si="533">X152+1</f>
        <v>#VALUE!</v>
      </c>
      <c r="Z152" s="31" t="e">
        <f t="shared" ref="Z152" si="534">Y152+1</f>
        <v>#VALUE!</v>
      </c>
      <c r="AA152" s="31" t="e">
        <f t="shared" ref="AA152" si="535">Z152+1</f>
        <v>#VALUE!</v>
      </c>
      <c r="AB152" s="31" t="e">
        <f t="shared" ref="AB152" si="536">AA152+1</f>
        <v>#VALUE!</v>
      </c>
      <c r="AC152" s="31" t="e">
        <f t="shared" ref="AC152" si="537">AB152+1</f>
        <v>#VALUE!</v>
      </c>
      <c r="AD152" s="31" t="e">
        <f t="shared" ref="AD152" si="538">AC152+1</f>
        <v>#VALUE!</v>
      </c>
      <c r="AE152" s="31" t="e">
        <f t="shared" ref="AE152" si="539">AD152+1</f>
        <v>#VALUE!</v>
      </c>
      <c r="AF152" s="31" t="e">
        <f t="shared" ref="AF152" si="540">AE152+1</f>
        <v>#VALUE!</v>
      </c>
      <c r="AG152" s="31" t="e">
        <f t="shared" ref="AG152" si="541">AF152+1</f>
        <v>#VALUE!</v>
      </c>
      <c r="AH152" s="49"/>
      <c r="AI152" s="50"/>
    </row>
    <row r="153" spans="2:39" x14ac:dyDescent="0.15">
      <c r="B153" s="29" t="s">
        <v>21</v>
      </c>
      <c r="C153" s="51" t="str">
        <f>IFERROR(IF(EDATE(C138,1)&gt;$G$8,"",EDATE(C138,1)),"")</f>
        <v/>
      </c>
      <c r="D153" s="31" t="str">
        <f>IFERROR(IF(D152&gt;$G$8,"",IF(C153=EOMONTH(DATE($C150,$D150,1),0),"",IF(C153="","",C153+1))),"")</f>
        <v/>
      </c>
      <c r="E153" s="31" t="str">
        <f t="shared" ref="E153" si="542">IFERROR(IF(E152&gt;$G$8,"",IF(D153=EOMONTH(DATE($C150,$D150,1),0),"",IF(D153="","",D153+1))),"")</f>
        <v/>
      </c>
      <c r="F153" s="31" t="str">
        <f t="shared" ref="F153" si="543">IFERROR(IF(F152&gt;$G$8,"",IF(E153=EOMONTH(DATE($C150,$D150,1),0),"",IF(E153="","",E153+1))),"")</f>
        <v/>
      </c>
      <c r="G153" s="31" t="str">
        <f t="shared" ref="G153" si="544">IFERROR(IF(G152&gt;$G$8,"",IF(F153=EOMONTH(DATE($C150,$D150,1),0),"",IF(F153="","",F153+1))),"")</f>
        <v/>
      </c>
      <c r="H153" s="31" t="str">
        <f t="shared" ref="H153" si="545">IFERROR(IF(H152&gt;$G$8,"",IF(G153=EOMONTH(DATE($C150,$D150,1),0),"",IF(G153="","",G153+1))),"")</f>
        <v/>
      </c>
      <c r="I153" s="31" t="str">
        <f t="shared" ref="I153" si="546">IFERROR(IF(I152&gt;$G$8,"",IF(H153=EOMONTH(DATE($C150,$D150,1),0),"",IF(H153="","",H153+1))),"")</f>
        <v/>
      </c>
      <c r="J153" s="31" t="str">
        <f t="shared" ref="J153" si="547">IFERROR(IF(J152&gt;$G$8,"",IF(I153=EOMONTH(DATE($C150,$D150,1),0),"",IF(I153="","",I153+1))),"")</f>
        <v/>
      </c>
      <c r="K153" s="31" t="str">
        <f t="shared" ref="K153" si="548">IFERROR(IF(K152&gt;$G$8,"",IF(J153=EOMONTH(DATE($C150,$D150,1),0),"",IF(J153="","",J153+1))),"")</f>
        <v/>
      </c>
      <c r="L153" s="31" t="str">
        <f t="shared" ref="L153" si="549">IFERROR(IF(L152&gt;$G$8,"",IF(K153=EOMONTH(DATE($C150,$D150,1),0),"",IF(K153="","",K153+1))),"")</f>
        <v/>
      </c>
      <c r="M153" s="31" t="str">
        <f t="shared" ref="M153" si="550">IFERROR(IF(M152&gt;$G$8,"",IF(L153=EOMONTH(DATE($C150,$D150,1),0),"",IF(L153="","",L153+1))),"")</f>
        <v/>
      </c>
      <c r="N153" s="31" t="str">
        <f t="shared" ref="N153" si="551">IFERROR(IF(N152&gt;$G$8,"",IF(M153=EOMONTH(DATE($C150,$D150,1),0),"",IF(M153="","",M153+1))),"")</f>
        <v/>
      </c>
      <c r="O153" s="31" t="str">
        <f t="shared" ref="O153" si="552">IFERROR(IF(O152&gt;$G$8,"",IF(N153=EOMONTH(DATE($C150,$D150,1),0),"",IF(N153="","",N153+1))),"")</f>
        <v/>
      </c>
      <c r="P153" s="31" t="str">
        <f t="shared" ref="P153" si="553">IFERROR(IF(P152&gt;$G$8,"",IF(O153=EOMONTH(DATE($C150,$D150,1),0),"",IF(O153="","",O153+1))),"")</f>
        <v/>
      </c>
      <c r="Q153" s="31" t="str">
        <f t="shared" ref="Q153" si="554">IFERROR(IF(Q152&gt;$G$8,"",IF(P153=EOMONTH(DATE($C150,$D150,1),0),"",IF(P153="","",P153+1))),"")</f>
        <v/>
      </c>
      <c r="R153" s="31" t="str">
        <f t="shared" ref="R153" si="555">IFERROR(IF(R152&gt;$G$8,"",IF(Q153=EOMONTH(DATE($C150,$D150,1),0),"",IF(Q153="","",Q153+1))),"")</f>
        <v/>
      </c>
      <c r="S153" s="31" t="str">
        <f t="shared" ref="S153" si="556">IFERROR(IF(S152&gt;$G$8,"",IF(R153=EOMONTH(DATE($C150,$D150,1),0),"",IF(R153="","",R153+1))),"")</f>
        <v/>
      </c>
      <c r="T153" s="31" t="str">
        <f t="shared" ref="T153" si="557">IFERROR(IF(T152&gt;$G$8,"",IF(S153=EOMONTH(DATE($C150,$D150,1),0),"",IF(S153="","",S153+1))),"")</f>
        <v/>
      </c>
      <c r="U153" s="31" t="str">
        <f t="shared" ref="U153" si="558">IFERROR(IF(U152&gt;$G$8,"",IF(T153=EOMONTH(DATE($C150,$D150,1),0),"",IF(T153="","",T153+1))),"")</f>
        <v/>
      </c>
      <c r="V153" s="31" t="str">
        <f t="shared" ref="V153" si="559">IFERROR(IF(V152&gt;$G$8,"",IF(U153=EOMONTH(DATE($C150,$D150,1),0),"",IF(U153="","",U153+1))),"")</f>
        <v/>
      </c>
      <c r="W153" s="31" t="str">
        <f t="shared" ref="W153" si="560">IFERROR(IF(W152&gt;$G$8,"",IF(V153=EOMONTH(DATE($C150,$D150,1),0),"",IF(V153="","",V153+1))),"")</f>
        <v/>
      </c>
      <c r="X153" s="31" t="str">
        <f t="shared" ref="X153" si="561">IFERROR(IF(X152&gt;$G$8,"",IF(W153=EOMONTH(DATE($C150,$D150,1),0),"",IF(W153="","",W153+1))),"")</f>
        <v/>
      </c>
      <c r="Y153" s="31" t="str">
        <f t="shared" ref="Y153" si="562">IFERROR(IF(Y152&gt;$G$8,"",IF(X153=EOMONTH(DATE($C150,$D150,1),0),"",IF(X153="","",X153+1))),"")</f>
        <v/>
      </c>
      <c r="Z153" s="31" t="str">
        <f t="shared" ref="Z153" si="563">IFERROR(IF(Z152&gt;$G$8,"",IF(Y153=EOMONTH(DATE($C150,$D150,1),0),"",IF(Y153="","",Y153+1))),"")</f>
        <v/>
      </c>
      <c r="AA153" s="31" t="str">
        <f t="shared" ref="AA153" si="564">IFERROR(IF(AA152&gt;$G$8,"",IF(Z153=EOMONTH(DATE($C150,$D150,1),0),"",IF(Z153="","",Z153+1))),"")</f>
        <v/>
      </c>
      <c r="AB153" s="31" t="str">
        <f t="shared" ref="AB153" si="565">IFERROR(IF(AB152&gt;$G$8,"",IF(AA153=EOMONTH(DATE($C150,$D150,1),0),"",IF(AA153="","",AA153+1))),"")</f>
        <v/>
      </c>
      <c r="AC153" s="31" t="str">
        <f t="shared" ref="AC153" si="566">IFERROR(IF(AC152&gt;$G$8,"",IF(AB153=EOMONTH(DATE($C150,$D150,1),0),"",IF(AB153="","",AB153+1))),"")</f>
        <v/>
      </c>
      <c r="AD153" s="31" t="str">
        <f t="shared" ref="AD153" si="567">IFERROR(IF(AD152&gt;$G$8,"",IF(AC153=EOMONTH(DATE($C150,$D150,1),0),"",IF(AC153="","",AC153+1))),"")</f>
        <v/>
      </c>
      <c r="AE153" s="31" t="str">
        <f t="shared" ref="AE153" si="568">IFERROR(IF(AE152&gt;$G$8,"",IF(AD153=EOMONTH(DATE($C150,$D150,1),0),"",IF(AD153="","",AD153+1))),"")</f>
        <v/>
      </c>
      <c r="AF153" s="31" t="str">
        <f t="shared" ref="AF153" si="569">IFERROR(IF(AF152&gt;$G$8,"",IF(AE153=EOMONTH(DATE($C150,$D150,1),0),"",IF(AE153="","",AE153+1))),"")</f>
        <v/>
      </c>
      <c r="AG153" s="31" t="str">
        <f t="shared" ref="AG153" si="570">IFERROR(IF(AG152&gt;$G$8,"",IF(AF153=EOMONTH(DATE($C150,$D150,1),0),"",IF(AF153="","",AF153+1))),"")</f>
        <v/>
      </c>
      <c r="AH153" s="32" t="s">
        <v>22</v>
      </c>
      <c r="AI153" s="33">
        <f>+COUNTIFS(C154:AG154,"土",C158:AG158,"")+COUNTIFS(C154:AG154,"日",C158:AG158,"")</f>
        <v>0</v>
      </c>
    </row>
    <row r="154" spans="2:39" s="36" customFormat="1" x14ac:dyDescent="0.15">
      <c r="B154" s="52" t="s">
        <v>5</v>
      </c>
      <c r="C154" s="63" t="str">
        <f>IFERROR(TEXT(WEEKDAY(+C153),"aaa"),"")</f>
        <v/>
      </c>
      <c r="D154" s="64" t="str">
        <f t="shared" ref="D154:AG154" si="571">IFERROR(TEXT(WEEKDAY(+D153),"aaa"),"")</f>
        <v/>
      </c>
      <c r="E154" s="64" t="str">
        <f t="shared" si="571"/>
        <v/>
      </c>
      <c r="F154" s="64" t="str">
        <f t="shared" si="571"/>
        <v/>
      </c>
      <c r="G154" s="64" t="str">
        <f t="shared" si="571"/>
        <v/>
      </c>
      <c r="H154" s="64" t="str">
        <f t="shared" si="571"/>
        <v/>
      </c>
      <c r="I154" s="64" t="str">
        <f t="shared" si="571"/>
        <v/>
      </c>
      <c r="J154" s="64" t="str">
        <f t="shared" si="571"/>
        <v/>
      </c>
      <c r="K154" s="64" t="str">
        <f t="shared" si="571"/>
        <v/>
      </c>
      <c r="L154" s="64" t="str">
        <f t="shared" si="571"/>
        <v/>
      </c>
      <c r="M154" s="64" t="str">
        <f t="shared" si="571"/>
        <v/>
      </c>
      <c r="N154" s="64" t="str">
        <f t="shared" si="571"/>
        <v/>
      </c>
      <c r="O154" s="64" t="str">
        <f t="shared" si="571"/>
        <v/>
      </c>
      <c r="P154" s="64" t="str">
        <f t="shared" si="571"/>
        <v/>
      </c>
      <c r="Q154" s="64" t="str">
        <f t="shared" si="571"/>
        <v/>
      </c>
      <c r="R154" s="64" t="str">
        <f t="shared" si="571"/>
        <v/>
      </c>
      <c r="S154" s="64" t="str">
        <f t="shared" si="571"/>
        <v/>
      </c>
      <c r="T154" s="64" t="str">
        <f t="shared" si="571"/>
        <v/>
      </c>
      <c r="U154" s="64" t="str">
        <f t="shared" si="571"/>
        <v/>
      </c>
      <c r="V154" s="64" t="str">
        <f t="shared" si="571"/>
        <v/>
      </c>
      <c r="W154" s="64" t="str">
        <f t="shared" si="571"/>
        <v/>
      </c>
      <c r="X154" s="64" t="str">
        <f t="shared" si="571"/>
        <v/>
      </c>
      <c r="Y154" s="64" t="str">
        <f t="shared" si="571"/>
        <v/>
      </c>
      <c r="Z154" s="64" t="str">
        <f t="shared" si="571"/>
        <v/>
      </c>
      <c r="AA154" s="64" t="str">
        <f t="shared" si="571"/>
        <v/>
      </c>
      <c r="AB154" s="64" t="str">
        <f t="shared" si="571"/>
        <v/>
      </c>
      <c r="AC154" s="64" t="str">
        <f t="shared" si="571"/>
        <v/>
      </c>
      <c r="AD154" s="64" t="str">
        <f t="shared" si="571"/>
        <v/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3" t="s">
        <v>17</v>
      </c>
      <c r="AI154" s="33">
        <f>+COUNTIF(C158:AG158,"夏休")+COUNTIF(C158:AG158,"冬休")</f>
        <v>0</v>
      </c>
    </row>
    <row r="155" spans="2:39" s="36" customFormat="1" ht="13.5" customHeight="1" x14ac:dyDescent="0.15">
      <c r="B155" s="176" t="s">
        <v>8</v>
      </c>
      <c r="C155" s="182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202"/>
      <c r="AE155" s="202"/>
      <c r="AF155" s="170"/>
      <c r="AG155" s="205"/>
      <c r="AH155" s="54" t="s">
        <v>2</v>
      </c>
      <c r="AI155" s="55">
        <f>COUNT(C153:AG153)-AI154</f>
        <v>0</v>
      </c>
    </row>
    <row r="156" spans="2:39" s="36" customFormat="1" ht="13.5" customHeight="1" x14ac:dyDescent="0.15">
      <c r="B156" s="177"/>
      <c r="C156" s="183"/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  <c r="U156" s="171"/>
      <c r="V156" s="171"/>
      <c r="W156" s="171"/>
      <c r="X156" s="171"/>
      <c r="Y156" s="171"/>
      <c r="Z156" s="171"/>
      <c r="AA156" s="171"/>
      <c r="AB156" s="171"/>
      <c r="AC156" s="171"/>
      <c r="AD156" s="203"/>
      <c r="AE156" s="203"/>
      <c r="AF156" s="171"/>
      <c r="AG156" s="206"/>
      <c r="AH156" s="54" t="s">
        <v>6</v>
      </c>
      <c r="AI156" s="39">
        <f>+COUNTIF(C159:AG159,"休")</f>
        <v>0</v>
      </c>
      <c r="AJ156" s="40" t="e">
        <f>IF(AI157&gt;0.285,"",IF(AI156&lt;AI153,"←計画日数が足りません",""))</f>
        <v>#DIV/0!</v>
      </c>
    </row>
    <row r="157" spans="2:39" s="36" customFormat="1" ht="13.5" customHeight="1" x14ac:dyDescent="0.15">
      <c r="B157" s="178"/>
      <c r="C157" s="184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204"/>
      <c r="AE157" s="204"/>
      <c r="AF157" s="172"/>
      <c r="AG157" s="207"/>
      <c r="AH157" s="54" t="s">
        <v>9</v>
      </c>
      <c r="AI157" s="56" t="e">
        <f>+AI156/AI155</f>
        <v>#DIV/0!</v>
      </c>
    </row>
    <row r="158" spans="2:39" s="36" customFormat="1" x14ac:dyDescent="0.15">
      <c r="B158" s="57" t="s">
        <v>16</v>
      </c>
      <c r="C158" s="5" t="str">
        <f>IFERROR(IF(C153="","",VLOOKUP(C153,'別紙１ (港湾・漁港)'!$AT$7:$AW$678,2,FALSE)),"")</f>
        <v/>
      </c>
      <c r="D158" s="2" t="str">
        <f>IFERROR(IF(D153="","",VLOOKUP(D153,'別紙１ (港湾・漁港)'!$AT$7:$AW$678,2,FALSE)),"")</f>
        <v/>
      </c>
      <c r="E158" s="2" t="str">
        <f>IFERROR(IF(E153="","",VLOOKUP(E153,'別紙１ (港湾・漁港)'!$AT$7:$AW$678,2,FALSE)),"")</f>
        <v/>
      </c>
      <c r="F158" s="2" t="str">
        <f>IFERROR(IF(F153="","",VLOOKUP(F153,'別紙１ (港湾・漁港)'!$AT$7:$AW$678,2,FALSE)),"")</f>
        <v/>
      </c>
      <c r="G158" s="2" t="str">
        <f>IFERROR(IF(G153="","",VLOOKUP(G153,'別紙１ (港湾・漁港)'!$AT$7:$AW$678,2,FALSE)),"")</f>
        <v/>
      </c>
      <c r="H158" s="2" t="str">
        <f>IFERROR(IF(H153="","",VLOOKUP(H153,'別紙１ (港湾・漁港)'!$AT$7:$AW$678,2,FALSE)),"")</f>
        <v/>
      </c>
      <c r="I158" s="2" t="str">
        <f>IFERROR(IF(I153="","",VLOOKUP(I153,'別紙１ (港湾・漁港)'!$AT$7:$AW$678,2,FALSE)),"")</f>
        <v/>
      </c>
      <c r="J158" s="2" t="str">
        <f>IFERROR(IF(J153="","",VLOOKUP(J153,'別紙１ (港湾・漁港)'!$AT$7:$AW$678,2,FALSE)),"")</f>
        <v/>
      </c>
      <c r="K158" s="2" t="str">
        <f>IFERROR(IF(K153="","",VLOOKUP(K153,'別紙１ (港湾・漁港)'!$AT$7:$AW$678,2,FALSE)),"")</f>
        <v/>
      </c>
      <c r="L158" s="2" t="str">
        <f>IFERROR(IF(L153="","",VLOOKUP(L153,'別紙１ (港湾・漁港)'!$AT$7:$AW$678,2,FALSE)),"")</f>
        <v/>
      </c>
      <c r="M158" s="2" t="str">
        <f>IFERROR(IF(M153="","",VLOOKUP(M153,'別紙１ (港湾・漁港)'!$AT$7:$AW$678,2,FALSE)),"")</f>
        <v/>
      </c>
      <c r="N158" s="2" t="str">
        <f>IFERROR(IF(N153="","",VLOOKUP(N153,'別紙１ (港湾・漁港)'!$AT$7:$AW$678,2,FALSE)),"")</f>
        <v/>
      </c>
      <c r="O158" s="2" t="str">
        <f>IFERROR(IF(O153="","",VLOOKUP(O153,'別紙１ (港湾・漁港)'!$AT$7:$AW$678,2,FALSE)),"")</f>
        <v/>
      </c>
      <c r="P158" s="2" t="str">
        <f>IFERROR(IF(P153="","",VLOOKUP(P153,'別紙１ (港湾・漁港)'!$AT$7:$AW$678,2,FALSE)),"")</f>
        <v/>
      </c>
      <c r="Q158" s="2" t="str">
        <f>IFERROR(IF(Q153="","",VLOOKUP(Q153,'別紙１ (港湾・漁港)'!$AT$7:$AW$678,2,FALSE)),"")</f>
        <v/>
      </c>
      <c r="R158" s="2" t="str">
        <f>IFERROR(IF(R153="","",VLOOKUP(R153,'別紙１ (港湾・漁港)'!$AT$7:$AW$678,2,FALSE)),"")</f>
        <v/>
      </c>
      <c r="S158" s="2" t="str">
        <f>IFERROR(IF(S153="","",VLOOKUP(S153,'別紙１ (港湾・漁港)'!$AT$7:$AW$678,2,FALSE)),"")</f>
        <v/>
      </c>
      <c r="T158" s="2" t="str">
        <f>IFERROR(IF(T153="","",VLOOKUP(T153,'別紙１ (港湾・漁港)'!$AT$7:$AW$678,2,FALSE)),"")</f>
        <v/>
      </c>
      <c r="U158" s="2" t="str">
        <f>IFERROR(IF(U153="","",VLOOKUP(U153,'別紙１ (港湾・漁港)'!$AT$7:$AW$678,2,FALSE)),"")</f>
        <v/>
      </c>
      <c r="V158" s="2" t="str">
        <f>IFERROR(IF(V153="","",VLOOKUP(V153,'別紙１ (港湾・漁港)'!$AT$7:$AW$678,2,FALSE)),"")</f>
        <v/>
      </c>
      <c r="W158" s="2" t="str">
        <f>IFERROR(IF(W153="","",VLOOKUP(W153,'別紙１ (港湾・漁港)'!$AT$7:$AW$678,2,FALSE)),"")</f>
        <v/>
      </c>
      <c r="X158" s="2" t="str">
        <f>IFERROR(IF(X153="","",VLOOKUP(X153,'別紙１ (港湾・漁港)'!$AT$7:$AW$678,2,FALSE)),"")</f>
        <v/>
      </c>
      <c r="Y158" s="2" t="str">
        <f>IFERROR(IF(Y153="","",VLOOKUP(Y153,'別紙１ (港湾・漁港)'!$AT$7:$AW$678,2,FALSE)),"")</f>
        <v/>
      </c>
      <c r="Z158" s="2" t="str">
        <f>IFERROR(IF(Z153="","",VLOOKUP(Z153,'別紙１ (港湾・漁港)'!$AT$7:$AW$678,2,FALSE)),"")</f>
        <v/>
      </c>
      <c r="AA158" s="2" t="str">
        <f>IFERROR(IF(AA153="","",VLOOKUP(AA153,'別紙１ (港湾・漁港)'!$AT$7:$AW$678,2,FALSE)),"")</f>
        <v/>
      </c>
      <c r="AB158" s="2" t="str">
        <f>IFERROR(IF(AB153="","",VLOOKUP(AB153,'別紙１ (港湾・漁港)'!$AT$7:$AW$678,2,FALSE)),"")</f>
        <v/>
      </c>
      <c r="AC158" s="2" t="str">
        <f>IFERROR(IF(AC153="","",VLOOKUP(AC153,'別紙１ (港湾・漁港)'!$AT$7:$AW$678,2,FALSE)),"")</f>
        <v/>
      </c>
      <c r="AD158" s="3" t="str">
        <f>IFERROR(IF(AD153="","",VLOOKUP(AD153,'別紙１ (港湾・漁港)'!$AT$7:$AW$678,2,FALSE)),"")</f>
        <v/>
      </c>
      <c r="AE158" s="3" t="str">
        <f>IFERROR(IF(AE153="","",VLOOKUP(AE153,'別紙１ (港湾・漁港)'!$AT$7:$AW$678,2,FALSE)),"")</f>
        <v/>
      </c>
      <c r="AF158" s="2" t="str">
        <f>IFERROR(IF(AF153="","",VLOOKUP(AF153,'別紙１ (港湾・漁港)'!$AT$7:$AW$678,2,FALSE)),"")</f>
        <v/>
      </c>
      <c r="AG158" s="4" t="str">
        <f>IFERROR(IF(AG153="","",VLOOKUP(AG153,'別紙１ (港湾・漁港)'!$AT$7:$AW$678,2,FALSE)),"")</f>
        <v/>
      </c>
      <c r="AH158" s="54" t="s">
        <v>10</v>
      </c>
      <c r="AI158" s="39">
        <f>+COUNTIF(C160:AG160,"*休")+COUNTIF(C160:AG160,"*雨")</f>
        <v>0</v>
      </c>
    </row>
    <row r="159" spans="2:39" s="36" customFormat="1" x14ac:dyDescent="0.15">
      <c r="B159" s="52" t="s">
        <v>0</v>
      </c>
      <c r="C159" s="5" t="str">
        <f>IFERROR(IF(C153="","",VLOOKUP(C153,'別紙１ (港湾・漁港)'!$AT$7:$AW$678,3,FALSE)),"")</f>
        <v/>
      </c>
      <c r="D159" s="2" t="str">
        <f>IFERROR(IF(D153="","",VLOOKUP(D153,'別紙１ (港湾・漁港)'!$AT$7:$AW$678,3,FALSE)),"")</f>
        <v/>
      </c>
      <c r="E159" s="2" t="str">
        <f>IFERROR(IF(E153="","",VLOOKUP(E153,'別紙１ (港湾・漁港)'!$AT$7:$AW$678,3,FALSE)),"")</f>
        <v/>
      </c>
      <c r="F159" s="2" t="str">
        <f>IFERROR(IF(F153="","",VLOOKUP(F153,'別紙１ (港湾・漁港)'!$AT$7:$AW$678,3,FALSE)),"")</f>
        <v/>
      </c>
      <c r="G159" s="2" t="str">
        <f>IFERROR(IF(G153="","",VLOOKUP(G153,'別紙１ (港湾・漁港)'!$AT$7:$AW$678,3,FALSE)),"")</f>
        <v/>
      </c>
      <c r="H159" s="2" t="str">
        <f>IFERROR(IF(H153="","",VLOOKUP(H153,'別紙１ (港湾・漁港)'!$AT$7:$AW$678,3,FALSE)),"")</f>
        <v/>
      </c>
      <c r="I159" s="2" t="str">
        <f>IFERROR(IF(I153="","",VLOOKUP(I153,'別紙１ (港湾・漁港)'!$AT$7:$AW$678,3,FALSE)),"")</f>
        <v/>
      </c>
      <c r="J159" s="2" t="str">
        <f>IFERROR(IF(J153="","",VLOOKUP(J153,'別紙１ (港湾・漁港)'!$AT$7:$AW$678,3,FALSE)),"")</f>
        <v/>
      </c>
      <c r="K159" s="2" t="str">
        <f>IFERROR(IF(K153="","",VLOOKUP(K153,'別紙１ (港湾・漁港)'!$AT$7:$AW$678,3,FALSE)),"")</f>
        <v/>
      </c>
      <c r="L159" s="2" t="str">
        <f>IFERROR(IF(L153="","",VLOOKUP(L153,'別紙１ (港湾・漁港)'!$AT$7:$AW$678,3,FALSE)),"")</f>
        <v/>
      </c>
      <c r="M159" s="2" t="str">
        <f>IFERROR(IF(M153="","",VLOOKUP(M153,'別紙１ (港湾・漁港)'!$AT$7:$AW$678,3,FALSE)),"")</f>
        <v/>
      </c>
      <c r="N159" s="2" t="str">
        <f>IFERROR(IF(N153="","",VLOOKUP(N153,'別紙１ (港湾・漁港)'!$AT$7:$AW$678,3,FALSE)),"")</f>
        <v/>
      </c>
      <c r="O159" s="2" t="str">
        <f>IFERROR(IF(O153="","",VLOOKUP(O153,'別紙１ (港湾・漁港)'!$AT$7:$AW$678,3,FALSE)),"")</f>
        <v/>
      </c>
      <c r="P159" s="2" t="str">
        <f>IFERROR(IF(P153="","",VLOOKUP(P153,'別紙１ (港湾・漁港)'!$AT$7:$AW$678,3,FALSE)),"")</f>
        <v/>
      </c>
      <c r="Q159" s="2" t="str">
        <f>IFERROR(IF(Q153="","",VLOOKUP(Q153,'別紙１ (港湾・漁港)'!$AT$7:$AW$678,3,FALSE)),"")</f>
        <v/>
      </c>
      <c r="R159" s="2" t="str">
        <f>IFERROR(IF(R153="","",VLOOKUP(R153,'別紙１ (港湾・漁港)'!$AT$7:$AW$678,3,FALSE)),"")</f>
        <v/>
      </c>
      <c r="S159" s="2" t="str">
        <f>IFERROR(IF(S153="","",VLOOKUP(S153,'別紙１ (港湾・漁港)'!$AT$7:$AW$678,3,FALSE)),"")</f>
        <v/>
      </c>
      <c r="T159" s="2" t="str">
        <f>IFERROR(IF(T153="","",VLOOKUP(T153,'別紙１ (港湾・漁港)'!$AT$7:$AW$678,3,FALSE)),"")</f>
        <v/>
      </c>
      <c r="U159" s="2" t="str">
        <f>IFERROR(IF(U153="","",VLOOKUP(U153,'別紙１ (港湾・漁港)'!$AT$7:$AW$678,3,FALSE)),"")</f>
        <v/>
      </c>
      <c r="V159" s="2" t="str">
        <f>IFERROR(IF(V153="","",VLOOKUP(V153,'別紙１ (港湾・漁港)'!$AT$7:$AW$678,3,FALSE)),"")</f>
        <v/>
      </c>
      <c r="W159" s="2" t="str">
        <f>IFERROR(IF(W153="","",VLOOKUP(W153,'別紙１ (港湾・漁港)'!$AT$7:$AW$678,3,FALSE)),"")</f>
        <v/>
      </c>
      <c r="X159" s="2" t="str">
        <f>IFERROR(IF(X153="","",VLOOKUP(X153,'別紙１ (港湾・漁港)'!$AT$7:$AW$678,3,FALSE)),"")</f>
        <v/>
      </c>
      <c r="Y159" s="2" t="str">
        <f>IFERROR(IF(Y153="","",VLOOKUP(Y153,'別紙１ (港湾・漁港)'!$AT$7:$AW$678,3,FALSE)),"")</f>
        <v/>
      </c>
      <c r="Z159" s="2" t="str">
        <f>IFERROR(IF(Z153="","",VLOOKUP(Z153,'別紙１ (港湾・漁港)'!$AT$7:$AW$678,3,FALSE)),"")</f>
        <v/>
      </c>
      <c r="AA159" s="2" t="str">
        <f>IFERROR(IF(AA153="","",VLOOKUP(AA153,'別紙１ (港湾・漁港)'!$AT$7:$AW$678,3,FALSE)),"")</f>
        <v/>
      </c>
      <c r="AB159" s="2" t="str">
        <f>IFERROR(IF(AB153="","",VLOOKUP(AB153,'別紙１ (港湾・漁港)'!$AT$7:$AW$678,3,FALSE)),"")</f>
        <v/>
      </c>
      <c r="AC159" s="2" t="str">
        <f>IFERROR(IF(AC153="","",VLOOKUP(AC153,'別紙１ (港湾・漁港)'!$AT$7:$AW$678,3,FALSE)),"")</f>
        <v/>
      </c>
      <c r="AD159" s="2" t="str">
        <f>IFERROR(IF(AD153="","",VLOOKUP(AD153,'別紙１ (港湾・漁港)'!$AT$7:$AW$678,3,FALSE)),"")</f>
        <v/>
      </c>
      <c r="AE159" s="2" t="str">
        <f>IFERROR(IF(AE153="","",VLOOKUP(AE153,'別紙１ (港湾・漁港)'!$AT$7:$AW$678,3,FALSE)),"")</f>
        <v/>
      </c>
      <c r="AF159" s="2" t="str">
        <f>IFERROR(IF(AF153="","",VLOOKUP(AF153,'別紙１ (港湾・漁港)'!$AT$7:$AW$678,3,FALSE)),"")</f>
        <v/>
      </c>
      <c r="AG159" s="69" t="str">
        <f>IFERROR(IF(AG153="","",VLOOKUP(AG153,'別紙１ (港湾・漁港)'!$AT$7:$AW$678,3,FALSE)),"")</f>
        <v/>
      </c>
      <c r="AH159" s="58" t="s">
        <v>4</v>
      </c>
      <c r="AI159" s="59" t="e">
        <f>+AI158/AI155</f>
        <v>#DIV/0!</v>
      </c>
    </row>
    <row r="160" spans="2:39" s="36" customFormat="1" x14ac:dyDescent="0.15">
      <c r="B160" s="60" t="s">
        <v>7</v>
      </c>
      <c r="C160" s="70" t="str">
        <f>IFERROR(IF(C153="","",VLOOKUP(C153,'別紙１ (港湾・漁港)'!$AT$7:$AW$678,4,FALSE)),"")</f>
        <v/>
      </c>
      <c r="D160" s="71" t="str">
        <f>IFERROR(IF(D153="","",VLOOKUP(D153,'別紙１ (港湾・漁港)'!$AT$7:$AW$678,4,FALSE)),"")</f>
        <v/>
      </c>
      <c r="E160" s="71" t="str">
        <f>IFERROR(IF(E153="","",VLOOKUP(E153,'別紙１ (港湾・漁港)'!$AT$7:$AW$678,4,FALSE)),"")</f>
        <v/>
      </c>
      <c r="F160" s="71" t="str">
        <f>IFERROR(IF(F153="","",VLOOKUP(F153,'別紙１ (港湾・漁港)'!$AT$7:$AW$678,4,FALSE)),"")</f>
        <v/>
      </c>
      <c r="G160" s="71" t="str">
        <f>IFERROR(IF(G153="","",VLOOKUP(G153,'別紙１ (港湾・漁港)'!$AT$7:$AW$678,4,FALSE)),"")</f>
        <v/>
      </c>
      <c r="H160" s="71" t="str">
        <f>IFERROR(IF(H153="","",VLOOKUP(H153,'別紙１ (港湾・漁港)'!$AT$7:$AW$678,4,FALSE)),"")</f>
        <v/>
      </c>
      <c r="I160" s="71" t="str">
        <f>IFERROR(IF(I153="","",VLOOKUP(I153,'別紙１ (港湾・漁港)'!$AT$7:$AW$678,4,FALSE)),"")</f>
        <v/>
      </c>
      <c r="J160" s="71" t="str">
        <f>IFERROR(IF(J153="","",VLOOKUP(J153,'別紙１ (港湾・漁港)'!$AT$7:$AW$678,4,FALSE)),"")</f>
        <v/>
      </c>
      <c r="K160" s="71" t="str">
        <f>IFERROR(IF(K153="","",VLOOKUP(K153,'別紙１ (港湾・漁港)'!$AT$7:$AW$678,4,FALSE)),"")</f>
        <v/>
      </c>
      <c r="L160" s="71" t="str">
        <f>IFERROR(IF(L153="","",VLOOKUP(L153,'別紙１ (港湾・漁港)'!$AT$7:$AW$678,4,FALSE)),"")</f>
        <v/>
      </c>
      <c r="M160" s="71" t="str">
        <f>IFERROR(IF(M153="","",VLOOKUP(M153,'別紙１ (港湾・漁港)'!$AT$7:$AW$678,4,FALSE)),"")</f>
        <v/>
      </c>
      <c r="N160" s="71" t="str">
        <f>IFERROR(IF(N153="","",VLOOKUP(N153,'別紙１ (港湾・漁港)'!$AT$7:$AW$678,4,FALSE)),"")</f>
        <v/>
      </c>
      <c r="O160" s="71" t="str">
        <f>IFERROR(IF(O153="","",VLOOKUP(O153,'別紙１ (港湾・漁港)'!$AT$7:$AW$678,4,FALSE)),"")</f>
        <v/>
      </c>
      <c r="P160" s="71" t="str">
        <f>IFERROR(IF(P153="","",VLOOKUP(P153,'別紙１ (港湾・漁港)'!$AT$7:$AW$678,4,FALSE)),"")</f>
        <v/>
      </c>
      <c r="Q160" s="71" t="str">
        <f>IFERROR(IF(Q153="","",VLOOKUP(Q153,'別紙１ (港湾・漁港)'!$AT$7:$AW$678,4,FALSE)),"")</f>
        <v/>
      </c>
      <c r="R160" s="71" t="str">
        <f>IFERROR(IF(R153="","",VLOOKUP(R153,'別紙１ (港湾・漁港)'!$AT$7:$AW$678,4,FALSE)),"")</f>
        <v/>
      </c>
      <c r="S160" s="71" t="str">
        <f>IFERROR(IF(S153="","",VLOOKUP(S153,'別紙１ (港湾・漁港)'!$AT$7:$AW$678,4,FALSE)),"")</f>
        <v/>
      </c>
      <c r="T160" s="71" t="str">
        <f>IFERROR(IF(T153="","",VLOOKUP(T153,'別紙１ (港湾・漁港)'!$AT$7:$AW$678,4,FALSE)),"")</f>
        <v/>
      </c>
      <c r="U160" s="71" t="str">
        <f>IFERROR(IF(U153="","",VLOOKUP(U153,'別紙１ (港湾・漁港)'!$AT$7:$AW$678,4,FALSE)),"")</f>
        <v/>
      </c>
      <c r="V160" s="71" t="str">
        <f>IFERROR(IF(V153="","",VLOOKUP(V153,'別紙１ (港湾・漁港)'!$AT$7:$AW$678,4,FALSE)),"")</f>
        <v/>
      </c>
      <c r="W160" s="71" t="str">
        <f>IFERROR(IF(W153="","",VLOOKUP(W153,'別紙１ (港湾・漁港)'!$AT$7:$AW$678,4,FALSE)),"")</f>
        <v/>
      </c>
      <c r="X160" s="71" t="str">
        <f>IFERROR(IF(X153="","",VLOOKUP(X153,'別紙１ (港湾・漁港)'!$AT$7:$AW$678,4,FALSE)),"")</f>
        <v/>
      </c>
      <c r="Y160" s="71" t="str">
        <f>IFERROR(IF(Y153="","",VLOOKUP(Y153,'別紙１ (港湾・漁港)'!$AT$7:$AW$678,4,FALSE)),"")</f>
        <v/>
      </c>
      <c r="Z160" s="71" t="str">
        <f>IFERROR(IF(Z153="","",VLOOKUP(Z153,'別紙１ (港湾・漁港)'!$AT$7:$AW$678,4,FALSE)),"")</f>
        <v/>
      </c>
      <c r="AA160" s="71" t="str">
        <f>IFERROR(IF(AA153="","",VLOOKUP(AA153,'別紙１ (港湾・漁港)'!$AT$7:$AW$678,4,FALSE)),"")</f>
        <v/>
      </c>
      <c r="AB160" s="71" t="str">
        <f>IFERROR(IF(AB153="","",VLOOKUP(AB153,'別紙１ (港湾・漁港)'!$AT$7:$AW$678,4,FALSE)),"")</f>
        <v/>
      </c>
      <c r="AC160" s="71" t="str">
        <f>IFERROR(IF(AC153="","",VLOOKUP(AC153,'別紙１ (港湾・漁港)'!$AT$7:$AW$678,4,FALSE)),"")</f>
        <v/>
      </c>
      <c r="AD160" s="71" t="str">
        <f>IFERROR(IF(AD153="","",VLOOKUP(AD153,'別紙１ (港湾・漁港)'!$AT$7:$AW$678,4,FALSE)),"")</f>
        <v/>
      </c>
      <c r="AE160" s="71" t="str">
        <f>IFERROR(IF(AE153="","",VLOOKUP(AE153,'別紙１ (港湾・漁港)'!$AT$7:$AW$678,4,FALSE)),"")</f>
        <v/>
      </c>
      <c r="AF160" s="71" t="str">
        <f>IFERROR(IF(AF153="","",VLOOKUP(AF153,'別紙１ (港湾・漁港)'!$AT$7:$AW$678,4,FALSE)),"")</f>
        <v/>
      </c>
      <c r="AG160" s="72" t="str">
        <f>IFERROR(IF(AG153="","",VLOOKUP(AG153,'別紙１ (港湾・漁港)'!$AT$7:$AW$678,4,FALSE)),"")</f>
        <v/>
      </c>
      <c r="AH160" s="61" t="s">
        <v>19</v>
      </c>
      <c r="AI160" s="47" t="e">
        <f>_xlfn.IFS(AI159&gt;=0.285,"OK",AI153&lt;=AI158,"OK",AI153&gt;AI158,"NG")</f>
        <v>#DIV/0!</v>
      </c>
      <c r="AJ160" s="40" t="e">
        <f>IF(AI160="NG","←月単位未達成","←月単位達成")</f>
        <v>#DIV/0!</v>
      </c>
      <c r="AK160" s="9"/>
      <c r="AL160" s="9"/>
      <c r="AM160" s="9"/>
    </row>
    <row r="161" spans="2:39" hidden="1" x14ac:dyDescent="0.15">
      <c r="B161" s="24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40"/>
    </row>
    <row r="162" spans="2:39" hidden="1" x14ac:dyDescent="0.15">
      <c r="B162" s="24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40"/>
    </row>
    <row r="163" spans="2:39" s="36" customFormat="1" x14ac:dyDescent="0.15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9" hidden="1" x14ac:dyDescent="0.15">
      <c r="C164" s="7" t="e">
        <f>YEAR(C167)</f>
        <v>#VALUE!</v>
      </c>
      <c r="D164" s="7" t="e">
        <f>MONTH(C167)</f>
        <v>#VALUE!</v>
      </c>
    </row>
    <row r="165" spans="2:39" x14ac:dyDescent="0.15">
      <c r="B165" s="11" t="s">
        <v>20</v>
      </c>
      <c r="C165" s="208" t="str">
        <f>IF(C167="","",C167)</f>
        <v/>
      </c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9"/>
    </row>
    <row r="166" spans="2:39" hidden="1" x14ac:dyDescent="0.15">
      <c r="B166" s="48"/>
      <c r="C166" s="31" t="e">
        <f>DATE($C164,$D164,1)</f>
        <v>#VALUE!</v>
      </c>
      <c r="D166" s="31" t="e">
        <f>C166+1</f>
        <v>#VALUE!</v>
      </c>
      <c r="E166" s="31" t="e">
        <f t="shared" ref="E166" si="574">D166+1</f>
        <v>#VALUE!</v>
      </c>
      <c r="F166" s="31" t="e">
        <f t="shared" ref="F166" si="575">E166+1</f>
        <v>#VALUE!</v>
      </c>
      <c r="G166" s="31" t="e">
        <f t="shared" ref="G166" si="576">F166+1</f>
        <v>#VALUE!</v>
      </c>
      <c r="H166" s="31" t="e">
        <f t="shared" ref="H166" si="577">G166+1</f>
        <v>#VALUE!</v>
      </c>
      <c r="I166" s="31" t="e">
        <f t="shared" ref="I166" si="578">H166+1</f>
        <v>#VALUE!</v>
      </c>
      <c r="J166" s="31" t="e">
        <f t="shared" ref="J166" si="579">I166+1</f>
        <v>#VALUE!</v>
      </c>
      <c r="K166" s="31" t="e">
        <f t="shared" ref="K166" si="580">J166+1</f>
        <v>#VALUE!</v>
      </c>
      <c r="L166" s="31" t="e">
        <f t="shared" ref="L166" si="581">K166+1</f>
        <v>#VALUE!</v>
      </c>
      <c r="M166" s="31" t="e">
        <f t="shared" ref="M166" si="582">L166+1</f>
        <v>#VALUE!</v>
      </c>
      <c r="N166" s="31" t="e">
        <f t="shared" ref="N166" si="583">M166+1</f>
        <v>#VALUE!</v>
      </c>
      <c r="O166" s="31" t="e">
        <f t="shared" ref="O166" si="584">N166+1</f>
        <v>#VALUE!</v>
      </c>
      <c r="P166" s="31" t="e">
        <f t="shared" ref="P166" si="585">O166+1</f>
        <v>#VALUE!</v>
      </c>
      <c r="Q166" s="31" t="e">
        <f t="shared" ref="Q166" si="586">P166+1</f>
        <v>#VALUE!</v>
      </c>
      <c r="R166" s="31" t="e">
        <f t="shared" ref="R166" si="587">Q166+1</f>
        <v>#VALUE!</v>
      </c>
      <c r="S166" s="31" t="e">
        <f t="shared" ref="S166" si="588">R166+1</f>
        <v>#VALUE!</v>
      </c>
      <c r="T166" s="31" t="e">
        <f t="shared" ref="T166" si="589">S166+1</f>
        <v>#VALUE!</v>
      </c>
      <c r="U166" s="31" t="e">
        <f t="shared" ref="U166" si="590">T166+1</f>
        <v>#VALUE!</v>
      </c>
      <c r="V166" s="31" t="e">
        <f t="shared" ref="V166" si="591">U166+1</f>
        <v>#VALUE!</v>
      </c>
      <c r="W166" s="31" t="e">
        <f t="shared" ref="W166" si="592">V166+1</f>
        <v>#VALUE!</v>
      </c>
      <c r="X166" s="31" t="e">
        <f t="shared" ref="X166" si="593">W166+1</f>
        <v>#VALUE!</v>
      </c>
      <c r="Y166" s="31" t="e">
        <f t="shared" ref="Y166" si="594">X166+1</f>
        <v>#VALUE!</v>
      </c>
      <c r="Z166" s="31" t="e">
        <f t="shared" ref="Z166" si="595">Y166+1</f>
        <v>#VALUE!</v>
      </c>
      <c r="AA166" s="31" t="e">
        <f t="shared" ref="AA166" si="596">Z166+1</f>
        <v>#VALUE!</v>
      </c>
      <c r="AB166" s="31" t="e">
        <f t="shared" ref="AB166" si="597">AA166+1</f>
        <v>#VALUE!</v>
      </c>
      <c r="AC166" s="31" t="e">
        <f t="shared" ref="AC166" si="598">AB166+1</f>
        <v>#VALUE!</v>
      </c>
      <c r="AD166" s="31" t="e">
        <f t="shared" ref="AD166" si="599">AC166+1</f>
        <v>#VALUE!</v>
      </c>
      <c r="AE166" s="31" t="e">
        <f t="shared" ref="AE166" si="600">AD166+1</f>
        <v>#VALUE!</v>
      </c>
      <c r="AF166" s="31" t="e">
        <f t="shared" ref="AF166" si="601">AE166+1</f>
        <v>#VALUE!</v>
      </c>
      <c r="AG166" s="31" t="e">
        <f t="shared" ref="AG166" si="602">AF166+1</f>
        <v>#VALUE!</v>
      </c>
      <c r="AH166" s="49"/>
      <c r="AI166" s="50"/>
    </row>
    <row r="167" spans="2:39" x14ac:dyDescent="0.15">
      <c r="B167" s="29" t="s">
        <v>21</v>
      </c>
      <c r="C167" s="51" t="str">
        <f>IFERROR(IF(EDATE(C152,1)&gt;$G$8,"",EDATE(C152,1)),"")</f>
        <v/>
      </c>
      <c r="D167" s="31" t="str">
        <f>IFERROR(IF(D166&gt;$G$8,"",IF(C167=EOMONTH(DATE($C164,$D164,1),0),"",IF(C167="","",C167+1))),"")</f>
        <v/>
      </c>
      <c r="E167" s="31" t="str">
        <f t="shared" ref="E167" si="603">IFERROR(IF(E166&gt;$G$8,"",IF(D167=EOMONTH(DATE($C164,$D164,1),0),"",IF(D167="","",D167+1))),"")</f>
        <v/>
      </c>
      <c r="F167" s="31" t="str">
        <f t="shared" ref="F167" si="604">IFERROR(IF(F166&gt;$G$8,"",IF(E167=EOMONTH(DATE($C164,$D164,1),0),"",IF(E167="","",E167+1))),"")</f>
        <v/>
      </c>
      <c r="G167" s="31" t="str">
        <f t="shared" ref="G167" si="605">IFERROR(IF(G166&gt;$G$8,"",IF(F167=EOMONTH(DATE($C164,$D164,1),0),"",IF(F167="","",F167+1))),"")</f>
        <v/>
      </c>
      <c r="H167" s="31" t="str">
        <f t="shared" ref="H167" si="606">IFERROR(IF(H166&gt;$G$8,"",IF(G167=EOMONTH(DATE($C164,$D164,1),0),"",IF(G167="","",G167+1))),"")</f>
        <v/>
      </c>
      <c r="I167" s="31" t="str">
        <f t="shared" ref="I167" si="607">IFERROR(IF(I166&gt;$G$8,"",IF(H167=EOMONTH(DATE($C164,$D164,1),0),"",IF(H167="","",H167+1))),"")</f>
        <v/>
      </c>
      <c r="J167" s="31" t="str">
        <f t="shared" ref="J167" si="608">IFERROR(IF(J166&gt;$G$8,"",IF(I167=EOMONTH(DATE($C164,$D164,1),0),"",IF(I167="","",I167+1))),"")</f>
        <v/>
      </c>
      <c r="K167" s="31" t="str">
        <f t="shared" ref="K167" si="609">IFERROR(IF(K166&gt;$G$8,"",IF(J167=EOMONTH(DATE($C164,$D164,1),0),"",IF(J167="","",J167+1))),"")</f>
        <v/>
      </c>
      <c r="L167" s="31" t="str">
        <f t="shared" ref="L167" si="610">IFERROR(IF(L166&gt;$G$8,"",IF(K167=EOMONTH(DATE($C164,$D164,1),0),"",IF(K167="","",K167+1))),"")</f>
        <v/>
      </c>
      <c r="M167" s="31" t="str">
        <f t="shared" ref="M167" si="611">IFERROR(IF(M166&gt;$G$8,"",IF(L167=EOMONTH(DATE($C164,$D164,1),0),"",IF(L167="","",L167+1))),"")</f>
        <v/>
      </c>
      <c r="N167" s="31" t="str">
        <f t="shared" ref="N167" si="612">IFERROR(IF(N166&gt;$G$8,"",IF(M167=EOMONTH(DATE($C164,$D164,1),0),"",IF(M167="","",M167+1))),"")</f>
        <v/>
      </c>
      <c r="O167" s="31" t="str">
        <f t="shared" ref="O167" si="613">IFERROR(IF(O166&gt;$G$8,"",IF(N167=EOMONTH(DATE($C164,$D164,1),0),"",IF(N167="","",N167+1))),"")</f>
        <v/>
      </c>
      <c r="P167" s="31" t="str">
        <f t="shared" ref="P167" si="614">IFERROR(IF(P166&gt;$G$8,"",IF(O167=EOMONTH(DATE($C164,$D164,1),0),"",IF(O167="","",O167+1))),"")</f>
        <v/>
      </c>
      <c r="Q167" s="31" t="str">
        <f t="shared" ref="Q167" si="615">IFERROR(IF(Q166&gt;$G$8,"",IF(P167=EOMONTH(DATE($C164,$D164,1),0),"",IF(P167="","",P167+1))),"")</f>
        <v/>
      </c>
      <c r="R167" s="31" t="str">
        <f t="shared" ref="R167" si="616">IFERROR(IF(R166&gt;$G$8,"",IF(Q167=EOMONTH(DATE($C164,$D164,1),0),"",IF(Q167="","",Q167+1))),"")</f>
        <v/>
      </c>
      <c r="S167" s="31" t="str">
        <f t="shared" ref="S167" si="617">IFERROR(IF(S166&gt;$G$8,"",IF(R167=EOMONTH(DATE($C164,$D164,1),0),"",IF(R167="","",R167+1))),"")</f>
        <v/>
      </c>
      <c r="T167" s="31" t="str">
        <f t="shared" ref="T167" si="618">IFERROR(IF(T166&gt;$G$8,"",IF(S167=EOMONTH(DATE($C164,$D164,1),0),"",IF(S167="","",S167+1))),"")</f>
        <v/>
      </c>
      <c r="U167" s="31" t="str">
        <f t="shared" ref="U167" si="619">IFERROR(IF(U166&gt;$G$8,"",IF(T167=EOMONTH(DATE($C164,$D164,1),0),"",IF(T167="","",T167+1))),"")</f>
        <v/>
      </c>
      <c r="V167" s="31" t="str">
        <f t="shared" ref="V167" si="620">IFERROR(IF(V166&gt;$G$8,"",IF(U167=EOMONTH(DATE($C164,$D164,1),0),"",IF(U167="","",U167+1))),"")</f>
        <v/>
      </c>
      <c r="W167" s="31" t="str">
        <f t="shared" ref="W167" si="621">IFERROR(IF(W166&gt;$G$8,"",IF(V167=EOMONTH(DATE($C164,$D164,1),0),"",IF(V167="","",V167+1))),"")</f>
        <v/>
      </c>
      <c r="X167" s="31" t="str">
        <f t="shared" ref="X167" si="622">IFERROR(IF(X166&gt;$G$8,"",IF(W167=EOMONTH(DATE($C164,$D164,1),0),"",IF(W167="","",W167+1))),"")</f>
        <v/>
      </c>
      <c r="Y167" s="31" t="str">
        <f t="shared" ref="Y167" si="623">IFERROR(IF(Y166&gt;$G$8,"",IF(X167=EOMONTH(DATE($C164,$D164,1),0),"",IF(X167="","",X167+1))),"")</f>
        <v/>
      </c>
      <c r="Z167" s="31" t="str">
        <f t="shared" ref="Z167" si="624">IFERROR(IF(Z166&gt;$G$8,"",IF(Y167=EOMONTH(DATE($C164,$D164,1),0),"",IF(Y167="","",Y167+1))),"")</f>
        <v/>
      </c>
      <c r="AA167" s="31" t="str">
        <f t="shared" ref="AA167" si="625">IFERROR(IF(AA166&gt;$G$8,"",IF(Z167=EOMONTH(DATE($C164,$D164,1),0),"",IF(Z167="","",Z167+1))),"")</f>
        <v/>
      </c>
      <c r="AB167" s="31" t="str">
        <f t="shared" ref="AB167" si="626">IFERROR(IF(AB166&gt;$G$8,"",IF(AA167=EOMONTH(DATE($C164,$D164,1),0),"",IF(AA167="","",AA167+1))),"")</f>
        <v/>
      </c>
      <c r="AC167" s="31" t="str">
        <f t="shared" ref="AC167" si="627">IFERROR(IF(AC166&gt;$G$8,"",IF(AB167=EOMONTH(DATE($C164,$D164,1),0),"",IF(AB167="","",AB167+1))),"")</f>
        <v/>
      </c>
      <c r="AD167" s="31" t="str">
        <f t="shared" ref="AD167" si="628">IFERROR(IF(AD166&gt;$G$8,"",IF(AC167=EOMONTH(DATE($C164,$D164,1),0),"",IF(AC167="","",AC167+1))),"")</f>
        <v/>
      </c>
      <c r="AE167" s="31" t="str">
        <f t="shared" ref="AE167" si="629">IFERROR(IF(AE166&gt;$G$8,"",IF(AD167=EOMONTH(DATE($C164,$D164,1),0),"",IF(AD167="","",AD167+1))),"")</f>
        <v/>
      </c>
      <c r="AF167" s="31" t="str">
        <f t="shared" ref="AF167" si="630">IFERROR(IF(AF166&gt;$G$8,"",IF(AE167=EOMONTH(DATE($C164,$D164,1),0),"",IF(AE167="","",AE167+1))),"")</f>
        <v/>
      </c>
      <c r="AG167" s="31" t="str">
        <f t="shared" ref="AG167" si="631">IFERROR(IF(AG166&gt;$G$8,"",IF(AF167=EOMONTH(DATE($C164,$D164,1),0),"",IF(AF167="","",AF167+1))),"")</f>
        <v/>
      </c>
      <c r="AH167" s="32" t="s">
        <v>22</v>
      </c>
      <c r="AI167" s="33">
        <f>+COUNTIFS(C168:AG168,"土",C172:AG172,"")+COUNTIFS(C168:AG168,"日",C172:AG172,"")</f>
        <v>0</v>
      </c>
    </row>
    <row r="168" spans="2:39" s="36" customFormat="1" x14ac:dyDescent="0.15">
      <c r="B168" s="52" t="s">
        <v>5</v>
      </c>
      <c r="C168" s="63" t="str">
        <f>IFERROR(TEXT(WEEKDAY(+C167),"aaa"),"")</f>
        <v/>
      </c>
      <c r="D168" s="64" t="str">
        <f t="shared" ref="D168:AG168" si="632">IFERROR(TEXT(WEEKDAY(+D167),"aaa"),"")</f>
        <v/>
      </c>
      <c r="E168" s="64" t="str">
        <f t="shared" si="632"/>
        <v/>
      </c>
      <c r="F168" s="64" t="str">
        <f t="shared" si="632"/>
        <v/>
      </c>
      <c r="G168" s="64" t="str">
        <f t="shared" si="632"/>
        <v/>
      </c>
      <c r="H168" s="64" t="str">
        <f t="shared" si="632"/>
        <v/>
      </c>
      <c r="I168" s="64" t="str">
        <f t="shared" si="632"/>
        <v/>
      </c>
      <c r="J168" s="64" t="str">
        <f t="shared" si="632"/>
        <v/>
      </c>
      <c r="K168" s="64" t="str">
        <f t="shared" si="632"/>
        <v/>
      </c>
      <c r="L168" s="64" t="str">
        <f t="shared" si="632"/>
        <v/>
      </c>
      <c r="M168" s="64" t="str">
        <f t="shared" si="632"/>
        <v/>
      </c>
      <c r="N168" s="64" t="str">
        <f t="shared" si="632"/>
        <v/>
      </c>
      <c r="O168" s="64" t="str">
        <f t="shared" si="632"/>
        <v/>
      </c>
      <c r="P168" s="64" t="str">
        <f t="shared" si="632"/>
        <v/>
      </c>
      <c r="Q168" s="64" t="str">
        <f t="shared" si="632"/>
        <v/>
      </c>
      <c r="R168" s="64" t="str">
        <f t="shared" si="632"/>
        <v/>
      </c>
      <c r="S168" s="64" t="str">
        <f t="shared" si="632"/>
        <v/>
      </c>
      <c r="T168" s="64" t="str">
        <f t="shared" si="632"/>
        <v/>
      </c>
      <c r="U168" s="64" t="str">
        <f t="shared" si="632"/>
        <v/>
      </c>
      <c r="V168" s="64" t="str">
        <f t="shared" si="632"/>
        <v/>
      </c>
      <c r="W168" s="64" t="str">
        <f t="shared" si="632"/>
        <v/>
      </c>
      <c r="X168" s="64" t="str">
        <f t="shared" si="632"/>
        <v/>
      </c>
      <c r="Y168" s="64" t="str">
        <f t="shared" si="632"/>
        <v/>
      </c>
      <c r="Z168" s="64" t="str">
        <f t="shared" si="632"/>
        <v/>
      </c>
      <c r="AA168" s="64" t="str">
        <f t="shared" si="632"/>
        <v/>
      </c>
      <c r="AB168" s="64" t="str">
        <f t="shared" si="632"/>
        <v/>
      </c>
      <c r="AC168" s="64" t="str">
        <f t="shared" si="632"/>
        <v/>
      </c>
      <c r="AD168" s="64" t="str">
        <f t="shared" si="632"/>
        <v/>
      </c>
      <c r="AE168" s="64" t="str">
        <f t="shared" si="632"/>
        <v/>
      </c>
      <c r="AF168" s="64" t="str">
        <f t="shared" si="632"/>
        <v/>
      </c>
      <c r="AG168" s="64" t="str">
        <f t="shared" si="632"/>
        <v/>
      </c>
      <c r="AH168" s="53" t="s">
        <v>17</v>
      </c>
      <c r="AI168" s="33">
        <f>+COUNTIF(C172:AG172,"夏休")+COUNTIF(C172:AG172,"冬休")</f>
        <v>0</v>
      </c>
    </row>
    <row r="169" spans="2:39" s="36" customFormat="1" ht="13.5" customHeight="1" x14ac:dyDescent="0.15">
      <c r="B169" s="176" t="s">
        <v>8</v>
      </c>
      <c r="C169" s="182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  <c r="AA169" s="170"/>
      <c r="AB169" s="170"/>
      <c r="AC169" s="170"/>
      <c r="AD169" s="202"/>
      <c r="AE169" s="202"/>
      <c r="AF169" s="170"/>
      <c r="AG169" s="205"/>
      <c r="AH169" s="54" t="s">
        <v>2</v>
      </c>
      <c r="AI169" s="55">
        <f>COUNT(C167:AG167)-AI168</f>
        <v>0</v>
      </c>
    </row>
    <row r="170" spans="2:39" s="36" customFormat="1" ht="13.5" customHeight="1" x14ac:dyDescent="0.15">
      <c r="B170" s="177"/>
      <c r="C170" s="183"/>
      <c r="D170" s="171"/>
      <c r="E170" s="171"/>
      <c r="F170" s="171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171"/>
      <c r="R170" s="171"/>
      <c r="S170" s="171"/>
      <c r="T170" s="171"/>
      <c r="U170" s="171"/>
      <c r="V170" s="171"/>
      <c r="W170" s="171"/>
      <c r="X170" s="171"/>
      <c r="Y170" s="171"/>
      <c r="Z170" s="171"/>
      <c r="AA170" s="171"/>
      <c r="AB170" s="171"/>
      <c r="AC170" s="171"/>
      <c r="AD170" s="203"/>
      <c r="AE170" s="203"/>
      <c r="AF170" s="171"/>
      <c r="AG170" s="206"/>
      <c r="AH170" s="54" t="s">
        <v>6</v>
      </c>
      <c r="AI170" s="39">
        <f>+COUNTIF(C173:AG173,"休")</f>
        <v>0</v>
      </c>
      <c r="AJ170" s="40" t="e">
        <f>IF(AI171&gt;0.285,"",IF(AI170&lt;AI167,"←計画日数が足りません",""))</f>
        <v>#DIV/0!</v>
      </c>
    </row>
    <row r="171" spans="2:39" s="36" customFormat="1" ht="13.5" customHeight="1" x14ac:dyDescent="0.15">
      <c r="B171" s="178"/>
      <c r="C171" s="184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204"/>
      <c r="AE171" s="204"/>
      <c r="AF171" s="172"/>
      <c r="AG171" s="207"/>
      <c r="AH171" s="54" t="s">
        <v>9</v>
      </c>
      <c r="AI171" s="56" t="e">
        <f>+AI170/AI169</f>
        <v>#DIV/0!</v>
      </c>
    </row>
    <row r="172" spans="2:39" s="36" customFormat="1" x14ac:dyDescent="0.15">
      <c r="B172" s="57" t="s">
        <v>16</v>
      </c>
      <c r="C172" s="5" t="str">
        <f>IFERROR(IF(C167="","",VLOOKUP(C167,'別紙１ (港湾・漁港)'!$AT$7:$AW$678,2,FALSE)),"")</f>
        <v/>
      </c>
      <c r="D172" s="2" t="str">
        <f>IFERROR(IF(D167="","",VLOOKUP(D167,'別紙１ (港湾・漁港)'!$AT$7:$AW$678,2,FALSE)),"")</f>
        <v/>
      </c>
      <c r="E172" s="2" t="str">
        <f>IFERROR(IF(E167="","",VLOOKUP(E167,'別紙１ (港湾・漁港)'!$AT$7:$AW$678,2,FALSE)),"")</f>
        <v/>
      </c>
      <c r="F172" s="2" t="str">
        <f>IFERROR(IF(F167="","",VLOOKUP(F167,'別紙１ (港湾・漁港)'!$AT$7:$AW$678,2,FALSE)),"")</f>
        <v/>
      </c>
      <c r="G172" s="2" t="str">
        <f>IFERROR(IF(G167="","",VLOOKUP(G167,'別紙１ (港湾・漁港)'!$AT$7:$AW$678,2,FALSE)),"")</f>
        <v/>
      </c>
      <c r="H172" s="2" t="str">
        <f>IFERROR(IF(H167="","",VLOOKUP(H167,'別紙１ (港湾・漁港)'!$AT$7:$AW$678,2,FALSE)),"")</f>
        <v/>
      </c>
      <c r="I172" s="2" t="str">
        <f>IFERROR(IF(I167="","",VLOOKUP(I167,'別紙１ (港湾・漁港)'!$AT$7:$AW$678,2,FALSE)),"")</f>
        <v/>
      </c>
      <c r="J172" s="2" t="str">
        <f>IFERROR(IF(J167="","",VLOOKUP(J167,'別紙１ (港湾・漁港)'!$AT$7:$AW$678,2,FALSE)),"")</f>
        <v/>
      </c>
      <c r="K172" s="2" t="str">
        <f>IFERROR(IF(K167="","",VLOOKUP(K167,'別紙１ (港湾・漁港)'!$AT$7:$AW$678,2,FALSE)),"")</f>
        <v/>
      </c>
      <c r="L172" s="2" t="str">
        <f>IFERROR(IF(L167="","",VLOOKUP(L167,'別紙１ (港湾・漁港)'!$AT$7:$AW$678,2,FALSE)),"")</f>
        <v/>
      </c>
      <c r="M172" s="2" t="str">
        <f>IFERROR(IF(M167="","",VLOOKUP(M167,'別紙１ (港湾・漁港)'!$AT$7:$AW$678,2,FALSE)),"")</f>
        <v/>
      </c>
      <c r="N172" s="2" t="str">
        <f>IFERROR(IF(N167="","",VLOOKUP(N167,'別紙１ (港湾・漁港)'!$AT$7:$AW$678,2,FALSE)),"")</f>
        <v/>
      </c>
      <c r="O172" s="2" t="str">
        <f>IFERROR(IF(O167="","",VLOOKUP(O167,'別紙１ (港湾・漁港)'!$AT$7:$AW$678,2,FALSE)),"")</f>
        <v/>
      </c>
      <c r="P172" s="2" t="str">
        <f>IFERROR(IF(P167="","",VLOOKUP(P167,'別紙１ (港湾・漁港)'!$AT$7:$AW$678,2,FALSE)),"")</f>
        <v/>
      </c>
      <c r="Q172" s="2" t="str">
        <f>IFERROR(IF(Q167="","",VLOOKUP(Q167,'別紙１ (港湾・漁港)'!$AT$7:$AW$678,2,FALSE)),"")</f>
        <v/>
      </c>
      <c r="R172" s="2" t="str">
        <f>IFERROR(IF(R167="","",VLOOKUP(R167,'別紙１ (港湾・漁港)'!$AT$7:$AW$678,2,FALSE)),"")</f>
        <v/>
      </c>
      <c r="S172" s="2" t="str">
        <f>IFERROR(IF(S167="","",VLOOKUP(S167,'別紙１ (港湾・漁港)'!$AT$7:$AW$678,2,FALSE)),"")</f>
        <v/>
      </c>
      <c r="T172" s="2" t="str">
        <f>IFERROR(IF(T167="","",VLOOKUP(T167,'別紙１ (港湾・漁港)'!$AT$7:$AW$678,2,FALSE)),"")</f>
        <v/>
      </c>
      <c r="U172" s="2" t="str">
        <f>IFERROR(IF(U167="","",VLOOKUP(U167,'別紙１ (港湾・漁港)'!$AT$7:$AW$678,2,FALSE)),"")</f>
        <v/>
      </c>
      <c r="V172" s="2" t="str">
        <f>IFERROR(IF(V167="","",VLOOKUP(V167,'別紙１ (港湾・漁港)'!$AT$7:$AW$678,2,FALSE)),"")</f>
        <v/>
      </c>
      <c r="W172" s="2" t="str">
        <f>IFERROR(IF(W167="","",VLOOKUP(W167,'別紙１ (港湾・漁港)'!$AT$7:$AW$678,2,FALSE)),"")</f>
        <v/>
      </c>
      <c r="X172" s="2" t="str">
        <f>IFERROR(IF(X167="","",VLOOKUP(X167,'別紙１ (港湾・漁港)'!$AT$7:$AW$678,2,FALSE)),"")</f>
        <v/>
      </c>
      <c r="Y172" s="2" t="str">
        <f>IFERROR(IF(Y167="","",VLOOKUP(Y167,'別紙１ (港湾・漁港)'!$AT$7:$AW$678,2,FALSE)),"")</f>
        <v/>
      </c>
      <c r="Z172" s="2" t="str">
        <f>IFERROR(IF(Z167="","",VLOOKUP(Z167,'別紙１ (港湾・漁港)'!$AT$7:$AW$678,2,FALSE)),"")</f>
        <v/>
      </c>
      <c r="AA172" s="2" t="str">
        <f>IFERROR(IF(AA167="","",VLOOKUP(AA167,'別紙１ (港湾・漁港)'!$AT$7:$AW$678,2,FALSE)),"")</f>
        <v/>
      </c>
      <c r="AB172" s="2" t="str">
        <f>IFERROR(IF(AB167="","",VLOOKUP(AB167,'別紙１ (港湾・漁港)'!$AT$7:$AW$678,2,FALSE)),"")</f>
        <v/>
      </c>
      <c r="AC172" s="2" t="str">
        <f>IFERROR(IF(AC167="","",VLOOKUP(AC167,'別紙１ (港湾・漁港)'!$AT$7:$AW$678,2,FALSE)),"")</f>
        <v/>
      </c>
      <c r="AD172" s="3" t="str">
        <f>IFERROR(IF(AD167="","",VLOOKUP(AD167,'別紙１ (港湾・漁港)'!$AT$7:$AW$678,2,FALSE)),"")</f>
        <v/>
      </c>
      <c r="AE172" s="3" t="str">
        <f>IFERROR(IF(AE167="","",VLOOKUP(AE167,'別紙１ (港湾・漁港)'!$AT$7:$AW$678,2,FALSE)),"")</f>
        <v/>
      </c>
      <c r="AF172" s="2" t="str">
        <f>IFERROR(IF(AF167="","",VLOOKUP(AF167,'別紙１ (港湾・漁港)'!$AT$7:$AW$678,2,FALSE)),"")</f>
        <v/>
      </c>
      <c r="AG172" s="4" t="str">
        <f>IFERROR(IF(AG167="","",VLOOKUP(AG167,'別紙１ (港湾・漁港)'!$AT$7:$AW$678,2,FALSE)),"")</f>
        <v/>
      </c>
      <c r="AH172" s="54" t="s">
        <v>10</v>
      </c>
      <c r="AI172" s="39">
        <f>+COUNTIF(C174:AG174,"*休")+COUNTIF(C174:AG174,"*雨")</f>
        <v>0</v>
      </c>
    </row>
    <row r="173" spans="2:39" s="36" customFormat="1" x14ac:dyDescent="0.15">
      <c r="B173" s="52" t="s">
        <v>0</v>
      </c>
      <c r="C173" s="5" t="str">
        <f>IFERROR(IF(C167="","",VLOOKUP(C167,'別紙１ (港湾・漁港)'!$AT$7:$AW$678,3,FALSE)),"")</f>
        <v/>
      </c>
      <c r="D173" s="2" t="str">
        <f>IFERROR(IF(D167="","",VLOOKUP(D167,'別紙１ (港湾・漁港)'!$AT$7:$AW$678,3,FALSE)),"")</f>
        <v/>
      </c>
      <c r="E173" s="2" t="str">
        <f>IFERROR(IF(E167="","",VLOOKUP(E167,'別紙１ (港湾・漁港)'!$AT$7:$AW$678,3,FALSE)),"")</f>
        <v/>
      </c>
      <c r="F173" s="2" t="str">
        <f>IFERROR(IF(F167="","",VLOOKUP(F167,'別紙１ (港湾・漁港)'!$AT$7:$AW$678,3,FALSE)),"")</f>
        <v/>
      </c>
      <c r="G173" s="2" t="str">
        <f>IFERROR(IF(G167="","",VLOOKUP(G167,'別紙１ (港湾・漁港)'!$AT$7:$AW$678,3,FALSE)),"")</f>
        <v/>
      </c>
      <c r="H173" s="2" t="str">
        <f>IFERROR(IF(H167="","",VLOOKUP(H167,'別紙１ (港湾・漁港)'!$AT$7:$AW$678,3,FALSE)),"")</f>
        <v/>
      </c>
      <c r="I173" s="2" t="str">
        <f>IFERROR(IF(I167="","",VLOOKUP(I167,'別紙１ (港湾・漁港)'!$AT$7:$AW$678,3,FALSE)),"")</f>
        <v/>
      </c>
      <c r="J173" s="2" t="str">
        <f>IFERROR(IF(J167="","",VLOOKUP(J167,'別紙１ (港湾・漁港)'!$AT$7:$AW$678,3,FALSE)),"")</f>
        <v/>
      </c>
      <c r="K173" s="2" t="str">
        <f>IFERROR(IF(K167="","",VLOOKUP(K167,'別紙１ (港湾・漁港)'!$AT$7:$AW$678,3,FALSE)),"")</f>
        <v/>
      </c>
      <c r="L173" s="2" t="str">
        <f>IFERROR(IF(L167="","",VLOOKUP(L167,'別紙１ (港湾・漁港)'!$AT$7:$AW$678,3,FALSE)),"")</f>
        <v/>
      </c>
      <c r="M173" s="2" t="str">
        <f>IFERROR(IF(M167="","",VLOOKUP(M167,'別紙１ (港湾・漁港)'!$AT$7:$AW$678,3,FALSE)),"")</f>
        <v/>
      </c>
      <c r="N173" s="2" t="str">
        <f>IFERROR(IF(N167="","",VLOOKUP(N167,'別紙１ (港湾・漁港)'!$AT$7:$AW$678,3,FALSE)),"")</f>
        <v/>
      </c>
      <c r="O173" s="2" t="str">
        <f>IFERROR(IF(O167="","",VLOOKUP(O167,'別紙１ (港湾・漁港)'!$AT$7:$AW$678,3,FALSE)),"")</f>
        <v/>
      </c>
      <c r="P173" s="2" t="str">
        <f>IFERROR(IF(P167="","",VLOOKUP(P167,'別紙１ (港湾・漁港)'!$AT$7:$AW$678,3,FALSE)),"")</f>
        <v/>
      </c>
      <c r="Q173" s="2" t="str">
        <f>IFERROR(IF(Q167="","",VLOOKUP(Q167,'別紙１ (港湾・漁港)'!$AT$7:$AW$678,3,FALSE)),"")</f>
        <v/>
      </c>
      <c r="R173" s="2" t="str">
        <f>IFERROR(IF(R167="","",VLOOKUP(R167,'別紙１ (港湾・漁港)'!$AT$7:$AW$678,3,FALSE)),"")</f>
        <v/>
      </c>
      <c r="S173" s="2" t="str">
        <f>IFERROR(IF(S167="","",VLOOKUP(S167,'別紙１ (港湾・漁港)'!$AT$7:$AW$678,3,FALSE)),"")</f>
        <v/>
      </c>
      <c r="T173" s="2" t="str">
        <f>IFERROR(IF(T167="","",VLOOKUP(T167,'別紙１ (港湾・漁港)'!$AT$7:$AW$678,3,FALSE)),"")</f>
        <v/>
      </c>
      <c r="U173" s="2" t="str">
        <f>IFERROR(IF(U167="","",VLOOKUP(U167,'別紙１ (港湾・漁港)'!$AT$7:$AW$678,3,FALSE)),"")</f>
        <v/>
      </c>
      <c r="V173" s="2" t="str">
        <f>IFERROR(IF(V167="","",VLOOKUP(V167,'別紙１ (港湾・漁港)'!$AT$7:$AW$678,3,FALSE)),"")</f>
        <v/>
      </c>
      <c r="W173" s="2" t="str">
        <f>IFERROR(IF(W167="","",VLOOKUP(W167,'別紙１ (港湾・漁港)'!$AT$7:$AW$678,3,FALSE)),"")</f>
        <v/>
      </c>
      <c r="X173" s="2" t="str">
        <f>IFERROR(IF(X167="","",VLOOKUP(X167,'別紙１ (港湾・漁港)'!$AT$7:$AW$678,3,FALSE)),"")</f>
        <v/>
      </c>
      <c r="Y173" s="2" t="str">
        <f>IFERROR(IF(Y167="","",VLOOKUP(Y167,'別紙１ (港湾・漁港)'!$AT$7:$AW$678,3,FALSE)),"")</f>
        <v/>
      </c>
      <c r="Z173" s="2" t="str">
        <f>IFERROR(IF(Z167="","",VLOOKUP(Z167,'別紙１ (港湾・漁港)'!$AT$7:$AW$678,3,FALSE)),"")</f>
        <v/>
      </c>
      <c r="AA173" s="2" t="str">
        <f>IFERROR(IF(AA167="","",VLOOKUP(AA167,'別紙１ (港湾・漁港)'!$AT$7:$AW$678,3,FALSE)),"")</f>
        <v/>
      </c>
      <c r="AB173" s="2" t="str">
        <f>IFERROR(IF(AB167="","",VLOOKUP(AB167,'別紙１ (港湾・漁港)'!$AT$7:$AW$678,3,FALSE)),"")</f>
        <v/>
      </c>
      <c r="AC173" s="2" t="str">
        <f>IFERROR(IF(AC167="","",VLOOKUP(AC167,'別紙１ (港湾・漁港)'!$AT$7:$AW$678,3,FALSE)),"")</f>
        <v/>
      </c>
      <c r="AD173" s="2" t="str">
        <f>IFERROR(IF(AD167="","",VLOOKUP(AD167,'別紙１ (港湾・漁港)'!$AT$7:$AW$678,3,FALSE)),"")</f>
        <v/>
      </c>
      <c r="AE173" s="2" t="str">
        <f>IFERROR(IF(AE167="","",VLOOKUP(AE167,'別紙１ (港湾・漁港)'!$AT$7:$AW$678,3,FALSE)),"")</f>
        <v/>
      </c>
      <c r="AF173" s="2" t="str">
        <f>IFERROR(IF(AF167="","",VLOOKUP(AF167,'別紙１ (港湾・漁港)'!$AT$7:$AW$678,3,FALSE)),"")</f>
        <v/>
      </c>
      <c r="AG173" s="69" t="str">
        <f>IFERROR(IF(AG167="","",VLOOKUP(AG167,'別紙１ (港湾・漁港)'!$AT$7:$AW$678,3,FALSE)),"")</f>
        <v/>
      </c>
      <c r="AH173" s="58" t="s">
        <v>4</v>
      </c>
      <c r="AI173" s="59" t="e">
        <f>+AI172/AI169</f>
        <v>#DIV/0!</v>
      </c>
    </row>
    <row r="174" spans="2:39" s="36" customFormat="1" x14ac:dyDescent="0.15">
      <c r="B174" s="60" t="s">
        <v>7</v>
      </c>
      <c r="C174" s="70" t="str">
        <f>IFERROR(IF(C167="","",VLOOKUP(C167,'別紙１ (港湾・漁港)'!$AT$7:$AW$678,4,FALSE)),"")</f>
        <v/>
      </c>
      <c r="D174" s="71" t="str">
        <f>IFERROR(IF(D167="","",VLOOKUP(D167,'別紙１ (港湾・漁港)'!$AT$7:$AW$678,4,FALSE)),"")</f>
        <v/>
      </c>
      <c r="E174" s="71" t="str">
        <f>IFERROR(IF(E167="","",VLOOKUP(E167,'別紙１ (港湾・漁港)'!$AT$7:$AW$678,4,FALSE)),"")</f>
        <v/>
      </c>
      <c r="F174" s="71" t="str">
        <f>IFERROR(IF(F167="","",VLOOKUP(F167,'別紙１ (港湾・漁港)'!$AT$7:$AW$678,4,FALSE)),"")</f>
        <v/>
      </c>
      <c r="G174" s="71" t="str">
        <f>IFERROR(IF(G167="","",VLOOKUP(G167,'別紙１ (港湾・漁港)'!$AT$7:$AW$678,4,FALSE)),"")</f>
        <v/>
      </c>
      <c r="H174" s="71" t="str">
        <f>IFERROR(IF(H167="","",VLOOKUP(H167,'別紙１ (港湾・漁港)'!$AT$7:$AW$678,4,FALSE)),"")</f>
        <v/>
      </c>
      <c r="I174" s="71" t="str">
        <f>IFERROR(IF(I167="","",VLOOKUP(I167,'別紙１ (港湾・漁港)'!$AT$7:$AW$678,4,FALSE)),"")</f>
        <v/>
      </c>
      <c r="J174" s="71" t="str">
        <f>IFERROR(IF(J167="","",VLOOKUP(J167,'別紙１ (港湾・漁港)'!$AT$7:$AW$678,4,FALSE)),"")</f>
        <v/>
      </c>
      <c r="K174" s="71" t="str">
        <f>IFERROR(IF(K167="","",VLOOKUP(K167,'別紙１ (港湾・漁港)'!$AT$7:$AW$678,4,FALSE)),"")</f>
        <v/>
      </c>
      <c r="L174" s="71" t="str">
        <f>IFERROR(IF(L167="","",VLOOKUP(L167,'別紙１ (港湾・漁港)'!$AT$7:$AW$678,4,FALSE)),"")</f>
        <v/>
      </c>
      <c r="M174" s="71" t="str">
        <f>IFERROR(IF(M167="","",VLOOKUP(M167,'別紙１ (港湾・漁港)'!$AT$7:$AW$678,4,FALSE)),"")</f>
        <v/>
      </c>
      <c r="N174" s="71" t="str">
        <f>IFERROR(IF(N167="","",VLOOKUP(N167,'別紙１ (港湾・漁港)'!$AT$7:$AW$678,4,FALSE)),"")</f>
        <v/>
      </c>
      <c r="O174" s="71" t="str">
        <f>IFERROR(IF(O167="","",VLOOKUP(O167,'別紙１ (港湾・漁港)'!$AT$7:$AW$678,4,FALSE)),"")</f>
        <v/>
      </c>
      <c r="P174" s="71" t="str">
        <f>IFERROR(IF(P167="","",VLOOKUP(P167,'別紙１ (港湾・漁港)'!$AT$7:$AW$678,4,FALSE)),"")</f>
        <v/>
      </c>
      <c r="Q174" s="71" t="str">
        <f>IFERROR(IF(Q167="","",VLOOKUP(Q167,'別紙１ (港湾・漁港)'!$AT$7:$AW$678,4,FALSE)),"")</f>
        <v/>
      </c>
      <c r="R174" s="71" t="str">
        <f>IFERROR(IF(R167="","",VLOOKUP(R167,'別紙１ (港湾・漁港)'!$AT$7:$AW$678,4,FALSE)),"")</f>
        <v/>
      </c>
      <c r="S174" s="71" t="str">
        <f>IFERROR(IF(S167="","",VLOOKUP(S167,'別紙１ (港湾・漁港)'!$AT$7:$AW$678,4,FALSE)),"")</f>
        <v/>
      </c>
      <c r="T174" s="71" t="str">
        <f>IFERROR(IF(T167="","",VLOOKUP(T167,'別紙１ (港湾・漁港)'!$AT$7:$AW$678,4,FALSE)),"")</f>
        <v/>
      </c>
      <c r="U174" s="71" t="str">
        <f>IFERROR(IF(U167="","",VLOOKUP(U167,'別紙１ (港湾・漁港)'!$AT$7:$AW$678,4,FALSE)),"")</f>
        <v/>
      </c>
      <c r="V174" s="71" t="str">
        <f>IFERROR(IF(V167="","",VLOOKUP(V167,'別紙１ (港湾・漁港)'!$AT$7:$AW$678,4,FALSE)),"")</f>
        <v/>
      </c>
      <c r="W174" s="71" t="str">
        <f>IFERROR(IF(W167="","",VLOOKUP(W167,'別紙１ (港湾・漁港)'!$AT$7:$AW$678,4,FALSE)),"")</f>
        <v/>
      </c>
      <c r="X174" s="71" t="str">
        <f>IFERROR(IF(X167="","",VLOOKUP(X167,'別紙１ (港湾・漁港)'!$AT$7:$AW$678,4,FALSE)),"")</f>
        <v/>
      </c>
      <c r="Y174" s="71" t="str">
        <f>IFERROR(IF(Y167="","",VLOOKUP(Y167,'別紙１ (港湾・漁港)'!$AT$7:$AW$678,4,FALSE)),"")</f>
        <v/>
      </c>
      <c r="Z174" s="71" t="str">
        <f>IFERROR(IF(Z167="","",VLOOKUP(Z167,'別紙１ (港湾・漁港)'!$AT$7:$AW$678,4,FALSE)),"")</f>
        <v/>
      </c>
      <c r="AA174" s="71" t="str">
        <f>IFERROR(IF(AA167="","",VLOOKUP(AA167,'別紙１ (港湾・漁港)'!$AT$7:$AW$678,4,FALSE)),"")</f>
        <v/>
      </c>
      <c r="AB174" s="71" t="str">
        <f>IFERROR(IF(AB167="","",VLOOKUP(AB167,'別紙１ (港湾・漁港)'!$AT$7:$AW$678,4,FALSE)),"")</f>
        <v/>
      </c>
      <c r="AC174" s="71" t="str">
        <f>IFERROR(IF(AC167="","",VLOOKUP(AC167,'別紙１ (港湾・漁港)'!$AT$7:$AW$678,4,FALSE)),"")</f>
        <v/>
      </c>
      <c r="AD174" s="71" t="str">
        <f>IFERROR(IF(AD167="","",VLOOKUP(AD167,'別紙１ (港湾・漁港)'!$AT$7:$AW$678,4,FALSE)),"")</f>
        <v/>
      </c>
      <c r="AE174" s="71" t="str">
        <f>IFERROR(IF(AE167="","",VLOOKUP(AE167,'別紙１ (港湾・漁港)'!$AT$7:$AW$678,4,FALSE)),"")</f>
        <v/>
      </c>
      <c r="AF174" s="71" t="str">
        <f>IFERROR(IF(AF167="","",VLOOKUP(AF167,'別紙１ (港湾・漁港)'!$AT$7:$AW$678,4,FALSE)),"")</f>
        <v/>
      </c>
      <c r="AG174" s="72" t="str">
        <f>IFERROR(IF(AG167="","",VLOOKUP(AG167,'別紙１ (港湾・漁港)'!$AT$7:$AW$678,4,FALSE)),"")</f>
        <v/>
      </c>
      <c r="AH174" s="61" t="s">
        <v>19</v>
      </c>
      <c r="AI174" s="47" t="e">
        <f>_xlfn.IFS(AI173&gt;=0.285,"OK",AI167&lt;=AI172,"OK",AI167&gt;AI172,"NG")</f>
        <v>#DIV/0!</v>
      </c>
      <c r="AJ174" s="40" t="e">
        <f>IF(AI174="NG","←月単位未達成","←月単位達成")</f>
        <v>#DIV/0!</v>
      </c>
      <c r="AK174" s="9"/>
      <c r="AL174" s="9"/>
      <c r="AM174" s="9"/>
    </row>
    <row r="175" spans="2:39" hidden="1" x14ac:dyDescent="0.15">
      <c r="B175" s="24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40"/>
    </row>
    <row r="176" spans="2:39" hidden="1" x14ac:dyDescent="0.15">
      <c r="B176" s="24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40"/>
    </row>
    <row r="177" spans="2:39" s="36" customFormat="1" x14ac:dyDescent="0.15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9" hidden="1" x14ac:dyDescent="0.15">
      <c r="C178" s="7" t="e">
        <f>YEAR(C181)</f>
        <v>#VALUE!</v>
      </c>
      <c r="D178" s="7" t="e">
        <f>MONTH(C181)</f>
        <v>#VALUE!</v>
      </c>
    </row>
    <row r="179" spans="2:39" x14ac:dyDescent="0.15">
      <c r="B179" s="11" t="s">
        <v>20</v>
      </c>
      <c r="C179" s="208" t="str">
        <f>IF(C181="","",C181)</f>
        <v/>
      </c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9"/>
    </row>
    <row r="180" spans="2:39" hidden="1" x14ac:dyDescent="0.15">
      <c r="B180" s="48"/>
      <c r="C180" s="31" t="e">
        <f>DATE($C178,$D178,1)</f>
        <v>#VALUE!</v>
      </c>
      <c r="D180" s="31" t="e">
        <f>C180+1</f>
        <v>#VALUE!</v>
      </c>
      <c r="E180" s="31" t="e">
        <f t="shared" ref="E180" si="635">D180+1</f>
        <v>#VALUE!</v>
      </c>
      <c r="F180" s="31" t="e">
        <f t="shared" ref="F180" si="636">E180+1</f>
        <v>#VALUE!</v>
      </c>
      <c r="G180" s="31" t="e">
        <f t="shared" ref="G180" si="637">F180+1</f>
        <v>#VALUE!</v>
      </c>
      <c r="H180" s="31" t="e">
        <f t="shared" ref="H180" si="638">G180+1</f>
        <v>#VALUE!</v>
      </c>
      <c r="I180" s="31" t="e">
        <f t="shared" ref="I180" si="639">H180+1</f>
        <v>#VALUE!</v>
      </c>
      <c r="J180" s="31" t="e">
        <f t="shared" ref="J180" si="640">I180+1</f>
        <v>#VALUE!</v>
      </c>
      <c r="K180" s="31" t="e">
        <f t="shared" ref="K180" si="641">J180+1</f>
        <v>#VALUE!</v>
      </c>
      <c r="L180" s="31" t="e">
        <f t="shared" ref="L180" si="642">K180+1</f>
        <v>#VALUE!</v>
      </c>
      <c r="M180" s="31" t="e">
        <f t="shared" ref="M180" si="643">L180+1</f>
        <v>#VALUE!</v>
      </c>
      <c r="N180" s="31" t="e">
        <f t="shared" ref="N180" si="644">M180+1</f>
        <v>#VALUE!</v>
      </c>
      <c r="O180" s="31" t="e">
        <f t="shared" ref="O180" si="645">N180+1</f>
        <v>#VALUE!</v>
      </c>
      <c r="P180" s="31" t="e">
        <f t="shared" ref="P180" si="646">O180+1</f>
        <v>#VALUE!</v>
      </c>
      <c r="Q180" s="31" t="e">
        <f t="shared" ref="Q180" si="647">P180+1</f>
        <v>#VALUE!</v>
      </c>
      <c r="R180" s="31" t="e">
        <f t="shared" ref="R180" si="648">Q180+1</f>
        <v>#VALUE!</v>
      </c>
      <c r="S180" s="31" t="e">
        <f t="shared" ref="S180" si="649">R180+1</f>
        <v>#VALUE!</v>
      </c>
      <c r="T180" s="31" t="e">
        <f t="shared" ref="T180" si="650">S180+1</f>
        <v>#VALUE!</v>
      </c>
      <c r="U180" s="31" t="e">
        <f t="shared" ref="U180" si="651">T180+1</f>
        <v>#VALUE!</v>
      </c>
      <c r="V180" s="31" t="e">
        <f t="shared" ref="V180" si="652">U180+1</f>
        <v>#VALUE!</v>
      </c>
      <c r="W180" s="31" t="e">
        <f t="shared" ref="W180" si="653">V180+1</f>
        <v>#VALUE!</v>
      </c>
      <c r="X180" s="31" t="e">
        <f t="shared" ref="X180" si="654">W180+1</f>
        <v>#VALUE!</v>
      </c>
      <c r="Y180" s="31" t="e">
        <f t="shared" ref="Y180" si="655">X180+1</f>
        <v>#VALUE!</v>
      </c>
      <c r="Z180" s="31" t="e">
        <f t="shared" ref="Z180" si="656">Y180+1</f>
        <v>#VALUE!</v>
      </c>
      <c r="AA180" s="31" t="e">
        <f t="shared" ref="AA180" si="657">Z180+1</f>
        <v>#VALUE!</v>
      </c>
      <c r="AB180" s="31" t="e">
        <f t="shared" ref="AB180" si="658">AA180+1</f>
        <v>#VALUE!</v>
      </c>
      <c r="AC180" s="31" t="e">
        <f t="shared" ref="AC180" si="659">AB180+1</f>
        <v>#VALUE!</v>
      </c>
      <c r="AD180" s="31" t="e">
        <f t="shared" ref="AD180" si="660">AC180+1</f>
        <v>#VALUE!</v>
      </c>
      <c r="AE180" s="31" t="e">
        <f t="shared" ref="AE180" si="661">AD180+1</f>
        <v>#VALUE!</v>
      </c>
      <c r="AF180" s="31" t="e">
        <f t="shared" ref="AF180" si="662">AE180+1</f>
        <v>#VALUE!</v>
      </c>
      <c r="AG180" s="31" t="e">
        <f t="shared" ref="AG180" si="663">AF180+1</f>
        <v>#VALUE!</v>
      </c>
      <c r="AH180" s="49"/>
      <c r="AI180" s="50"/>
    </row>
    <row r="181" spans="2:39" x14ac:dyDescent="0.15">
      <c r="B181" s="29" t="s">
        <v>21</v>
      </c>
      <c r="C181" s="51" t="str">
        <f>IFERROR(IF(EDATE(C166,1)&gt;$G$8,"",EDATE(C166,1)),"")</f>
        <v/>
      </c>
      <c r="D181" s="31" t="str">
        <f>IFERROR(IF(D180&gt;$G$8,"",IF(C181=EOMONTH(DATE($C178,$D178,1),0),"",IF(C181="","",C181+1))),"")</f>
        <v/>
      </c>
      <c r="E181" s="31" t="str">
        <f t="shared" ref="E181" si="664">IFERROR(IF(E180&gt;$G$8,"",IF(D181=EOMONTH(DATE($C178,$D178,1),0),"",IF(D181="","",D181+1))),"")</f>
        <v/>
      </c>
      <c r="F181" s="31" t="str">
        <f t="shared" ref="F181" si="665">IFERROR(IF(F180&gt;$G$8,"",IF(E181=EOMONTH(DATE($C178,$D178,1),0),"",IF(E181="","",E181+1))),"")</f>
        <v/>
      </c>
      <c r="G181" s="31" t="str">
        <f t="shared" ref="G181" si="666">IFERROR(IF(G180&gt;$G$8,"",IF(F181=EOMONTH(DATE($C178,$D178,1),0),"",IF(F181="","",F181+1))),"")</f>
        <v/>
      </c>
      <c r="H181" s="31" t="str">
        <f t="shared" ref="H181" si="667">IFERROR(IF(H180&gt;$G$8,"",IF(G181=EOMONTH(DATE($C178,$D178,1),0),"",IF(G181="","",G181+1))),"")</f>
        <v/>
      </c>
      <c r="I181" s="31" t="str">
        <f t="shared" ref="I181" si="668">IFERROR(IF(I180&gt;$G$8,"",IF(H181=EOMONTH(DATE($C178,$D178,1),0),"",IF(H181="","",H181+1))),"")</f>
        <v/>
      </c>
      <c r="J181" s="31" t="str">
        <f t="shared" ref="J181" si="669">IFERROR(IF(J180&gt;$G$8,"",IF(I181=EOMONTH(DATE($C178,$D178,1),0),"",IF(I181="","",I181+1))),"")</f>
        <v/>
      </c>
      <c r="K181" s="31" t="str">
        <f t="shared" ref="K181" si="670">IFERROR(IF(K180&gt;$G$8,"",IF(J181=EOMONTH(DATE($C178,$D178,1),0),"",IF(J181="","",J181+1))),"")</f>
        <v/>
      </c>
      <c r="L181" s="31" t="str">
        <f t="shared" ref="L181" si="671">IFERROR(IF(L180&gt;$G$8,"",IF(K181=EOMONTH(DATE($C178,$D178,1),0),"",IF(K181="","",K181+1))),"")</f>
        <v/>
      </c>
      <c r="M181" s="31" t="str">
        <f t="shared" ref="M181" si="672">IFERROR(IF(M180&gt;$G$8,"",IF(L181=EOMONTH(DATE($C178,$D178,1),0),"",IF(L181="","",L181+1))),"")</f>
        <v/>
      </c>
      <c r="N181" s="31" t="str">
        <f t="shared" ref="N181" si="673">IFERROR(IF(N180&gt;$G$8,"",IF(M181=EOMONTH(DATE($C178,$D178,1),0),"",IF(M181="","",M181+1))),"")</f>
        <v/>
      </c>
      <c r="O181" s="31" t="str">
        <f t="shared" ref="O181" si="674">IFERROR(IF(O180&gt;$G$8,"",IF(N181=EOMONTH(DATE($C178,$D178,1),0),"",IF(N181="","",N181+1))),"")</f>
        <v/>
      </c>
      <c r="P181" s="31" t="str">
        <f t="shared" ref="P181" si="675">IFERROR(IF(P180&gt;$G$8,"",IF(O181=EOMONTH(DATE($C178,$D178,1),0),"",IF(O181="","",O181+1))),"")</f>
        <v/>
      </c>
      <c r="Q181" s="31" t="str">
        <f t="shared" ref="Q181" si="676">IFERROR(IF(Q180&gt;$G$8,"",IF(P181=EOMONTH(DATE($C178,$D178,1),0),"",IF(P181="","",P181+1))),"")</f>
        <v/>
      </c>
      <c r="R181" s="31" t="str">
        <f t="shared" ref="R181" si="677">IFERROR(IF(R180&gt;$G$8,"",IF(Q181=EOMONTH(DATE($C178,$D178,1),0),"",IF(Q181="","",Q181+1))),"")</f>
        <v/>
      </c>
      <c r="S181" s="31" t="str">
        <f t="shared" ref="S181" si="678">IFERROR(IF(S180&gt;$G$8,"",IF(R181=EOMONTH(DATE($C178,$D178,1),0),"",IF(R181="","",R181+1))),"")</f>
        <v/>
      </c>
      <c r="T181" s="31" t="str">
        <f t="shared" ref="T181" si="679">IFERROR(IF(T180&gt;$G$8,"",IF(S181=EOMONTH(DATE($C178,$D178,1),0),"",IF(S181="","",S181+1))),"")</f>
        <v/>
      </c>
      <c r="U181" s="31" t="str">
        <f t="shared" ref="U181" si="680">IFERROR(IF(U180&gt;$G$8,"",IF(T181=EOMONTH(DATE($C178,$D178,1),0),"",IF(T181="","",T181+1))),"")</f>
        <v/>
      </c>
      <c r="V181" s="31" t="str">
        <f t="shared" ref="V181" si="681">IFERROR(IF(V180&gt;$G$8,"",IF(U181=EOMONTH(DATE($C178,$D178,1),0),"",IF(U181="","",U181+1))),"")</f>
        <v/>
      </c>
      <c r="W181" s="31" t="str">
        <f t="shared" ref="W181" si="682">IFERROR(IF(W180&gt;$G$8,"",IF(V181=EOMONTH(DATE($C178,$D178,1),0),"",IF(V181="","",V181+1))),"")</f>
        <v/>
      </c>
      <c r="X181" s="31" t="str">
        <f t="shared" ref="X181" si="683">IFERROR(IF(X180&gt;$G$8,"",IF(W181=EOMONTH(DATE($C178,$D178,1),0),"",IF(W181="","",W181+1))),"")</f>
        <v/>
      </c>
      <c r="Y181" s="31" t="str">
        <f t="shared" ref="Y181" si="684">IFERROR(IF(Y180&gt;$G$8,"",IF(X181=EOMONTH(DATE($C178,$D178,1),0),"",IF(X181="","",X181+1))),"")</f>
        <v/>
      </c>
      <c r="Z181" s="31" t="str">
        <f t="shared" ref="Z181" si="685">IFERROR(IF(Z180&gt;$G$8,"",IF(Y181=EOMONTH(DATE($C178,$D178,1),0),"",IF(Y181="","",Y181+1))),"")</f>
        <v/>
      </c>
      <c r="AA181" s="31" t="str">
        <f t="shared" ref="AA181" si="686">IFERROR(IF(AA180&gt;$G$8,"",IF(Z181=EOMONTH(DATE($C178,$D178,1),0),"",IF(Z181="","",Z181+1))),"")</f>
        <v/>
      </c>
      <c r="AB181" s="31" t="str">
        <f t="shared" ref="AB181" si="687">IFERROR(IF(AB180&gt;$G$8,"",IF(AA181=EOMONTH(DATE($C178,$D178,1),0),"",IF(AA181="","",AA181+1))),"")</f>
        <v/>
      </c>
      <c r="AC181" s="31" t="str">
        <f t="shared" ref="AC181" si="688">IFERROR(IF(AC180&gt;$G$8,"",IF(AB181=EOMONTH(DATE($C178,$D178,1),0),"",IF(AB181="","",AB181+1))),"")</f>
        <v/>
      </c>
      <c r="AD181" s="31" t="str">
        <f t="shared" ref="AD181" si="689">IFERROR(IF(AD180&gt;$G$8,"",IF(AC181=EOMONTH(DATE($C178,$D178,1),0),"",IF(AC181="","",AC181+1))),"")</f>
        <v/>
      </c>
      <c r="AE181" s="31" t="str">
        <f t="shared" ref="AE181" si="690">IFERROR(IF(AE180&gt;$G$8,"",IF(AD181=EOMONTH(DATE($C178,$D178,1),0),"",IF(AD181="","",AD181+1))),"")</f>
        <v/>
      </c>
      <c r="AF181" s="31" t="str">
        <f t="shared" ref="AF181" si="691">IFERROR(IF(AF180&gt;$G$8,"",IF(AE181=EOMONTH(DATE($C178,$D178,1),0),"",IF(AE181="","",AE181+1))),"")</f>
        <v/>
      </c>
      <c r="AG181" s="31" t="str">
        <f t="shared" ref="AG181" si="692">IFERROR(IF(AG180&gt;$G$8,"",IF(AF181=EOMONTH(DATE($C178,$D178,1),0),"",IF(AF181="","",AF181+1))),"")</f>
        <v/>
      </c>
      <c r="AH181" s="32" t="s">
        <v>22</v>
      </c>
      <c r="AI181" s="33">
        <f>+COUNTIFS(C182:AG182,"土",C186:AG186,"")+COUNTIFS(C182:AG182,"日",C186:AG186,"")</f>
        <v>0</v>
      </c>
    </row>
    <row r="182" spans="2:39" s="36" customFormat="1" x14ac:dyDescent="0.15">
      <c r="B182" s="52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3" t="s">
        <v>17</v>
      </c>
      <c r="AI182" s="33">
        <f>+COUNTIF(C186:AG186,"夏休")+COUNTIF(C186:AG186,"冬休")</f>
        <v>0</v>
      </c>
    </row>
    <row r="183" spans="2:39" s="36" customFormat="1" ht="13.5" customHeight="1" x14ac:dyDescent="0.15">
      <c r="B183" s="176" t="s">
        <v>8</v>
      </c>
      <c r="C183" s="182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202"/>
      <c r="AE183" s="202"/>
      <c r="AF183" s="170"/>
      <c r="AG183" s="205"/>
      <c r="AH183" s="54" t="s">
        <v>2</v>
      </c>
      <c r="AI183" s="55">
        <f>COUNT(C181:AG181)-AI182</f>
        <v>0</v>
      </c>
    </row>
    <row r="184" spans="2:39" s="36" customFormat="1" ht="13.5" customHeight="1" x14ac:dyDescent="0.15">
      <c r="B184" s="177"/>
      <c r="C184" s="183"/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  <c r="P184" s="171"/>
      <c r="Q184" s="171"/>
      <c r="R184" s="171"/>
      <c r="S184" s="171"/>
      <c r="T184" s="171"/>
      <c r="U184" s="171"/>
      <c r="V184" s="171"/>
      <c r="W184" s="171"/>
      <c r="X184" s="171"/>
      <c r="Y184" s="171"/>
      <c r="Z184" s="171"/>
      <c r="AA184" s="171"/>
      <c r="AB184" s="171"/>
      <c r="AC184" s="171"/>
      <c r="AD184" s="203"/>
      <c r="AE184" s="203"/>
      <c r="AF184" s="171"/>
      <c r="AG184" s="206"/>
      <c r="AH184" s="54" t="s">
        <v>6</v>
      </c>
      <c r="AI184" s="39">
        <f>+COUNTIF(C187:AG187,"休")</f>
        <v>0</v>
      </c>
      <c r="AJ184" s="40" t="e">
        <f>IF(AI185&gt;0.285,"",IF(AI184&lt;AI181,"←計画日数が足りません",""))</f>
        <v>#DIV/0!</v>
      </c>
    </row>
    <row r="185" spans="2:39" s="36" customFormat="1" ht="13.5" customHeight="1" x14ac:dyDescent="0.15">
      <c r="B185" s="178"/>
      <c r="C185" s="184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172"/>
      <c r="U185" s="172"/>
      <c r="V185" s="172"/>
      <c r="W185" s="172"/>
      <c r="X185" s="172"/>
      <c r="Y185" s="172"/>
      <c r="Z185" s="172"/>
      <c r="AA185" s="172"/>
      <c r="AB185" s="172"/>
      <c r="AC185" s="172"/>
      <c r="AD185" s="204"/>
      <c r="AE185" s="204"/>
      <c r="AF185" s="172"/>
      <c r="AG185" s="207"/>
      <c r="AH185" s="54" t="s">
        <v>9</v>
      </c>
      <c r="AI185" s="56" t="e">
        <f>+AI184/AI183</f>
        <v>#DIV/0!</v>
      </c>
    </row>
    <row r="186" spans="2:39" s="36" customFormat="1" x14ac:dyDescent="0.15">
      <c r="B186" s="57" t="s">
        <v>16</v>
      </c>
      <c r="C186" s="5" t="str">
        <f>IFERROR(IF(C181="","",VLOOKUP(C181,'別紙１ (港湾・漁港)'!$AT$7:$AW$678,2,FALSE)),"")</f>
        <v/>
      </c>
      <c r="D186" s="2" t="str">
        <f>IFERROR(IF(D181="","",VLOOKUP(D181,'別紙１ (港湾・漁港)'!$AT$7:$AW$678,2,FALSE)),"")</f>
        <v/>
      </c>
      <c r="E186" s="2" t="str">
        <f>IFERROR(IF(E181="","",VLOOKUP(E181,'別紙１ (港湾・漁港)'!$AT$7:$AW$678,2,FALSE)),"")</f>
        <v/>
      </c>
      <c r="F186" s="2" t="str">
        <f>IFERROR(IF(F181="","",VLOOKUP(F181,'別紙１ (港湾・漁港)'!$AT$7:$AW$678,2,FALSE)),"")</f>
        <v/>
      </c>
      <c r="G186" s="2" t="str">
        <f>IFERROR(IF(G181="","",VLOOKUP(G181,'別紙１ (港湾・漁港)'!$AT$7:$AW$678,2,FALSE)),"")</f>
        <v/>
      </c>
      <c r="H186" s="2" t="str">
        <f>IFERROR(IF(H181="","",VLOOKUP(H181,'別紙１ (港湾・漁港)'!$AT$7:$AW$678,2,FALSE)),"")</f>
        <v/>
      </c>
      <c r="I186" s="2" t="str">
        <f>IFERROR(IF(I181="","",VLOOKUP(I181,'別紙１ (港湾・漁港)'!$AT$7:$AW$678,2,FALSE)),"")</f>
        <v/>
      </c>
      <c r="J186" s="2" t="str">
        <f>IFERROR(IF(J181="","",VLOOKUP(J181,'別紙１ (港湾・漁港)'!$AT$7:$AW$678,2,FALSE)),"")</f>
        <v/>
      </c>
      <c r="K186" s="2" t="str">
        <f>IFERROR(IF(K181="","",VLOOKUP(K181,'別紙１ (港湾・漁港)'!$AT$7:$AW$678,2,FALSE)),"")</f>
        <v/>
      </c>
      <c r="L186" s="2" t="str">
        <f>IFERROR(IF(L181="","",VLOOKUP(L181,'別紙１ (港湾・漁港)'!$AT$7:$AW$678,2,FALSE)),"")</f>
        <v/>
      </c>
      <c r="M186" s="2" t="str">
        <f>IFERROR(IF(M181="","",VLOOKUP(M181,'別紙１ (港湾・漁港)'!$AT$7:$AW$678,2,FALSE)),"")</f>
        <v/>
      </c>
      <c r="N186" s="2" t="str">
        <f>IFERROR(IF(N181="","",VLOOKUP(N181,'別紙１ (港湾・漁港)'!$AT$7:$AW$678,2,FALSE)),"")</f>
        <v/>
      </c>
      <c r="O186" s="2" t="str">
        <f>IFERROR(IF(O181="","",VLOOKUP(O181,'別紙１ (港湾・漁港)'!$AT$7:$AW$678,2,FALSE)),"")</f>
        <v/>
      </c>
      <c r="P186" s="2" t="str">
        <f>IFERROR(IF(P181="","",VLOOKUP(P181,'別紙１ (港湾・漁港)'!$AT$7:$AW$678,2,FALSE)),"")</f>
        <v/>
      </c>
      <c r="Q186" s="2" t="str">
        <f>IFERROR(IF(Q181="","",VLOOKUP(Q181,'別紙１ (港湾・漁港)'!$AT$7:$AW$678,2,FALSE)),"")</f>
        <v/>
      </c>
      <c r="R186" s="2" t="str">
        <f>IFERROR(IF(R181="","",VLOOKUP(R181,'別紙１ (港湾・漁港)'!$AT$7:$AW$678,2,FALSE)),"")</f>
        <v/>
      </c>
      <c r="S186" s="2" t="str">
        <f>IFERROR(IF(S181="","",VLOOKUP(S181,'別紙１ (港湾・漁港)'!$AT$7:$AW$678,2,FALSE)),"")</f>
        <v/>
      </c>
      <c r="T186" s="2" t="str">
        <f>IFERROR(IF(T181="","",VLOOKUP(T181,'別紙１ (港湾・漁港)'!$AT$7:$AW$678,2,FALSE)),"")</f>
        <v/>
      </c>
      <c r="U186" s="2" t="str">
        <f>IFERROR(IF(U181="","",VLOOKUP(U181,'別紙１ (港湾・漁港)'!$AT$7:$AW$678,2,FALSE)),"")</f>
        <v/>
      </c>
      <c r="V186" s="2" t="str">
        <f>IFERROR(IF(V181="","",VLOOKUP(V181,'別紙１ (港湾・漁港)'!$AT$7:$AW$678,2,FALSE)),"")</f>
        <v/>
      </c>
      <c r="W186" s="2" t="str">
        <f>IFERROR(IF(W181="","",VLOOKUP(W181,'別紙１ (港湾・漁港)'!$AT$7:$AW$678,2,FALSE)),"")</f>
        <v/>
      </c>
      <c r="X186" s="2" t="str">
        <f>IFERROR(IF(X181="","",VLOOKUP(X181,'別紙１ (港湾・漁港)'!$AT$7:$AW$678,2,FALSE)),"")</f>
        <v/>
      </c>
      <c r="Y186" s="2" t="str">
        <f>IFERROR(IF(Y181="","",VLOOKUP(Y181,'別紙１ (港湾・漁港)'!$AT$7:$AW$678,2,FALSE)),"")</f>
        <v/>
      </c>
      <c r="Z186" s="2" t="str">
        <f>IFERROR(IF(Z181="","",VLOOKUP(Z181,'別紙１ (港湾・漁港)'!$AT$7:$AW$678,2,FALSE)),"")</f>
        <v/>
      </c>
      <c r="AA186" s="2" t="str">
        <f>IFERROR(IF(AA181="","",VLOOKUP(AA181,'別紙１ (港湾・漁港)'!$AT$7:$AW$678,2,FALSE)),"")</f>
        <v/>
      </c>
      <c r="AB186" s="2" t="str">
        <f>IFERROR(IF(AB181="","",VLOOKUP(AB181,'別紙１ (港湾・漁港)'!$AT$7:$AW$678,2,FALSE)),"")</f>
        <v/>
      </c>
      <c r="AC186" s="2" t="str">
        <f>IFERROR(IF(AC181="","",VLOOKUP(AC181,'別紙１ (港湾・漁港)'!$AT$7:$AW$678,2,FALSE)),"")</f>
        <v/>
      </c>
      <c r="AD186" s="3" t="str">
        <f>IFERROR(IF(AD181="","",VLOOKUP(AD181,'別紙１ (港湾・漁港)'!$AT$7:$AW$678,2,FALSE)),"")</f>
        <v/>
      </c>
      <c r="AE186" s="3" t="str">
        <f>IFERROR(IF(AE181="","",VLOOKUP(AE181,'別紙１ (港湾・漁港)'!$AT$7:$AW$678,2,FALSE)),"")</f>
        <v/>
      </c>
      <c r="AF186" s="2" t="str">
        <f>IFERROR(IF(AF181="","",VLOOKUP(AF181,'別紙１ (港湾・漁港)'!$AT$7:$AW$678,2,FALSE)),"")</f>
        <v/>
      </c>
      <c r="AG186" s="4" t="str">
        <f>IFERROR(IF(AG181="","",VLOOKUP(AG181,'別紙１ (港湾・漁港)'!$AT$7:$AW$678,2,FALSE)),"")</f>
        <v/>
      </c>
      <c r="AH186" s="54" t="s">
        <v>10</v>
      </c>
      <c r="AI186" s="39">
        <f>+COUNTIF(C188:AG188,"*休")+COUNTIF(C188:AG188,"*雨")</f>
        <v>0</v>
      </c>
    </row>
    <row r="187" spans="2:39" s="36" customFormat="1" x14ac:dyDescent="0.15">
      <c r="B187" s="52" t="s">
        <v>0</v>
      </c>
      <c r="C187" s="5" t="str">
        <f>IFERROR(IF(C181="","",VLOOKUP(C181,'別紙１ (港湾・漁港)'!$AT$7:$AW$678,3,FALSE)),"")</f>
        <v/>
      </c>
      <c r="D187" s="2" t="str">
        <f>IFERROR(IF(D181="","",VLOOKUP(D181,'別紙１ (港湾・漁港)'!$AT$7:$AW$678,3,FALSE)),"")</f>
        <v/>
      </c>
      <c r="E187" s="2" t="str">
        <f>IFERROR(IF(E181="","",VLOOKUP(E181,'別紙１ (港湾・漁港)'!$AT$7:$AW$678,3,FALSE)),"")</f>
        <v/>
      </c>
      <c r="F187" s="2" t="str">
        <f>IFERROR(IF(F181="","",VLOOKUP(F181,'別紙１ (港湾・漁港)'!$AT$7:$AW$678,3,FALSE)),"")</f>
        <v/>
      </c>
      <c r="G187" s="2" t="str">
        <f>IFERROR(IF(G181="","",VLOOKUP(G181,'別紙１ (港湾・漁港)'!$AT$7:$AW$678,3,FALSE)),"")</f>
        <v/>
      </c>
      <c r="H187" s="2" t="str">
        <f>IFERROR(IF(H181="","",VLOOKUP(H181,'別紙１ (港湾・漁港)'!$AT$7:$AW$678,3,FALSE)),"")</f>
        <v/>
      </c>
      <c r="I187" s="2" t="str">
        <f>IFERROR(IF(I181="","",VLOOKUP(I181,'別紙１ (港湾・漁港)'!$AT$7:$AW$678,3,FALSE)),"")</f>
        <v/>
      </c>
      <c r="J187" s="2" t="str">
        <f>IFERROR(IF(J181="","",VLOOKUP(J181,'別紙１ (港湾・漁港)'!$AT$7:$AW$678,3,FALSE)),"")</f>
        <v/>
      </c>
      <c r="K187" s="2" t="str">
        <f>IFERROR(IF(K181="","",VLOOKUP(K181,'別紙１ (港湾・漁港)'!$AT$7:$AW$678,3,FALSE)),"")</f>
        <v/>
      </c>
      <c r="L187" s="2" t="str">
        <f>IFERROR(IF(L181="","",VLOOKUP(L181,'別紙１ (港湾・漁港)'!$AT$7:$AW$678,3,FALSE)),"")</f>
        <v/>
      </c>
      <c r="M187" s="2" t="str">
        <f>IFERROR(IF(M181="","",VLOOKUP(M181,'別紙１ (港湾・漁港)'!$AT$7:$AW$678,3,FALSE)),"")</f>
        <v/>
      </c>
      <c r="N187" s="2" t="str">
        <f>IFERROR(IF(N181="","",VLOOKUP(N181,'別紙１ (港湾・漁港)'!$AT$7:$AW$678,3,FALSE)),"")</f>
        <v/>
      </c>
      <c r="O187" s="2" t="str">
        <f>IFERROR(IF(O181="","",VLOOKUP(O181,'別紙１ (港湾・漁港)'!$AT$7:$AW$678,3,FALSE)),"")</f>
        <v/>
      </c>
      <c r="P187" s="2" t="str">
        <f>IFERROR(IF(P181="","",VLOOKUP(P181,'別紙１ (港湾・漁港)'!$AT$7:$AW$678,3,FALSE)),"")</f>
        <v/>
      </c>
      <c r="Q187" s="2" t="str">
        <f>IFERROR(IF(Q181="","",VLOOKUP(Q181,'別紙１ (港湾・漁港)'!$AT$7:$AW$678,3,FALSE)),"")</f>
        <v/>
      </c>
      <c r="R187" s="2" t="str">
        <f>IFERROR(IF(R181="","",VLOOKUP(R181,'別紙１ (港湾・漁港)'!$AT$7:$AW$678,3,FALSE)),"")</f>
        <v/>
      </c>
      <c r="S187" s="2" t="str">
        <f>IFERROR(IF(S181="","",VLOOKUP(S181,'別紙１ (港湾・漁港)'!$AT$7:$AW$678,3,FALSE)),"")</f>
        <v/>
      </c>
      <c r="T187" s="2" t="str">
        <f>IFERROR(IF(T181="","",VLOOKUP(T181,'別紙１ (港湾・漁港)'!$AT$7:$AW$678,3,FALSE)),"")</f>
        <v/>
      </c>
      <c r="U187" s="2" t="str">
        <f>IFERROR(IF(U181="","",VLOOKUP(U181,'別紙１ (港湾・漁港)'!$AT$7:$AW$678,3,FALSE)),"")</f>
        <v/>
      </c>
      <c r="V187" s="2" t="str">
        <f>IFERROR(IF(V181="","",VLOOKUP(V181,'別紙１ (港湾・漁港)'!$AT$7:$AW$678,3,FALSE)),"")</f>
        <v/>
      </c>
      <c r="W187" s="2" t="str">
        <f>IFERROR(IF(W181="","",VLOOKUP(W181,'別紙１ (港湾・漁港)'!$AT$7:$AW$678,3,FALSE)),"")</f>
        <v/>
      </c>
      <c r="X187" s="2" t="str">
        <f>IFERROR(IF(X181="","",VLOOKUP(X181,'別紙１ (港湾・漁港)'!$AT$7:$AW$678,3,FALSE)),"")</f>
        <v/>
      </c>
      <c r="Y187" s="2" t="str">
        <f>IFERROR(IF(Y181="","",VLOOKUP(Y181,'別紙１ (港湾・漁港)'!$AT$7:$AW$678,3,FALSE)),"")</f>
        <v/>
      </c>
      <c r="Z187" s="2" t="str">
        <f>IFERROR(IF(Z181="","",VLOOKUP(Z181,'別紙１ (港湾・漁港)'!$AT$7:$AW$678,3,FALSE)),"")</f>
        <v/>
      </c>
      <c r="AA187" s="2" t="str">
        <f>IFERROR(IF(AA181="","",VLOOKUP(AA181,'別紙１ (港湾・漁港)'!$AT$7:$AW$678,3,FALSE)),"")</f>
        <v/>
      </c>
      <c r="AB187" s="2" t="str">
        <f>IFERROR(IF(AB181="","",VLOOKUP(AB181,'別紙１ (港湾・漁港)'!$AT$7:$AW$678,3,FALSE)),"")</f>
        <v/>
      </c>
      <c r="AC187" s="2" t="str">
        <f>IFERROR(IF(AC181="","",VLOOKUP(AC181,'別紙１ (港湾・漁港)'!$AT$7:$AW$678,3,FALSE)),"")</f>
        <v/>
      </c>
      <c r="AD187" s="2" t="str">
        <f>IFERROR(IF(AD181="","",VLOOKUP(AD181,'別紙１ (港湾・漁港)'!$AT$7:$AW$678,3,FALSE)),"")</f>
        <v/>
      </c>
      <c r="AE187" s="2" t="str">
        <f>IFERROR(IF(AE181="","",VLOOKUP(AE181,'別紙１ (港湾・漁港)'!$AT$7:$AW$678,3,FALSE)),"")</f>
        <v/>
      </c>
      <c r="AF187" s="2" t="str">
        <f>IFERROR(IF(AF181="","",VLOOKUP(AF181,'別紙１ (港湾・漁港)'!$AT$7:$AW$678,3,FALSE)),"")</f>
        <v/>
      </c>
      <c r="AG187" s="69" t="str">
        <f>IFERROR(IF(AG181="","",VLOOKUP(AG181,'別紙１ (港湾・漁港)'!$AT$7:$AW$678,3,FALSE)),"")</f>
        <v/>
      </c>
      <c r="AH187" s="58" t="s">
        <v>4</v>
      </c>
      <c r="AI187" s="59" t="e">
        <f>+AI186/AI183</f>
        <v>#DIV/0!</v>
      </c>
    </row>
    <row r="188" spans="2:39" s="36" customFormat="1" x14ac:dyDescent="0.15">
      <c r="B188" s="60" t="s">
        <v>7</v>
      </c>
      <c r="C188" s="70" t="str">
        <f>IFERROR(IF(C181="","",VLOOKUP(C181,'別紙１ (港湾・漁港)'!$AT$7:$AW$678,4,FALSE)),"")</f>
        <v/>
      </c>
      <c r="D188" s="71" t="str">
        <f>IFERROR(IF(D181="","",VLOOKUP(D181,'別紙１ (港湾・漁港)'!$AT$7:$AW$678,4,FALSE)),"")</f>
        <v/>
      </c>
      <c r="E188" s="71" t="str">
        <f>IFERROR(IF(E181="","",VLOOKUP(E181,'別紙１ (港湾・漁港)'!$AT$7:$AW$678,4,FALSE)),"")</f>
        <v/>
      </c>
      <c r="F188" s="71" t="str">
        <f>IFERROR(IF(F181="","",VLOOKUP(F181,'別紙１ (港湾・漁港)'!$AT$7:$AW$678,4,FALSE)),"")</f>
        <v/>
      </c>
      <c r="G188" s="71" t="str">
        <f>IFERROR(IF(G181="","",VLOOKUP(G181,'別紙１ (港湾・漁港)'!$AT$7:$AW$678,4,FALSE)),"")</f>
        <v/>
      </c>
      <c r="H188" s="71" t="str">
        <f>IFERROR(IF(H181="","",VLOOKUP(H181,'別紙１ (港湾・漁港)'!$AT$7:$AW$678,4,FALSE)),"")</f>
        <v/>
      </c>
      <c r="I188" s="71" t="str">
        <f>IFERROR(IF(I181="","",VLOOKUP(I181,'別紙１ (港湾・漁港)'!$AT$7:$AW$678,4,FALSE)),"")</f>
        <v/>
      </c>
      <c r="J188" s="71" t="str">
        <f>IFERROR(IF(J181="","",VLOOKUP(J181,'別紙１ (港湾・漁港)'!$AT$7:$AW$678,4,FALSE)),"")</f>
        <v/>
      </c>
      <c r="K188" s="71" t="str">
        <f>IFERROR(IF(K181="","",VLOOKUP(K181,'別紙１ (港湾・漁港)'!$AT$7:$AW$678,4,FALSE)),"")</f>
        <v/>
      </c>
      <c r="L188" s="71" t="str">
        <f>IFERROR(IF(L181="","",VLOOKUP(L181,'別紙１ (港湾・漁港)'!$AT$7:$AW$678,4,FALSE)),"")</f>
        <v/>
      </c>
      <c r="M188" s="71" t="str">
        <f>IFERROR(IF(M181="","",VLOOKUP(M181,'別紙１ (港湾・漁港)'!$AT$7:$AW$678,4,FALSE)),"")</f>
        <v/>
      </c>
      <c r="N188" s="71" t="str">
        <f>IFERROR(IF(N181="","",VLOOKUP(N181,'別紙１ (港湾・漁港)'!$AT$7:$AW$678,4,FALSE)),"")</f>
        <v/>
      </c>
      <c r="O188" s="71" t="str">
        <f>IFERROR(IF(O181="","",VLOOKUP(O181,'別紙１ (港湾・漁港)'!$AT$7:$AW$678,4,FALSE)),"")</f>
        <v/>
      </c>
      <c r="P188" s="71" t="str">
        <f>IFERROR(IF(P181="","",VLOOKUP(P181,'別紙１ (港湾・漁港)'!$AT$7:$AW$678,4,FALSE)),"")</f>
        <v/>
      </c>
      <c r="Q188" s="71" t="str">
        <f>IFERROR(IF(Q181="","",VLOOKUP(Q181,'別紙１ (港湾・漁港)'!$AT$7:$AW$678,4,FALSE)),"")</f>
        <v/>
      </c>
      <c r="R188" s="71" t="str">
        <f>IFERROR(IF(R181="","",VLOOKUP(R181,'別紙１ (港湾・漁港)'!$AT$7:$AW$678,4,FALSE)),"")</f>
        <v/>
      </c>
      <c r="S188" s="71" t="str">
        <f>IFERROR(IF(S181="","",VLOOKUP(S181,'別紙１ (港湾・漁港)'!$AT$7:$AW$678,4,FALSE)),"")</f>
        <v/>
      </c>
      <c r="T188" s="71" t="str">
        <f>IFERROR(IF(T181="","",VLOOKUP(T181,'別紙１ (港湾・漁港)'!$AT$7:$AW$678,4,FALSE)),"")</f>
        <v/>
      </c>
      <c r="U188" s="71" t="str">
        <f>IFERROR(IF(U181="","",VLOOKUP(U181,'別紙１ (港湾・漁港)'!$AT$7:$AW$678,4,FALSE)),"")</f>
        <v/>
      </c>
      <c r="V188" s="71" t="str">
        <f>IFERROR(IF(V181="","",VLOOKUP(V181,'別紙１ (港湾・漁港)'!$AT$7:$AW$678,4,FALSE)),"")</f>
        <v/>
      </c>
      <c r="W188" s="71" t="str">
        <f>IFERROR(IF(W181="","",VLOOKUP(W181,'別紙１ (港湾・漁港)'!$AT$7:$AW$678,4,FALSE)),"")</f>
        <v/>
      </c>
      <c r="X188" s="71" t="str">
        <f>IFERROR(IF(X181="","",VLOOKUP(X181,'別紙１ (港湾・漁港)'!$AT$7:$AW$678,4,FALSE)),"")</f>
        <v/>
      </c>
      <c r="Y188" s="71" t="str">
        <f>IFERROR(IF(Y181="","",VLOOKUP(Y181,'別紙１ (港湾・漁港)'!$AT$7:$AW$678,4,FALSE)),"")</f>
        <v/>
      </c>
      <c r="Z188" s="71" t="str">
        <f>IFERROR(IF(Z181="","",VLOOKUP(Z181,'別紙１ (港湾・漁港)'!$AT$7:$AW$678,4,FALSE)),"")</f>
        <v/>
      </c>
      <c r="AA188" s="71" t="str">
        <f>IFERROR(IF(AA181="","",VLOOKUP(AA181,'別紙１ (港湾・漁港)'!$AT$7:$AW$678,4,FALSE)),"")</f>
        <v/>
      </c>
      <c r="AB188" s="71" t="str">
        <f>IFERROR(IF(AB181="","",VLOOKUP(AB181,'別紙１ (港湾・漁港)'!$AT$7:$AW$678,4,FALSE)),"")</f>
        <v/>
      </c>
      <c r="AC188" s="71" t="str">
        <f>IFERROR(IF(AC181="","",VLOOKUP(AC181,'別紙１ (港湾・漁港)'!$AT$7:$AW$678,4,FALSE)),"")</f>
        <v/>
      </c>
      <c r="AD188" s="71" t="str">
        <f>IFERROR(IF(AD181="","",VLOOKUP(AD181,'別紙１ (港湾・漁港)'!$AT$7:$AW$678,4,FALSE)),"")</f>
        <v/>
      </c>
      <c r="AE188" s="71" t="str">
        <f>IFERROR(IF(AE181="","",VLOOKUP(AE181,'別紙１ (港湾・漁港)'!$AT$7:$AW$678,4,FALSE)),"")</f>
        <v/>
      </c>
      <c r="AF188" s="71" t="str">
        <f>IFERROR(IF(AF181="","",VLOOKUP(AF181,'別紙１ (港湾・漁港)'!$AT$7:$AW$678,4,FALSE)),"")</f>
        <v/>
      </c>
      <c r="AG188" s="72" t="str">
        <f>IFERROR(IF(AG181="","",VLOOKUP(AG181,'別紙１ (港湾・漁港)'!$AT$7:$AW$678,4,FALSE)),"")</f>
        <v/>
      </c>
      <c r="AH188" s="61" t="s">
        <v>19</v>
      </c>
      <c r="AI188" s="47" t="e">
        <f>_xlfn.IFS(AI187&gt;=0.285,"OK",AI181&lt;=AI186,"OK",AI181&gt;AI186,"NG")</f>
        <v>#DIV/0!</v>
      </c>
      <c r="AJ188" s="40" t="e">
        <f>IF(AI188="NG","←月単位未達成","←月単位達成")</f>
        <v>#DIV/0!</v>
      </c>
      <c r="AK188" s="9"/>
      <c r="AL188" s="9"/>
      <c r="AM188" s="9"/>
    </row>
    <row r="189" spans="2:39" hidden="1" x14ac:dyDescent="0.15">
      <c r="B189" s="24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40"/>
    </row>
    <row r="190" spans="2:39" hidden="1" x14ac:dyDescent="0.15">
      <c r="B190" s="24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40"/>
    </row>
    <row r="191" spans="2:39" s="36" customFormat="1" x14ac:dyDescent="0.15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9" hidden="1" x14ac:dyDescent="0.15">
      <c r="C192" s="7" t="e">
        <f>YEAR(C195)</f>
        <v>#VALUE!</v>
      </c>
      <c r="D192" s="7" t="e">
        <f>MONTH(C195)</f>
        <v>#VALUE!</v>
      </c>
    </row>
    <row r="193" spans="2:39" x14ac:dyDescent="0.15">
      <c r="B193" s="11" t="s">
        <v>20</v>
      </c>
      <c r="C193" s="208" t="str">
        <f>IF(C195="","",C195)</f>
        <v/>
      </c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9"/>
    </row>
    <row r="194" spans="2:39" hidden="1" x14ac:dyDescent="0.15">
      <c r="B194" s="48"/>
      <c r="C194" s="31" t="e">
        <f>DATE($C192,$D192,1)</f>
        <v>#VALUE!</v>
      </c>
      <c r="D194" s="31" t="e">
        <f>C194+1</f>
        <v>#VALUE!</v>
      </c>
      <c r="E194" s="31" t="e">
        <f t="shared" ref="E194" si="696">D194+1</f>
        <v>#VALUE!</v>
      </c>
      <c r="F194" s="31" t="e">
        <f t="shared" ref="F194" si="697">E194+1</f>
        <v>#VALUE!</v>
      </c>
      <c r="G194" s="31" t="e">
        <f t="shared" ref="G194" si="698">F194+1</f>
        <v>#VALUE!</v>
      </c>
      <c r="H194" s="31" t="e">
        <f t="shared" ref="H194" si="699">G194+1</f>
        <v>#VALUE!</v>
      </c>
      <c r="I194" s="31" t="e">
        <f t="shared" ref="I194" si="700">H194+1</f>
        <v>#VALUE!</v>
      </c>
      <c r="J194" s="31" t="e">
        <f t="shared" ref="J194" si="701">I194+1</f>
        <v>#VALUE!</v>
      </c>
      <c r="K194" s="31" t="e">
        <f t="shared" ref="K194" si="702">J194+1</f>
        <v>#VALUE!</v>
      </c>
      <c r="L194" s="31" t="e">
        <f t="shared" ref="L194" si="703">K194+1</f>
        <v>#VALUE!</v>
      </c>
      <c r="M194" s="31" t="e">
        <f t="shared" ref="M194" si="704">L194+1</f>
        <v>#VALUE!</v>
      </c>
      <c r="N194" s="31" t="e">
        <f t="shared" ref="N194" si="705">M194+1</f>
        <v>#VALUE!</v>
      </c>
      <c r="O194" s="31" t="e">
        <f t="shared" ref="O194" si="706">N194+1</f>
        <v>#VALUE!</v>
      </c>
      <c r="P194" s="31" t="e">
        <f t="shared" ref="P194" si="707">O194+1</f>
        <v>#VALUE!</v>
      </c>
      <c r="Q194" s="31" t="e">
        <f t="shared" ref="Q194" si="708">P194+1</f>
        <v>#VALUE!</v>
      </c>
      <c r="R194" s="31" t="e">
        <f t="shared" ref="R194" si="709">Q194+1</f>
        <v>#VALUE!</v>
      </c>
      <c r="S194" s="31" t="e">
        <f t="shared" ref="S194" si="710">R194+1</f>
        <v>#VALUE!</v>
      </c>
      <c r="T194" s="31" t="e">
        <f t="shared" ref="T194" si="711">S194+1</f>
        <v>#VALUE!</v>
      </c>
      <c r="U194" s="31" t="e">
        <f t="shared" ref="U194" si="712">T194+1</f>
        <v>#VALUE!</v>
      </c>
      <c r="V194" s="31" t="e">
        <f t="shared" ref="V194" si="713">U194+1</f>
        <v>#VALUE!</v>
      </c>
      <c r="W194" s="31" t="e">
        <f t="shared" ref="W194" si="714">V194+1</f>
        <v>#VALUE!</v>
      </c>
      <c r="X194" s="31" t="e">
        <f t="shared" ref="X194" si="715">W194+1</f>
        <v>#VALUE!</v>
      </c>
      <c r="Y194" s="31" t="e">
        <f t="shared" ref="Y194" si="716">X194+1</f>
        <v>#VALUE!</v>
      </c>
      <c r="Z194" s="31" t="e">
        <f t="shared" ref="Z194" si="717">Y194+1</f>
        <v>#VALUE!</v>
      </c>
      <c r="AA194" s="31" t="e">
        <f t="shared" ref="AA194" si="718">Z194+1</f>
        <v>#VALUE!</v>
      </c>
      <c r="AB194" s="31" t="e">
        <f t="shared" ref="AB194" si="719">AA194+1</f>
        <v>#VALUE!</v>
      </c>
      <c r="AC194" s="31" t="e">
        <f t="shared" ref="AC194" si="720">AB194+1</f>
        <v>#VALUE!</v>
      </c>
      <c r="AD194" s="31" t="e">
        <f t="shared" ref="AD194" si="721">AC194+1</f>
        <v>#VALUE!</v>
      </c>
      <c r="AE194" s="31" t="e">
        <f t="shared" ref="AE194" si="722">AD194+1</f>
        <v>#VALUE!</v>
      </c>
      <c r="AF194" s="31" t="e">
        <f t="shared" ref="AF194" si="723">AE194+1</f>
        <v>#VALUE!</v>
      </c>
      <c r="AG194" s="31" t="e">
        <f t="shared" ref="AG194" si="724">AF194+1</f>
        <v>#VALUE!</v>
      </c>
      <c r="AH194" s="49"/>
      <c r="AI194" s="50"/>
    </row>
    <row r="195" spans="2:39" x14ac:dyDescent="0.15">
      <c r="B195" s="29" t="s">
        <v>21</v>
      </c>
      <c r="C195" s="51" t="str">
        <f>IFERROR(IF(EDATE(C180,1)&gt;$G$8,"",EDATE(C180,1)),"")</f>
        <v/>
      </c>
      <c r="D195" s="31" t="str">
        <f>IFERROR(IF(D194&gt;$G$8,"",IF(C195=EOMONTH(DATE($C192,$D192,1),0),"",IF(C195="","",C195+1))),"")</f>
        <v/>
      </c>
      <c r="E195" s="31" t="str">
        <f t="shared" ref="E195" si="725">IFERROR(IF(E194&gt;$G$8,"",IF(D195=EOMONTH(DATE($C192,$D192,1),0),"",IF(D195="","",D195+1))),"")</f>
        <v/>
      </c>
      <c r="F195" s="31" t="str">
        <f t="shared" ref="F195" si="726">IFERROR(IF(F194&gt;$G$8,"",IF(E195=EOMONTH(DATE($C192,$D192,1),0),"",IF(E195="","",E195+1))),"")</f>
        <v/>
      </c>
      <c r="G195" s="31" t="str">
        <f t="shared" ref="G195" si="727">IFERROR(IF(G194&gt;$G$8,"",IF(F195=EOMONTH(DATE($C192,$D192,1),0),"",IF(F195="","",F195+1))),"")</f>
        <v/>
      </c>
      <c r="H195" s="31" t="str">
        <f t="shared" ref="H195" si="728">IFERROR(IF(H194&gt;$G$8,"",IF(G195=EOMONTH(DATE($C192,$D192,1),0),"",IF(G195="","",G195+1))),"")</f>
        <v/>
      </c>
      <c r="I195" s="31" t="str">
        <f t="shared" ref="I195" si="729">IFERROR(IF(I194&gt;$G$8,"",IF(H195=EOMONTH(DATE($C192,$D192,1),0),"",IF(H195="","",H195+1))),"")</f>
        <v/>
      </c>
      <c r="J195" s="31" t="str">
        <f t="shared" ref="J195" si="730">IFERROR(IF(J194&gt;$G$8,"",IF(I195=EOMONTH(DATE($C192,$D192,1),0),"",IF(I195="","",I195+1))),"")</f>
        <v/>
      </c>
      <c r="K195" s="31" t="str">
        <f t="shared" ref="K195" si="731">IFERROR(IF(K194&gt;$G$8,"",IF(J195=EOMONTH(DATE($C192,$D192,1),0),"",IF(J195="","",J195+1))),"")</f>
        <v/>
      </c>
      <c r="L195" s="31" t="str">
        <f t="shared" ref="L195" si="732">IFERROR(IF(L194&gt;$G$8,"",IF(K195=EOMONTH(DATE($C192,$D192,1),0),"",IF(K195="","",K195+1))),"")</f>
        <v/>
      </c>
      <c r="M195" s="31" t="str">
        <f t="shared" ref="M195" si="733">IFERROR(IF(M194&gt;$G$8,"",IF(L195=EOMONTH(DATE($C192,$D192,1),0),"",IF(L195="","",L195+1))),"")</f>
        <v/>
      </c>
      <c r="N195" s="31" t="str">
        <f t="shared" ref="N195" si="734">IFERROR(IF(N194&gt;$G$8,"",IF(M195=EOMONTH(DATE($C192,$D192,1),0),"",IF(M195="","",M195+1))),"")</f>
        <v/>
      </c>
      <c r="O195" s="31" t="str">
        <f t="shared" ref="O195" si="735">IFERROR(IF(O194&gt;$G$8,"",IF(N195=EOMONTH(DATE($C192,$D192,1),0),"",IF(N195="","",N195+1))),"")</f>
        <v/>
      </c>
      <c r="P195" s="31" t="str">
        <f t="shared" ref="P195" si="736">IFERROR(IF(P194&gt;$G$8,"",IF(O195=EOMONTH(DATE($C192,$D192,1),0),"",IF(O195="","",O195+1))),"")</f>
        <v/>
      </c>
      <c r="Q195" s="31" t="str">
        <f t="shared" ref="Q195" si="737">IFERROR(IF(Q194&gt;$G$8,"",IF(P195=EOMONTH(DATE($C192,$D192,1),0),"",IF(P195="","",P195+1))),"")</f>
        <v/>
      </c>
      <c r="R195" s="31" t="str">
        <f t="shared" ref="R195" si="738">IFERROR(IF(R194&gt;$G$8,"",IF(Q195=EOMONTH(DATE($C192,$D192,1),0),"",IF(Q195="","",Q195+1))),"")</f>
        <v/>
      </c>
      <c r="S195" s="31" t="str">
        <f t="shared" ref="S195" si="739">IFERROR(IF(S194&gt;$G$8,"",IF(R195=EOMONTH(DATE($C192,$D192,1),0),"",IF(R195="","",R195+1))),"")</f>
        <v/>
      </c>
      <c r="T195" s="31" t="str">
        <f t="shared" ref="T195" si="740">IFERROR(IF(T194&gt;$G$8,"",IF(S195=EOMONTH(DATE($C192,$D192,1),0),"",IF(S195="","",S195+1))),"")</f>
        <v/>
      </c>
      <c r="U195" s="31" t="str">
        <f t="shared" ref="U195" si="741">IFERROR(IF(U194&gt;$G$8,"",IF(T195=EOMONTH(DATE($C192,$D192,1),0),"",IF(T195="","",T195+1))),"")</f>
        <v/>
      </c>
      <c r="V195" s="31" t="str">
        <f t="shared" ref="V195" si="742">IFERROR(IF(V194&gt;$G$8,"",IF(U195=EOMONTH(DATE($C192,$D192,1),0),"",IF(U195="","",U195+1))),"")</f>
        <v/>
      </c>
      <c r="W195" s="31" t="str">
        <f t="shared" ref="W195" si="743">IFERROR(IF(W194&gt;$G$8,"",IF(V195=EOMONTH(DATE($C192,$D192,1),0),"",IF(V195="","",V195+1))),"")</f>
        <v/>
      </c>
      <c r="X195" s="31" t="str">
        <f t="shared" ref="X195" si="744">IFERROR(IF(X194&gt;$G$8,"",IF(W195=EOMONTH(DATE($C192,$D192,1),0),"",IF(W195="","",W195+1))),"")</f>
        <v/>
      </c>
      <c r="Y195" s="31" t="str">
        <f t="shared" ref="Y195" si="745">IFERROR(IF(Y194&gt;$G$8,"",IF(X195=EOMONTH(DATE($C192,$D192,1),0),"",IF(X195="","",X195+1))),"")</f>
        <v/>
      </c>
      <c r="Z195" s="31" t="str">
        <f t="shared" ref="Z195" si="746">IFERROR(IF(Z194&gt;$G$8,"",IF(Y195=EOMONTH(DATE($C192,$D192,1),0),"",IF(Y195="","",Y195+1))),"")</f>
        <v/>
      </c>
      <c r="AA195" s="31" t="str">
        <f t="shared" ref="AA195" si="747">IFERROR(IF(AA194&gt;$G$8,"",IF(Z195=EOMONTH(DATE($C192,$D192,1),0),"",IF(Z195="","",Z195+1))),"")</f>
        <v/>
      </c>
      <c r="AB195" s="31" t="str">
        <f t="shared" ref="AB195" si="748">IFERROR(IF(AB194&gt;$G$8,"",IF(AA195=EOMONTH(DATE($C192,$D192,1),0),"",IF(AA195="","",AA195+1))),"")</f>
        <v/>
      </c>
      <c r="AC195" s="31" t="str">
        <f t="shared" ref="AC195" si="749">IFERROR(IF(AC194&gt;$G$8,"",IF(AB195=EOMONTH(DATE($C192,$D192,1),0),"",IF(AB195="","",AB195+1))),"")</f>
        <v/>
      </c>
      <c r="AD195" s="31" t="str">
        <f t="shared" ref="AD195" si="750">IFERROR(IF(AD194&gt;$G$8,"",IF(AC195=EOMONTH(DATE($C192,$D192,1),0),"",IF(AC195="","",AC195+1))),"")</f>
        <v/>
      </c>
      <c r="AE195" s="31" t="str">
        <f t="shared" ref="AE195" si="751">IFERROR(IF(AE194&gt;$G$8,"",IF(AD195=EOMONTH(DATE($C192,$D192,1),0),"",IF(AD195="","",AD195+1))),"")</f>
        <v/>
      </c>
      <c r="AF195" s="31" t="str">
        <f t="shared" ref="AF195" si="752">IFERROR(IF(AF194&gt;$G$8,"",IF(AE195=EOMONTH(DATE($C192,$D192,1),0),"",IF(AE195="","",AE195+1))),"")</f>
        <v/>
      </c>
      <c r="AG195" s="31" t="str">
        <f t="shared" ref="AG195" si="753">IFERROR(IF(AG194&gt;$G$8,"",IF(AF195=EOMONTH(DATE($C192,$D192,1),0),"",IF(AF195="","",AF195+1))),"")</f>
        <v/>
      </c>
      <c r="AH195" s="32" t="s">
        <v>22</v>
      </c>
      <c r="AI195" s="33">
        <f>+COUNTIFS(C196:AG196,"土",C200:AG200,"")+COUNTIFS(C196:AG196,"日",C200:AG200,"")</f>
        <v>0</v>
      </c>
    </row>
    <row r="196" spans="2:39" s="36" customFormat="1" x14ac:dyDescent="0.15">
      <c r="B196" s="52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3" t="s">
        <v>17</v>
      </c>
      <c r="AI196" s="33">
        <f>+COUNTIF(C200:AG200,"夏休")+COUNTIF(C200:AG200,"冬休")</f>
        <v>0</v>
      </c>
    </row>
    <row r="197" spans="2:39" s="36" customFormat="1" ht="13.5" customHeight="1" x14ac:dyDescent="0.15">
      <c r="B197" s="176" t="s">
        <v>8</v>
      </c>
      <c r="C197" s="182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  <c r="AA197" s="170"/>
      <c r="AB197" s="170"/>
      <c r="AC197" s="170"/>
      <c r="AD197" s="202"/>
      <c r="AE197" s="202"/>
      <c r="AF197" s="170"/>
      <c r="AG197" s="205"/>
      <c r="AH197" s="54" t="s">
        <v>2</v>
      </c>
      <c r="AI197" s="55">
        <f>COUNT(C195:AG195)-AI196</f>
        <v>0</v>
      </c>
    </row>
    <row r="198" spans="2:39" s="36" customFormat="1" ht="13.5" customHeight="1" x14ac:dyDescent="0.15">
      <c r="B198" s="177"/>
      <c r="C198" s="183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  <c r="U198" s="171"/>
      <c r="V198" s="171"/>
      <c r="W198" s="171"/>
      <c r="X198" s="171"/>
      <c r="Y198" s="171"/>
      <c r="Z198" s="171"/>
      <c r="AA198" s="171"/>
      <c r="AB198" s="171"/>
      <c r="AC198" s="171"/>
      <c r="AD198" s="203"/>
      <c r="AE198" s="203"/>
      <c r="AF198" s="171"/>
      <c r="AG198" s="206"/>
      <c r="AH198" s="54" t="s">
        <v>6</v>
      </c>
      <c r="AI198" s="39">
        <f>+COUNTIF(C201:AG201,"休")</f>
        <v>0</v>
      </c>
      <c r="AJ198" s="40" t="e">
        <f>IF(AI199&gt;0.285,"",IF(AI198&lt;AI195,"←計画日数が足りません",""))</f>
        <v>#DIV/0!</v>
      </c>
    </row>
    <row r="199" spans="2:39" s="36" customFormat="1" ht="13.5" customHeight="1" x14ac:dyDescent="0.15">
      <c r="B199" s="178"/>
      <c r="C199" s="184"/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172"/>
      <c r="T199" s="172"/>
      <c r="U199" s="172"/>
      <c r="V199" s="172"/>
      <c r="W199" s="172"/>
      <c r="X199" s="172"/>
      <c r="Y199" s="172"/>
      <c r="Z199" s="172"/>
      <c r="AA199" s="172"/>
      <c r="AB199" s="172"/>
      <c r="AC199" s="172"/>
      <c r="AD199" s="204"/>
      <c r="AE199" s="204"/>
      <c r="AF199" s="172"/>
      <c r="AG199" s="207"/>
      <c r="AH199" s="54" t="s">
        <v>9</v>
      </c>
      <c r="AI199" s="56" t="e">
        <f>+AI198/AI197</f>
        <v>#DIV/0!</v>
      </c>
    </row>
    <row r="200" spans="2:39" s="36" customFormat="1" x14ac:dyDescent="0.15">
      <c r="B200" s="57" t="s">
        <v>16</v>
      </c>
      <c r="C200" s="5" t="str">
        <f>IFERROR(IF(C195="","",VLOOKUP(C195,'別紙１ (港湾・漁港)'!$AT$7:$AW$678,2,FALSE)),"")</f>
        <v/>
      </c>
      <c r="D200" s="2" t="str">
        <f>IFERROR(IF(D195="","",VLOOKUP(D195,'別紙１ (港湾・漁港)'!$AT$7:$AW$678,2,FALSE)),"")</f>
        <v/>
      </c>
      <c r="E200" s="2" t="str">
        <f>IFERROR(IF(E195="","",VLOOKUP(E195,'別紙１ (港湾・漁港)'!$AT$7:$AW$678,2,FALSE)),"")</f>
        <v/>
      </c>
      <c r="F200" s="2" t="str">
        <f>IFERROR(IF(F195="","",VLOOKUP(F195,'別紙１ (港湾・漁港)'!$AT$7:$AW$678,2,FALSE)),"")</f>
        <v/>
      </c>
      <c r="G200" s="2" t="str">
        <f>IFERROR(IF(G195="","",VLOOKUP(G195,'別紙１ (港湾・漁港)'!$AT$7:$AW$678,2,FALSE)),"")</f>
        <v/>
      </c>
      <c r="H200" s="2" t="str">
        <f>IFERROR(IF(H195="","",VLOOKUP(H195,'別紙１ (港湾・漁港)'!$AT$7:$AW$678,2,FALSE)),"")</f>
        <v/>
      </c>
      <c r="I200" s="2" t="str">
        <f>IFERROR(IF(I195="","",VLOOKUP(I195,'別紙１ (港湾・漁港)'!$AT$7:$AW$678,2,FALSE)),"")</f>
        <v/>
      </c>
      <c r="J200" s="2" t="str">
        <f>IFERROR(IF(J195="","",VLOOKUP(J195,'別紙１ (港湾・漁港)'!$AT$7:$AW$678,2,FALSE)),"")</f>
        <v/>
      </c>
      <c r="K200" s="2" t="str">
        <f>IFERROR(IF(K195="","",VLOOKUP(K195,'別紙１ (港湾・漁港)'!$AT$7:$AW$678,2,FALSE)),"")</f>
        <v/>
      </c>
      <c r="L200" s="2" t="str">
        <f>IFERROR(IF(L195="","",VLOOKUP(L195,'別紙１ (港湾・漁港)'!$AT$7:$AW$678,2,FALSE)),"")</f>
        <v/>
      </c>
      <c r="M200" s="2" t="str">
        <f>IFERROR(IF(M195="","",VLOOKUP(M195,'別紙１ (港湾・漁港)'!$AT$7:$AW$678,2,FALSE)),"")</f>
        <v/>
      </c>
      <c r="N200" s="2" t="str">
        <f>IFERROR(IF(N195="","",VLOOKUP(N195,'別紙１ (港湾・漁港)'!$AT$7:$AW$678,2,FALSE)),"")</f>
        <v/>
      </c>
      <c r="O200" s="2" t="str">
        <f>IFERROR(IF(O195="","",VLOOKUP(O195,'別紙１ (港湾・漁港)'!$AT$7:$AW$678,2,FALSE)),"")</f>
        <v/>
      </c>
      <c r="P200" s="2" t="str">
        <f>IFERROR(IF(P195="","",VLOOKUP(P195,'別紙１ (港湾・漁港)'!$AT$7:$AW$678,2,FALSE)),"")</f>
        <v/>
      </c>
      <c r="Q200" s="2" t="str">
        <f>IFERROR(IF(Q195="","",VLOOKUP(Q195,'別紙１ (港湾・漁港)'!$AT$7:$AW$678,2,FALSE)),"")</f>
        <v/>
      </c>
      <c r="R200" s="2" t="str">
        <f>IFERROR(IF(R195="","",VLOOKUP(R195,'別紙１ (港湾・漁港)'!$AT$7:$AW$678,2,FALSE)),"")</f>
        <v/>
      </c>
      <c r="S200" s="2" t="str">
        <f>IFERROR(IF(S195="","",VLOOKUP(S195,'別紙１ (港湾・漁港)'!$AT$7:$AW$678,2,FALSE)),"")</f>
        <v/>
      </c>
      <c r="T200" s="2" t="str">
        <f>IFERROR(IF(T195="","",VLOOKUP(T195,'別紙１ (港湾・漁港)'!$AT$7:$AW$678,2,FALSE)),"")</f>
        <v/>
      </c>
      <c r="U200" s="2" t="str">
        <f>IFERROR(IF(U195="","",VLOOKUP(U195,'別紙１ (港湾・漁港)'!$AT$7:$AW$678,2,FALSE)),"")</f>
        <v/>
      </c>
      <c r="V200" s="2" t="str">
        <f>IFERROR(IF(V195="","",VLOOKUP(V195,'別紙１ (港湾・漁港)'!$AT$7:$AW$678,2,FALSE)),"")</f>
        <v/>
      </c>
      <c r="W200" s="2" t="str">
        <f>IFERROR(IF(W195="","",VLOOKUP(W195,'別紙１ (港湾・漁港)'!$AT$7:$AW$678,2,FALSE)),"")</f>
        <v/>
      </c>
      <c r="X200" s="2" t="str">
        <f>IFERROR(IF(X195="","",VLOOKUP(X195,'別紙１ (港湾・漁港)'!$AT$7:$AW$678,2,FALSE)),"")</f>
        <v/>
      </c>
      <c r="Y200" s="2" t="str">
        <f>IFERROR(IF(Y195="","",VLOOKUP(Y195,'別紙１ (港湾・漁港)'!$AT$7:$AW$678,2,FALSE)),"")</f>
        <v/>
      </c>
      <c r="Z200" s="2" t="str">
        <f>IFERROR(IF(Z195="","",VLOOKUP(Z195,'別紙１ (港湾・漁港)'!$AT$7:$AW$678,2,FALSE)),"")</f>
        <v/>
      </c>
      <c r="AA200" s="2" t="str">
        <f>IFERROR(IF(AA195="","",VLOOKUP(AA195,'別紙１ (港湾・漁港)'!$AT$7:$AW$678,2,FALSE)),"")</f>
        <v/>
      </c>
      <c r="AB200" s="2" t="str">
        <f>IFERROR(IF(AB195="","",VLOOKUP(AB195,'別紙１ (港湾・漁港)'!$AT$7:$AW$678,2,FALSE)),"")</f>
        <v/>
      </c>
      <c r="AC200" s="2" t="str">
        <f>IFERROR(IF(AC195="","",VLOOKUP(AC195,'別紙１ (港湾・漁港)'!$AT$7:$AW$678,2,FALSE)),"")</f>
        <v/>
      </c>
      <c r="AD200" s="3" t="str">
        <f>IFERROR(IF(AD195="","",VLOOKUP(AD195,'別紙１ (港湾・漁港)'!$AT$7:$AW$678,2,FALSE)),"")</f>
        <v/>
      </c>
      <c r="AE200" s="3" t="str">
        <f>IFERROR(IF(AE195="","",VLOOKUP(AE195,'別紙１ (港湾・漁港)'!$AT$7:$AW$678,2,FALSE)),"")</f>
        <v/>
      </c>
      <c r="AF200" s="2" t="str">
        <f>IFERROR(IF(AF195="","",VLOOKUP(AF195,'別紙１ (港湾・漁港)'!$AT$7:$AW$678,2,FALSE)),"")</f>
        <v/>
      </c>
      <c r="AG200" s="4" t="str">
        <f>IFERROR(IF(AG195="","",VLOOKUP(AG195,'別紙１ (港湾・漁港)'!$AT$7:$AW$678,2,FALSE)),"")</f>
        <v/>
      </c>
      <c r="AH200" s="54" t="s">
        <v>10</v>
      </c>
      <c r="AI200" s="39">
        <f>+COUNTIF(C202:AG202,"*休")+COUNTIF(C202:AG202,"*雨")</f>
        <v>0</v>
      </c>
    </row>
    <row r="201" spans="2:39" s="36" customFormat="1" x14ac:dyDescent="0.15">
      <c r="B201" s="52" t="s">
        <v>0</v>
      </c>
      <c r="C201" s="5" t="str">
        <f>IFERROR(IF(C195="","",VLOOKUP(C195,'別紙１ (港湾・漁港)'!$AT$7:$AW$678,3,FALSE)),"")</f>
        <v/>
      </c>
      <c r="D201" s="2" t="str">
        <f>IFERROR(IF(D195="","",VLOOKUP(D195,'別紙１ (港湾・漁港)'!$AT$7:$AW$678,3,FALSE)),"")</f>
        <v/>
      </c>
      <c r="E201" s="2" t="str">
        <f>IFERROR(IF(E195="","",VLOOKUP(E195,'別紙１ (港湾・漁港)'!$AT$7:$AW$678,3,FALSE)),"")</f>
        <v/>
      </c>
      <c r="F201" s="2" t="str">
        <f>IFERROR(IF(F195="","",VLOOKUP(F195,'別紙１ (港湾・漁港)'!$AT$7:$AW$678,3,FALSE)),"")</f>
        <v/>
      </c>
      <c r="G201" s="2" t="str">
        <f>IFERROR(IF(G195="","",VLOOKUP(G195,'別紙１ (港湾・漁港)'!$AT$7:$AW$678,3,FALSE)),"")</f>
        <v/>
      </c>
      <c r="H201" s="2" t="str">
        <f>IFERROR(IF(H195="","",VLOOKUP(H195,'別紙１ (港湾・漁港)'!$AT$7:$AW$678,3,FALSE)),"")</f>
        <v/>
      </c>
      <c r="I201" s="2" t="str">
        <f>IFERROR(IF(I195="","",VLOOKUP(I195,'別紙１ (港湾・漁港)'!$AT$7:$AW$678,3,FALSE)),"")</f>
        <v/>
      </c>
      <c r="J201" s="2" t="str">
        <f>IFERROR(IF(J195="","",VLOOKUP(J195,'別紙１ (港湾・漁港)'!$AT$7:$AW$678,3,FALSE)),"")</f>
        <v/>
      </c>
      <c r="K201" s="2" t="str">
        <f>IFERROR(IF(K195="","",VLOOKUP(K195,'別紙１ (港湾・漁港)'!$AT$7:$AW$678,3,FALSE)),"")</f>
        <v/>
      </c>
      <c r="L201" s="2" t="str">
        <f>IFERROR(IF(L195="","",VLOOKUP(L195,'別紙１ (港湾・漁港)'!$AT$7:$AW$678,3,FALSE)),"")</f>
        <v/>
      </c>
      <c r="M201" s="2" t="str">
        <f>IFERROR(IF(M195="","",VLOOKUP(M195,'別紙１ (港湾・漁港)'!$AT$7:$AW$678,3,FALSE)),"")</f>
        <v/>
      </c>
      <c r="N201" s="2" t="str">
        <f>IFERROR(IF(N195="","",VLOOKUP(N195,'別紙１ (港湾・漁港)'!$AT$7:$AW$678,3,FALSE)),"")</f>
        <v/>
      </c>
      <c r="O201" s="2" t="str">
        <f>IFERROR(IF(O195="","",VLOOKUP(O195,'別紙１ (港湾・漁港)'!$AT$7:$AW$678,3,FALSE)),"")</f>
        <v/>
      </c>
      <c r="P201" s="2" t="str">
        <f>IFERROR(IF(P195="","",VLOOKUP(P195,'別紙１ (港湾・漁港)'!$AT$7:$AW$678,3,FALSE)),"")</f>
        <v/>
      </c>
      <c r="Q201" s="2" t="str">
        <f>IFERROR(IF(Q195="","",VLOOKUP(Q195,'別紙１ (港湾・漁港)'!$AT$7:$AW$678,3,FALSE)),"")</f>
        <v/>
      </c>
      <c r="R201" s="2" t="str">
        <f>IFERROR(IF(R195="","",VLOOKUP(R195,'別紙１ (港湾・漁港)'!$AT$7:$AW$678,3,FALSE)),"")</f>
        <v/>
      </c>
      <c r="S201" s="2" t="str">
        <f>IFERROR(IF(S195="","",VLOOKUP(S195,'別紙１ (港湾・漁港)'!$AT$7:$AW$678,3,FALSE)),"")</f>
        <v/>
      </c>
      <c r="T201" s="2" t="str">
        <f>IFERROR(IF(T195="","",VLOOKUP(T195,'別紙１ (港湾・漁港)'!$AT$7:$AW$678,3,FALSE)),"")</f>
        <v/>
      </c>
      <c r="U201" s="2" t="str">
        <f>IFERROR(IF(U195="","",VLOOKUP(U195,'別紙１ (港湾・漁港)'!$AT$7:$AW$678,3,FALSE)),"")</f>
        <v/>
      </c>
      <c r="V201" s="2" t="str">
        <f>IFERROR(IF(V195="","",VLOOKUP(V195,'別紙１ (港湾・漁港)'!$AT$7:$AW$678,3,FALSE)),"")</f>
        <v/>
      </c>
      <c r="W201" s="2" t="str">
        <f>IFERROR(IF(W195="","",VLOOKUP(W195,'別紙１ (港湾・漁港)'!$AT$7:$AW$678,3,FALSE)),"")</f>
        <v/>
      </c>
      <c r="X201" s="2" t="str">
        <f>IFERROR(IF(X195="","",VLOOKUP(X195,'別紙１ (港湾・漁港)'!$AT$7:$AW$678,3,FALSE)),"")</f>
        <v/>
      </c>
      <c r="Y201" s="2" t="str">
        <f>IFERROR(IF(Y195="","",VLOOKUP(Y195,'別紙１ (港湾・漁港)'!$AT$7:$AW$678,3,FALSE)),"")</f>
        <v/>
      </c>
      <c r="Z201" s="2" t="str">
        <f>IFERROR(IF(Z195="","",VLOOKUP(Z195,'別紙１ (港湾・漁港)'!$AT$7:$AW$678,3,FALSE)),"")</f>
        <v/>
      </c>
      <c r="AA201" s="2" t="str">
        <f>IFERROR(IF(AA195="","",VLOOKUP(AA195,'別紙１ (港湾・漁港)'!$AT$7:$AW$678,3,FALSE)),"")</f>
        <v/>
      </c>
      <c r="AB201" s="2" t="str">
        <f>IFERROR(IF(AB195="","",VLOOKUP(AB195,'別紙１ (港湾・漁港)'!$AT$7:$AW$678,3,FALSE)),"")</f>
        <v/>
      </c>
      <c r="AC201" s="2" t="str">
        <f>IFERROR(IF(AC195="","",VLOOKUP(AC195,'別紙１ (港湾・漁港)'!$AT$7:$AW$678,3,FALSE)),"")</f>
        <v/>
      </c>
      <c r="AD201" s="2" t="str">
        <f>IFERROR(IF(AD195="","",VLOOKUP(AD195,'別紙１ (港湾・漁港)'!$AT$7:$AW$678,3,FALSE)),"")</f>
        <v/>
      </c>
      <c r="AE201" s="2" t="str">
        <f>IFERROR(IF(AE195="","",VLOOKUP(AE195,'別紙１ (港湾・漁港)'!$AT$7:$AW$678,3,FALSE)),"")</f>
        <v/>
      </c>
      <c r="AF201" s="2" t="str">
        <f>IFERROR(IF(AF195="","",VLOOKUP(AF195,'別紙１ (港湾・漁港)'!$AT$7:$AW$678,3,FALSE)),"")</f>
        <v/>
      </c>
      <c r="AG201" s="69" t="str">
        <f>IFERROR(IF(AG195="","",VLOOKUP(AG195,'別紙１ (港湾・漁港)'!$AT$7:$AW$678,3,FALSE)),"")</f>
        <v/>
      </c>
      <c r="AH201" s="58" t="s">
        <v>4</v>
      </c>
      <c r="AI201" s="59" t="e">
        <f>+AI200/AI197</f>
        <v>#DIV/0!</v>
      </c>
    </row>
    <row r="202" spans="2:39" s="36" customFormat="1" x14ac:dyDescent="0.15">
      <c r="B202" s="60" t="s">
        <v>7</v>
      </c>
      <c r="C202" s="70" t="str">
        <f>IFERROR(IF(C195="","",VLOOKUP(C195,'別紙１ (港湾・漁港)'!$AT$7:$AW$678,4,FALSE)),"")</f>
        <v/>
      </c>
      <c r="D202" s="71" t="str">
        <f>IFERROR(IF(D195="","",VLOOKUP(D195,'別紙１ (港湾・漁港)'!$AT$7:$AW$678,4,FALSE)),"")</f>
        <v/>
      </c>
      <c r="E202" s="71" t="str">
        <f>IFERROR(IF(E195="","",VLOOKUP(E195,'別紙１ (港湾・漁港)'!$AT$7:$AW$678,4,FALSE)),"")</f>
        <v/>
      </c>
      <c r="F202" s="71" t="str">
        <f>IFERROR(IF(F195="","",VLOOKUP(F195,'別紙１ (港湾・漁港)'!$AT$7:$AW$678,4,FALSE)),"")</f>
        <v/>
      </c>
      <c r="G202" s="71" t="str">
        <f>IFERROR(IF(G195="","",VLOOKUP(G195,'別紙１ (港湾・漁港)'!$AT$7:$AW$678,4,FALSE)),"")</f>
        <v/>
      </c>
      <c r="H202" s="71" t="str">
        <f>IFERROR(IF(H195="","",VLOOKUP(H195,'別紙１ (港湾・漁港)'!$AT$7:$AW$678,4,FALSE)),"")</f>
        <v/>
      </c>
      <c r="I202" s="71" t="str">
        <f>IFERROR(IF(I195="","",VLOOKUP(I195,'別紙１ (港湾・漁港)'!$AT$7:$AW$678,4,FALSE)),"")</f>
        <v/>
      </c>
      <c r="J202" s="71" t="str">
        <f>IFERROR(IF(J195="","",VLOOKUP(J195,'別紙１ (港湾・漁港)'!$AT$7:$AW$678,4,FALSE)),"")</f>
        <v/>
      </c>
      <c r="K202" s="71" t="str">
        <f>IFERROR(IF(K195="","",VLOOKUP(K195,'別紙１ (港湾・漁港)'!$AT$7:$AW$678,4,FALSE)),"")</f>
        <v/>
      </c>
      <c r="L202" s="71" t="str">
        <f>IFERROR(IF(L195="","",VLOOKUP(L195,'別紙１ (港湾・漁港)'!$AT$7:$AW$678,4,FALSE)),"")</f>
        <v/>
      </c>
      <c r="M202" s="71" t="str">
        <f>IFERROR(IF(M195="","",VLOOKUP(M195,'別紙１ (港湾・漁港)'!$AT$7:$AW$678,4,FALSE)),"")</f>
        <v/>
      </c>
      <c r="N202" s="71" t="str">
        <f>IFERROR(IF(N195="","",VLOOKUP(N195,'別紙１ (港湾・漁港)'!$AT$7:$AW$678,4,FALSE)),"")</f>
        <v/>
      </c>
      <c r="O202" s="71" t="str">
        <f>IFERROR(IF(O195="","",VLOOKUP(O195,'別紙１ (港湾・漁港)'!$AT$7:$AW$678,4,FALSE)),"")</f>
        <v/>
      </c>
      <c r="P202" s="71" t="str">
        <f>IFERROR(IF(P195="","",VLOOKUP(P195,'別紙１ (港湾・漁港)'!$AT$7:$AW$678,4,FALSE)),"")</f>
        <v/>
      </c>
      <c r="Q202" s="71" t="str">
        <f>IFERROR(IF(Q195="","",VLOOKUP(Q195,'別紙１ (港湾・漁港)'!$AT$7:$AW$678,4,FALSE)),"")</f>
        <v/>
      </c>
      <c r="R202" s="71" t="str">
        <f>IFERROR(IF(R195="","",VLOOKUP(R195,'別紙１ (港湾・漁港)'!$AT$7:$AW$678,4,FALSE)),"")</f>
        <v/>
      </c>
      <c r="S202" s="71" t="str">
        <f>IFERROR(IF(S195="","",VLOOKUP(S195,'別紙１ (港湾・漁港)'!$AT$7:$AW$678,4,FALSE)),"")</f>
        <v/>
      </c>
      <c r="T202" s="71" t="str">
        <f>IFERROR(IF(T195="","",VLOOKUP(T195,'別紙１ (港湾・漁港)'!$AT$7:$AW$678,4,FALSE)),"")</f>
        <v/>
      </c>
      <c r="U202" s="71" t="str">
        <f>IFERROR(IF(U195="","",VLOOKUP(U195,'別紙１ (港湾・漁港)'!$AT$7:$AW$678,4,FALSE)),"")</f>
        <v/>
      </c>
      <c r="V202" s="71" t="str">
        <f>IFERROR(IF(V195="","",VLOOKUP(V195,'別紙１ (港湾・漁港)'!$AT$7:$AW$678,4,FALSE)),"")</f>
        <v/>
      </c>
      <c r="W202" s="71" t="str">
        <f>IFERROR(IF(W195="","",VLOOKUP(W195,'別紙１ (港湾・漁港)'!$AT$7:$AW$678,4,FALSE)),"")</f>
        <v/>
      </c>
      <c r="X202" s="71" t="str">
        <f>IFERROR(IF(X195="","",VLOOKUP(X195,'別紙１ (港湾・漁港)'!$AT$7:$AW$678,4,FALSE)),"")</f>
        <v/>
      </c>
      <c r="Y202" s="71" t="str">
        <f>IFERROR(IF(Y195="","",VLOOKUP(Y195,'別紙１ (港湾・漁港)'!$AT$7:$AW$678,4,FALSE)),"")</f>
        <v/>
      </c>
      <c r="Z202" s="71" t="str">
        <f>IFERROR(IF(Z195="","",VLOOKUP(Z195,'別紙１ (港湾・漁港)'!$AT$7:$AW$678,4,FALSE)),"")</f>
        <v/>
      </c>
      <c r="AA202" s="71" t="str">
        <f>IFERROR(IF(AA195="","",VLOOKUP(AA195,'別紙１ (港湾・漁港)'!$AT$7:$AW$678,4,FALSE)),"")</f>
        <v/>
      </c>
      <c r="AB202" s="71" t="str">
        <f>IFERROR(IF(AB195="","",VLOOKUP(AB195,'別紙１ (港湾・漁港)'!$AT$7:$AW$678,4,FALSE)),"")</f>
        <v/>
      </c>
      <c r="AC202" s="71" t="str">
        <f>IFERROR(IF(AC195="","",VLOOKUP(AC195,'別紙１ (港湾・漁港)'!$AT$7:$AW$678,4,FALSE)),"")</f>
        <v/>
      </c>
      <c r="AD202" s="71" t="str">
        <f>IFERROR(IF(AD195="","",VLOOKUP(AD195,'別紙１ (港湾・漁港)'!$AT$7:$AW$678,4,FALSE)),"")</f>
        <v/>
      </c>
      <c r="AE202" s="71" t="str">
        <f>IFERROR(IF(AE195="","",VLOOKUP(AE195,'別紙１ (港湾・漁港)'!$AT$7:$AW$678,4,FALSE)),"")</f>
        <v/>
      </c>
      <c r="AF202" s="71" t="str">
        <f>IFERROR(IF(AF195="","",VLOOKUP(AF195,'別紙１ (港湾・漁港)'!$AT$7:$AW$678,4,FALSE)),"")</f>
        <v/>
      </c>
      <c r="AG202" s="72" t="str">
        <f>IFERROR(IF(AG195="","",VLOOKUP(AG195,'別紙１ (港湾・漁港)'!$AT$7:$AW$678,4,FALSE)),"")</f>
        <v/>
      </c>
      <c r="AH202" s="61" t="s">
        <v>19</v>
      </c>
      <c r="AI202" s="47" t="e">
        <f>_xlfn.IFS(AI201&gt;=0.285,"OK",AI195&lt;=AI200,"OK",AI195&gt;AI200,"NG")</f>
        <v>#DIV/0!</v>
      </c>
      <c r="AJ202" s="40" t="e">
        <f>IF(AI202="NG","←月単位未達成","←月単位達成")</f>
        <v>#DIV/0!</v>
      </c>
      <c r="AK202" s="9"/>
      <c r="AL202" s="9"/>
      <c r="AM202" s="9"/>
    </row>
    <row r="203" spans="2:39" hidden="1" x14ac:dyDescent="0.15">
      <c r="B203" s="24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40"/>
    </row>
    <row r="204" spans="2:39" hidden="1" x14ac:dyDescent="0.15">
      <c r="B204" s="24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40"/>
    </row>
    <row r="205" spans="2:39" s="36" customFormat="1" x14ac:dyDescent="0.15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9" hidden="1" x14ac:dyDescent="0.15">
      <c r="C206" s="7" t="e">
        <f>YEAR(C209)</f>
        <v>#VALUE!</v>
      </c>
      <c r="D206" s="7" t="e">
        <f>MONTH(C209)</f>
        <v>#VALUE!</v>
      </c>
    </row>
    <row r="207" spans="2:39" x14ac:dyDescent="0.15">
      <c r="B207" s="11" t="s">
        <v>20</v>
      </c>
      <c r="C207" s="208" t="str">
        <f>IF(C209="","",C209)</f>
        <v/>
      </c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9"/>
    </row>
    <row r="208" spans="2:39" hidden="1" x14ac:dyDescent="0.15">
      <c r="B208" s="48"/>
      <c r="C208" s="31" t="e">
        <f>DATE($C206,$D206,1)</f>
        <v>#VALUE!</v>
      </c>
      <c r="D208" s="31" t="e">
        <f>C208+1</f>
        <v>#VALUE!</v>
      </c>
      <c r="E208" s="31" t="e">
        <f t="shared" ref="E208" si="757">D208+1</f>
        <v>#VALUE!</v>
      </c>
      <c r="F208" s="31" t="e">
        <f t="shared" ref="F208" si="758">E208+1</f>
        <v>#VALUE!</v>
      </c>
      <c r="G208" s="31" t="e">
        <f t="shared" ref="G208" si="759">F208+1</f>
        <v>#VALUE!</v>
      </c>
      <c r="H208" s="31" t="e">
        <f t="shared" ref="H208" si="760">G208+1</f>
        <v>#VALUE!</v>
      </c>
      <c r="I208" s="31" t="e">
        <f t="shared" ref="I208" si="761">H208+1</f>
        <v>#VALUE!</v>
      </c>
      <c r="J208" s="31" t="e">
        <f t="shared" ref="J208" si="762">I208+1</f>
        <v>#VALUE!</v>
      </c>
      <c r="K208" s="31" t="e">
        <f t="shared" ref="K208" si="763">J208+1</f>
        <v>#VALUE!</v>
      </c>
      <c r="L208" s="31" t="e">
        <f t="shared" ref="L208" si="764">K208+1</f>
        <v>#VALUE!</v>
      </c>
      <c r="M208" s="31" t="e">
        <f t="shared" ref="M208" si="765">L208+1</f>
        <v>#VALUE!</v>
      </c>
      <c r="N208" s="31" t="e">
        <f t="shared" ref="N208" si="766">M208+1</f>
        <v>#VALUE!</v>
      </c>
      <c r="O208" s="31" t="e">
        <f t="shared" ref="O208" si="767">N208+1</f>
        <v>#VALUE!</v>
      </c>
      <c r="P208" s="31" t="e">
        <f t="shared" ref="P208" si="768">O208+1</f>
        <v>#VALUE!</v>
      </c>
      <c r="Q208" s="31" t="e">
        <f t="shared" ref="Q208" si="769">P208+1</f>
        <v>#VALUE!</v>
      </c>
      <c r="R208" s="31" t="e">
        <f t="shared" ref="R208" si="770">Q208+1</f>
        <v>#VALUE!</v>
      </c>
      <c r="S208" s="31" t="e">
        <f t="shared" ref="S208" si="771">R208+1</f>
        <v>#VALUE!</v>
      </c>
      <c r="T208" s="31" t="e">
        <f t="shared" ref="T208" si="772">S208+1</f>
        <v>#VALUE!</v>
      </c>
      <c r="U208" s="31" t="e">
        <f t="shared" ref="U208" si="773">T208+1</f>
        <v>#VALUE!</v>
      </c>
      <c r="V208" s="31" t="e">
        <f t="shared" ref="V208" si="774">U208+1</f>
        <v>#VALUE!</v>
      </c>
      <c r="W208" s="31" t="e">
        <f t="shared" ref="W208" si="775">V208+1</f>
        <v>#VALUE!</v>
      </c>
      <c r="X208" s="31" t="e">
        <f t="shared" ref="X208" si="776">W208+1</f>
        <v>#VALUE!</v>
      </c>
      <c r="Y208" s="31" t="e">
        <f t="shared" ref="Y208" si="777">X208+1</f>
        <v>#VALUE!</v>
      </c>
      <c r="Z208" s="31" t="e">
        <f t="shared" ref="Z208" si="778">Y208+1</f>
        <v>#VALUE!</v>
      </c>
      <c r="AA208" s="31" t="e">
        <f t="shared" ref="AA208" si="779">Z208+1</f>
        <v>#VALUE!</v>
      </c>
      <c r="AB208" s="31" t="e">
        <f t="shared" ref="AB208" si="780">AA208+1</f>
        <v>#VALUE!</v>
      </c>
      <c r="AC208" s="31" t="e">
        <f t="shared" ref="AC208" si="781">AB208+1</f>
        <v>#VALUE!</v>
      </c>
      <c r="AD208" s="31" t="e">
        <f t="shared" ref="AD208" si="782">AC208+1</f>
        <v>#VALUE!</v>
      </c>
      <c r="AE208" s="31" t="e">
        <f t="shared" ref="AE208" si="783">AD208+1</f>
        <v>#VALUE!</v>
      </c>
      <c r="AF208" s="31" t="e">
        <f t="shared" ref="AF208" si="784">AE208+1</f>
        <v>#VALUE!</v>
      </c>
      <c r="AG208" s="31" t="e">
        <f t="shared" ref="AG208" si="785">AF208+1</f>
        <v>#VALUE!</v>
      </c>
      <c r="AH208" s="49"/>
      <c r="AI208" s="50"/>
    </row>
    <row r="209" spans="2:39" x14ac:dyDescent="0.15">
      <c r="B209" s="29" t="s">
        <v>21</v>
      </c>
      <c r="C209" s="51" t="str">
        <f>IFERROR(IF(EDATE(C194,1)&gt;$G$8,"",EDATE(C194,1)),"")</f>
        <v/>
      </c>
      <c r="D209" s="31" t="str">
        <f>IFERROR(IF(D208&gt;$G$8,"",IF(C209=EOMONTH(DATE($C206,$D206,1),0),"",IF(C209="","",C209+1))),"")</f>
        <v/>
      </c>
      <c r="E209" s="31" t="str">
        <f t="shared" ref="E209" si="786">IFERROR(IF(E208&gt;$G$8,"",IF(D209=EOMONTH(DATE($C206,$D206,1),0),"",IF(D209="","",D209+1))),"")</f>
        <v/>
      </c>
      <c r="F209" s="31" t="str">
        <f t="shared" ref="F209" si="787">IFERROR(IF(F208&gt;$G$8,"",IF(E209=EOMONTH(DATE($C206,$D206,1),0),"",IF(E209="","",E209+1))),"")</f>
        <v/>
      </c>
      <c r="G209" s="31" t="str">
        <f t="shared" ref="G209" si="788">IFERROR(IF(G208&gt;$G$8,"",IF(F209=EOMONTH(DATE($C206,$D206,1),0),"",IF(F209="","",F209+1))),"")</f>
        <v/>
      </c>
      <c r="H209" s="31" t="str">
        <f t="shared" ref="H209" si="789">IFERROR(IF(H208&gt;$G$8,"",IF(G209=EOMONTH(DATE($C206,$D206,1),0),"",IF(G209="","",G209+1))),"")</f>
        <v/>
      </c>
      <c r="I209" s="31" t="str">
        <f t="shared" ref="I209" si="790">IFERROR(IF(I208&gt;$G$8,"",IF(H209=EOMONTH(DATE($C206,$D206,1),0),"",IF(H209="","",H209+1))),"")</f>
        <v/>
      </c>
      <c r="J209" s="31" t="str">
        <f t="shared" ref="J209" si="791">IFERROR(IF(J208&gt;$G$8,"",IF(I209=EOMONTH(DATE($C206,$D206,1),0),"",IF(I209="","",I209+1))),"")</f>
        <v/>
      </c>
      <c r="K209" s="31" t="str">
        <f t="shared" ref="K209" si="792">IFERROR(IF(K208&gt;$G$8,"",IF(J209=EOMONTH(DATE($C206,$D206,1),0),"",IF(J209="","",J209+1))),"")</f>
        <v/>
      </c>
      <c r="L209" s="31" t="str">
        <f t="shared" ref="L209" si="793">IFERROR(IF(L208&gt;$G$8,"",IF(K209=EOMONTH(DATE($C206,$D206,1),0),"",IF(K209="","",K209+1))),"")</f>
        <v/>
      </c>
      <c r="M209" s="31" t="str">
        <f t="shared" ref="M209" si="794">IFERROR(IF(M208&gt;$G$8,"",IF(L209=EOMONTH(DATE($C206,$D206,1),0),"",IF(L209="","",L209+1))),"")</f>
        <v/>
      </c>
      <c r="N209" s="31" t="str">
        <f t="shared" ref="N209" si="795">IFERROR(IF(N208&gt;$G$8,"",IF(M209=EOMONTH(DATE($C206,$D206,1),0),"",IF(M209="","",M209+1))),"")</f>
        <v/>
      </c>
      <c r="O209" s="31" t="str">
        <f t="shared" ref="O209" si="796">IFERROR(IF(O208&gt;$G$8,"",IF(N209=EOMONTH(DATE($C206,$D206,1),0),"",IF(N209="","",N209+1))),"")</f>
        <v/>
      </c>
      <c r="P209" s="31" t="str">
        <f t="shared" ref="P209" si="797">IFERROR(IF(P208&gt;$G$8,"",IF(O209=EOMONTH(DATE($C206,$D206,1),0),"",IF(O209="","",O209+1))),"")</f>
        <v/>
      </c>
      <c r="Q209" s="31" t="str">
        <f t="shared" ref="Q209" si="798">IFERROR(IF(Q208&gt;$G$8,"",IF(P209=EOMONTH(DATE($C206,$D206,1),0),"",IF(P209="","",P209+1))),"")</f>
        <v/>
      </c>
      <c r="R209" s="31" t="str">
        <f t="shared" ref="R209" si="799">IFERROR(IF(R208&gt;$G$8,"",IF(Q209=EOMONTH(DATE($C206,$D206,1),0),"",IF(Q209="","",Q209+1))),"")</f>
        <v/>
      </c>
      <c r="S209" s="31" t="str">
        <f t="shared" ref="S209" si="800">IFERROR(IF(S208&gt;$G$8,"",IF(R209=EOMONTH(DATE($C206,$D206,1),0),"",IF(R209="","",R209+1))),"")</f>
        <v/>
      </c>
      <c r="T209" s="31" t="str">
        <f t="shared" ref="T209" si="801">IFERROR(IF(T208&gt;$G$8,"",IF(S209=EOMONTH(DATE($C206,$D206,1),0),"",IF(S209="","",S209+1))),"")</f>
        <v/>
      </c>
      <c r="U209" s="31" t="str">
        <f t="shared" ref="U209" si="802">IFERROR(IF(U208&gt;$G$8,"",IF(T209=EOMONTH(DATE($C206,$D206,1),0),"",IF(T209="","",T209+1))),"")</f>
        <v/>
      </c>
      <c r="V209" s="31" t="str">
        <f t="shared" ref="V209" si="803">IFERROR(IF(V208&gt;$G$8,"",IF(U209=EOMONTH(DATE($C206,$D206,1),0),"",IF(U209="","",U209+1))),"")</f>
        <v/>
      </c>
      <c r="W209" s="31" t="str">
        <f t="shared" ref="W209" si="804">IFERROR(IF(W208&gt;$G$8,"",IF(V209=EOMONTH(DATE($C206,$D206,1),0),"",IF(V209="","",V209+1))),"")</f>
        <v/>
      </c>
      <c r="X209" s="31" t="str">
        <f t="shared" ref="X209" si="805">IFERROR(IF(X208&gt;$G$8,"",IF(W209=EOMONTH(DATE($C206,$D206,1),0),"",IF(W209="","",W209+1))),"")</f>
        <v/>
      </c>
      <c r="Y209" s="31" t="str">
        <f t="shared" ref="Y209" si="806">IFERROR(IF(Y208&gt;$G$8,"",IF(X209=EOMONTH(DATE($C206,$D206,1),0),"",IF(X209="","",X209+1))),"")</f>
        <v/>
      </c>
      <c r="Z209" s="31" t="str">
        <f t="shared" ref="Z209" si="807">IFERROR(IF(Z208&gt;$G$8,"",IF(Y209=EOMONTH(DATE($C206,$D206,1),0),"",IF(Y209="","",Y209+1))),"")</f>
        <v/>
      </c>
      <c r="AA209" s="31" t="str">
        <f t="shared" ref="AA209" si="808">IFERROR(IF(AA208&gt;$G$8,"",IF(Z209=EOMONTH(DATE($C206,$D206,1),0),"",IF(Z209="","",Z209+1))),"")</f>
        <v/>
      </c>
      <c r="AB209" s="31" t="str">
        <f t="shared" ref="AB209" si="809">IFERROR(IF(AB208&gt;$G$8,"",IF(AA209=EOMONTH(DATE($C206,$D206,1),0),"",IF(AA209="","",AA209+1))),"")</f>
        <v/>
      </c>
      <c r="AC209" s="31" t="str">
        <f t="shared" ref="AC209" si="810">IFERROR(IF(AC208&gt;$G$8,"",IF(AB209=EOMONTH(DATE($C206,$D206,1),0),"",IF(AB209="","",AB209+1))),"")</f>
        <v/>
      </c>
      <c r="AD209" s="31" t="str">
        <f t="shared" ref="AD209" si="811">IFERROR(IF(AD208&gt;$G$8,"",IF(AC209=EOMONTH(DATE($C206,$D206,1),0),"",IF(AC209="","",AC209+1))),"")</f>
        <v/>
      </c>
      <c r="AE209" s="31" t="str">
        <f t="shared" ref="AE209" si="812">IFERROR(IF(AE208&gt;$G$8,"",IF(AD209=EOMONTH(DATE($C206,$D206,1),0),"",IF(AD209="","",AD209+1))),"")</f>
        <v/>
      </c>
      <c r="AF209" s="31" t="str">
        <f t="shared" ref="AF209" si="813">IFERROR(IF(AF208&gt;$G$8,"",IF(AE209=EOMONTH(DATE($C206,$D206,1),0),"",IF(AE209="","",AE209+1))),"")</f>
        <v/>
      </c>
      <c r="AG209" s="31" t="str">
        <f t="shared" ref="AG209" si="814">IFERROR(IF(AG208&gt;$G$8,"",IF(AF209=EOMONTH(DATE($C206,$D206,1),0),"",IF(AF209="","",AF209+1))),"")</f>
        <v/>
      </c>
      <c r="AH209" s="32" t="s">
        <v>22</v>
      </c>
      <c r="AI209" s="33">
        <f>+COUNTIFS(C210:AG210,"土",C214:AG214,"")+COUNTIFS(C210:AG210,"日",C214:AG214,"")</f>
        <v>0</v>
      </c>
    </row>
    <row r="210" spans="2:39" s="36" customFormat="1" x14ac:dyDescent="0.15">
      <c r="B210" s="52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3" t="s">
        <v>17</v>
      </c>
      <c r="AI210" s="33">
        <f>+COUNTIF(C214:AG214,"夏休")+COUNTIF(C214:AG214,"冬休")</f>
        <v>0</v>
      </c>
    </row>
    <row r="211" spans="2:39" s="36" customFormat="1" ht="13.5" customHeight="1" x14ac:dyDescent="0.15">
      <c r="B211" s="176" t="s">
        <v>8</v>
      </c>
      <c r="C211" s="182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  <c r="AA211" s="170"/>
      <c r="AB211" s="170"/>
      <c r="AC211" s="170"/>
      <c r="AD211" s="202"/>
      <c r="AE211" s="202"/>
      <c r="AF211" s="170"/>
      <c r="AG211" s="205"/>
      <c r="AH211" s="54" t="s">
        <v>2</v>
      </c>
      <c r="AI211" s="55">
        <f>COUNT(C209:AG209)-AI210</f>
        <v>0</v>
      </c>
    </row>
    <row r="212" spans="2:39" s="36" customFormat="1" ht="13.5" customHeight="1" x14ac:dyDescent="0.15">
      <c r="B212" s="177"/>
      <c r="C212" s="183"/>
      <c r="D212" s="171"/>
      <c r="E212" s="171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203"/>
      <c r="AE212" s="203"/>
      <c r="AF212" s="171"/>
      <c r="AG212" s="206"/>
      <c r="AH212" s="54" t="s">
        <v>6</v>
      </c>
      <c r="AI212" s="39">
        <f>+COUNTIF(C215:AG215,"休")</f>
        <v>0</v>
      </c>
      <c r="AJ212" s="40" t="e">
        <f>IF(AI213&gt;0.285,"",IF(AI212&lt;AI209,"←計画日数が足りません",""))</f>
        <v>#DIV/0!</v>
      </c>
    </row>
    <row r="213" spans="2:39" s="36" customFormat="1" ht="13.5" customHeight="1" x14ac:dyDescent="0.15">
      <c r="B213" s="178"/>
      <c r="C213" s="184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172"/>
      <c r="T213" s="172"/>
      <c r="U213" s="172"/>
      <c r="V213" s="172"/>
      <c r="W213" s="172"/>
      <c r="X213" s="172"/>
      <c r="Y213" s="172"/>
      <c r="Z213" s="172"/>
      <c r="AA213" s="172"/>
      <c r="AB213" s="172"/>
      <c r="AC213" s="172"/>
      <c r="AD213" s="204"/>
      <c r="AE213" s="204"/>
      <c r="AF213" s="172"/>
      <c r="AG213" s="207"/>
      <c r="AH213" s="54" t="s">
        <v>9</v>
      </c>
      <c r="AI213" s="56" t="e">
        <f>+AI212/AI211</f>
        <v>#DIV/0!</v>
      </c>
    </row>
    <row r="214" spans="2:39" s="36" customFormat="1" x14ac:dyDescent="0.15">
      <c r="B214" s="57" t="s">
        <v>16</v>
      </c>
      <c r="C214" s="5" t="str">
        <f>IFERROR(IF(C209="","",VLOOKUP(C209,'別紙１ (港湾・漁港)'!$AT$7:$AW$678,2,FALSE)),"")</f>
        <v/>
      </c>
      <c r="D214" s="2" t="str">
        <f>IFERROR(IF(D209="","",VLOOKUP(D209,'別紙１ (港湾・漁港)'!$AT$7:$AW$678,2,FALSE)),"")</f>
        <v/>
      </c>
      <c r="E214" s="2" t="str">
        <f>IFERROR(IF(E209="","",VLOOKUP(E209,'別紙１ (港湾・漁港)'!$AT$7:$AW$678,2,FALSE)),"")</f>
        <v/>
      </c>
      <c r="F214" s="2" t="str">
        <f>IFERROR(IF(F209="","",VLOOKUP(F209,'別紙１ (港湾・漁港)'!$AT$7:$AW$678,2,FALSE)),"")</f>
        <v/>
      </c>
      <c r="G214" s="2" t="str">
        <f>IFERROR(IF(G209="","",VLOOKUP(G209,'別紙１ (港湾・漁港)'!$AT$7:$AW$678,2,FALSE)),"")</f>
        <v/>
      </c>
      <c r="H214" s="2" t="str">
        <f>IFERROR(IF(H209="","",VLOOKUP(H209,'別紙１ (港湾・漁港)'!$AT$7:$AW$678,2,FALSE)),"")</f>
        <v/>
      </c>
      <c r="I214" s="2" t="str">
        <f>IFERROR(IF(I209="","",VLOOKUP(I209,'別紙１ (港湾・漁港)'!$AT$7:$AW$678,2,FALSE)),"")</f>
        <v/>
      </c>
      <c r="J214" s="2" t="str">
        <f>IFERROR(IF(J209="","",VLOOKUP(J209,'別紙１ (港湾・漁港)'!$AT$7:$AW$678,2,FALSE)),"")</f>
        <v/>
      </c>
      <c r="K214" s="2" t="str">
        <f>IFERROR(IF(K209="","",VLOOKUP(K209,'別紙１ (港湾・漁港)'!$AT$7:$AW$678,2,FALSE)),"")</f>
        <v/>
      </c>
      <c r="L214" s="2" t="str">
        <f>IFERROR(IF(L209="","",VLOOKUP(L209,'別紙１ (港湾・漁港)'!$AT$7:$AW$678,2,FALSE)),"")</f>
        <v/>
      </c>
      <c r="M214" s="2" t="str">
        <f>IFERROR(IF(M209="","",VLOOKUP(M209,'別紙１ (港湾・漁港)'!$AT$7:$AW$678,2,FALSE)),"")</f>
        <v/>
      </c>
      <c r="N214" s="2" t="str">
        <f>IFERROR(IF(N209="","",VLOOKUP(N209,'別紙１ (港湾・漁港)'!$AT$7:$AW$678,2,FALSE)),"")</f>
        <v/>
      </c>
      <c r="O214" s="2" t="str">
        <f>IFERROR(IF(O209="","",VLOOKUP(O209,'別紙１ (港湾・漁港)'!$AT$7:$AW$678,2,FALSE)),"")</f>
        <v/>
      </c>
      <c r="P214" s="2" t="str">
        <f>IFERROR(IF(P209="","",VLOOKUP(P209,'別紙１ (港湾・漁港)'!$AT$7:$AW$678,2,FALSE)),"")</f>
        <v/>
      </c>
      <c r="Q214" s="2" t="str">
        <f>IFERROR(IF(Q209="","",VLOOKUP(Q209,'別紙１ (港湾・漁港)'!$AT$7:$AW$678,2,FALSE)),"")</f>
        <v/>
      </c>
      <c r="R214" s="2" t="str">
        <f>IFERROR(IF(R209="","",VLOOKUP(R209,'別紙１ (港湾・漁港)'!$AT$7:$AW$678,2,FALSE)),"")</f>
        <v/>
      </c>
      <c r="S214" s="2" t="str">
        <f>IFERROR(IF(S209="","",VLOOKUP(S209,'別紙１ (港湾・漁港)'!$AT$7:$AW$678,2,FALSE)),"")</f>
        <v/>
      </c>
      <c r="T214" s="2" t="str">
        <f>IFERROR(IF(T209="","",VLOOKUP(T209,'別紙１ (港湾・漁港)'!$AT$7:$AW$678,2,FALSE)),"")</f>
        <v/>
      </c>
      <c r="U214" s="2" t="str">
        <f>IFERROR(IF(U209="","",VLOOKUP(U209,'別紙１ (港湾・漁港)'!$AT$7:$AW$678,2,FALSE)),"")</f>
        <v/>
      </c>
      <c r="V214" s="2" t="str">
        <f>IFERROR(IF(V209="","",VLOOKUP(V209,'別紙１ (港湾・漁港)'!$AT$7:$AW$678,2,FALSE)),"")</f>
        <v/>
      </c>
      <c r="W214" s="2" t="str">
        <f>IFERROR(IF(W209="","",VLOOKUP(W209,'別紙１ (港湾・漁港)'!$AT$7:$AW$678,2,FALSE)),"")</f>
        <v/>
      </c>
      <c r="X214" s="2" t="str">
        <f>IFERROR(IF(X209="","",VLOOKUP(X209,'別紙１ (港湾・漁港)'!$AT$7:$AW$678,2,FALSE)),"")</f>
        <v/>
      </c>
      <c r="Y214" s="2" t="str">
        <f>IFERROR(IF(Y209="","",VLOOKUP(Y209,'別紙１ (港湾・漁港)'!$AT$7:$AW$678,2,FALSE)),"")</f>
        <v/>
      </c>
      <c r="Z214" s="2" t="str">
        <f>IFERROR(IF(Z209="","",VLOOKUP(Z209,'別紙１ (港湾・漁港)'!$AT$7:$AW$678,2,FALSE)),"")</f>
        <v/>
      </c>
      <c r="AA214" s="2" t="str">
        <f>IFERROR(IF(AA209="","",VLOOKUP(AA209,'別紙１ (港湾・漁港)'!$AT$7:$AW$678,2,FALSE)),"")</f>
        <v/>
      </c>
      <c r="AB214" s="2" t="str">
        <f>IFERROR(IF(AB209="","",VLOOKUP(AB209,'別紙１ (港湾・漁港)'!$AT$7:$AW$678,2,FALSE)),"")</f>
        <v/>
      </c>
      <c r="AC214" s="2" t="str">
        <f>IFERROR(IF(AC209="","",VLOOKUP(AC209,'別紙１ (港湾・漁港)'!$AT$7:$AW$678,2,FALSE)),"")</f>
        <v/>
      </c>
      <c r="AD214" s="3" t="str">
        <f>IFERROR(IF(AD209="","",VLOOKUP(AD209,'別紙１ (港湾・漁港)'!$AT$7:$AW$678,2,FALSE)),"")</f>
        <v/>
      </c>
      <c r="AE214" s="3" t="str">
        <f>IFERROR(IF(AE209="","",VLOOKUP(AE209,'別紙１ (港湾・漁港)'!$AT$7:$AW$678,2,FALSE)),"")</f>
        <v/>
      </c>
      <c r="AF214" s="2" t="str">
        <f>IFERROR(IF(AF209="","",VLOOKUP(AF209,'別紙１ (港湾・漁港)'!$AT$7:$AW$678,2,FALSE)),"")</f>
        <v/>
      </c>
      <c r="AG214" s="4" t="str">
        <f>IFERROR(IF(AG209="","",VLOOKUP(AG209,'別紙１ (港湾・漁港)'!$AT$7:$AW$678,2,FALSE)),"")</f>
        <v/>
      </c>
      <c r="AH214" s="54" t="s">
        <v>10</v>
      </c>
      <c r="AI214" s="39">
        <f>+COUNTIF(C216:AG216,"*休")+COUNTIF(C216:AG216,"*雨")</f>
        <v>0</v>
      </c>
    </row>
    <row r="215" spans="2:39" s="36" customFormat="1" x14ac:dyDescent="0.15">
      <c r="B215" s="52" t="s">
        <v>0</v>
      </c>
      <c r="C215" s="5" t="str">
        <f>IFERROR(IF(C209="","",VLOOKUP(C209,'別紙１ (港湾・漁港)'!$AT$7:$AW$678,3,FALSE)),"")</f>
        <v/>
      </c>
      <c r="D215" s="2" t="str">
        <f>IFERROR(IF(D209="","",VLOOKUP(D209,'別紙１ (港湾・漁港)'!$AT$7:$AW$678,3,FALSE)),"")</f>
        <v/>
      </c>
      <c r="E215" s="2" t="str">
        <f>IFERROR(IF(E209="","",VLOOKUP(E209,'別紙１ (港湾・漁港)'!$AT$7:$AW$678,3,FALSE)),"")</f>
        <v/>
      </c>
      <c r="F215" s="2" t="str">
        <f>IFERROR(IF(F209="","",VLOOKUP(F209,'別紙１ (港湾・漁港)'!$AT$7:$AW$678,3,FALSE)),"")</f>
        <v/>
      </c>
      <c r="G215" s="2" t="str">
        <f>IFERROR(IF(G209="","",VLOOKUP(G209,'別紙１ (港湾・漁港)'!$AT$7:$AW$678,3,FALSE)),"")</f>
        <v/>
      </c>
      <c r="H215" s="2" t="str">
        <f>IFERROR(IF(H209="","",VLOOKUP(H209,'別紙１ (港湾・漁港)'!$AT$7:$AW$678,3,FALSE)),"")</f>
        <v/>
      </c>
      <c r="I215" s="2" t="str">
        <f>IFERROR(IF(I209="","",VLOOKUP(I209,'別紙１ (港湾・漁港)'!$AT$7:$AW$678,3,FALSE)),"")</f>
        <v/>
      </c>
      <c r="J215" s="2" t="str">
        <f>IFERROR(IF(J209="","",VLOOKUP(J209,'別紙１ (港湾・漁港)'!$AT$7:$AW$678,3,FALSE)),"")</f>
        <v/>
      </c>
      <c r="K215" s="2" t="str">
        <f>IFERROR(IF(K209="","",VLOOKUP(K209,'別紙１ (港湾・漁港)'!$AT$7:$AW$678,3,FALSE)),"")</f>
        <v/>
      </c>
      <c r="L215" s="2" t="str">
        <f>IFERROR(IF(L209="","",VLOOKUP(L209,'別紙１ (港湾・漁港)'!$AT$7:$AW$678,3,FALSE)),"")</f>
        <v/>
      </c>
      <c r="M215" s="2" t="str">
        <f>IFERROR(IF(M209="","",VLOOKUP(M209,'別紙１ (港湾・漁港)'!$AT$7:$AW$678,3,FALSE)),"")</f>
        <v/>
      </c>
      <c r="N215" s="2" t="str">
        <f>IFERROR(IF(N209="","",VLOOKUP(N209,'別紙１ (港湾・漁港)'!$AT$7:$AW$678,3,FALSE)),"")</f>
        <v/>
      </c>
      <c r="O215" s="2" t="str">
        <f>IFERROR(IF(O209="","",VLOOKUP(O209,'別紙１ (港湾・漁港)'!$AT$7:$AW$678,3,FALSE)),"")</f>
        <v/>
      </c>
      <c r="P215" s="2" t="str">
        <f>IFERROR(IF(P209="","",VLOOKUP(P209,'別紙１ (港湾・漁港)'!$AT$7:$AW$678,3,FALSE)),"")</f>
        <v/>
      </c>
      <c r="Q215" s="2" t="str">
        <f>IFERROR(IF(Q209="","",VLOOKUP(Q209,'別紙１ (港湾・漁港)'!$AT$7:$AW$678,3,FALSE)),"")</f>
        <v/>
      </c>
      <c r="R215" s="2" t="str">
        <f>IFERROR(IF(R209="","",VLOOKUP(R209,'別紙１ (港湾・漁港)'!$AT$7:$AW$678,3,FALSE)),"")</f>
        <v/>
      </c>
      <c r="S215" s="2" t="str">
        <f>IFERROR(IF(S209="","",VLOOKUP(S209,'別紙１ (港湾・漁港)'!$AT$7:$AW$678,3,FALSE)),"")</f>
        <v/>
      </c>
      <c r="T215" s="2" t="str">
        <f>IFERROR(IF(T209="","",VLOOKUP(T209,'別紙１ (港湾・漁港)'!$AT$7:$AW$678,3,FALSE)),"")</f>
        <v/>
      </c>
      <c r="U215" s="2" t="str">
        <f>IFERROR(IF(U209="","",VLOOKUP(U209,'別紙１ (港湾・漁港)'!$AT$7:$AW$678,3,FALSE)),"")</f>
        <v/>
      </c>
      <c r="V215" s="2" t="str">
        <f>IFERROR(IF(V209="","",VLOOKUP(V209,'別紙１ (港湾・漁港)'!$AT$7:$AW$678,3,FALSE)),"")</f>
        <v/>
      </c>
      <c r="W215" s="2" t="str">
        <f>IFERROR(IF(W209="","",VLOOKUP(W209,'別紙１ (港湾・漁港)'!$AT$7:$AW$678,3,FALSE)),"")</f>
        <v/>
      </c>
      <c r="X215" s="2" t="str">
        <f>IFERROR(IF(X209="","",VLOOKUP(X209,'別紙１ (港湾・漁港)'!$AT$7:$AW$678,3,FALSE)),"")</f>
        <v/>
      </c>
      <c r="Y215" s="2" t="str">
        <f>IFERROR(IF(Y209="","",VLOOKUP(Y209,'別紙１ (港湾・漁港)'!$AT$7:$AW$678,3,FALSE)),"")</f>
        <v/>
      </c>
      <c r="Z215" s="2" t="str">
        <f>IFERROR(IF(Z209="","",VLOOKUP(Z209,'別紙１ (港湾・漁港)'!$AT$7:$AW$678,3,FALSE)),"")</f>
        <v/>
      </c>
      <c r="AA215" s="2" t="str">
        <f>IFERROR(IF(AA209="","",VLOOKUP(AA209,'別紙１ (港湾・漁港)'!$AT$7:$AW$678,3,FALSE)),"")</f>
        <v/>
      </c>
      <c r="AB215" s="2" t="str">
        <f>IFERROR(IF(AB209="","",VLOOKUP(AB209,'別紙１ (港湾・漁港)'!$AT$7:$AW$678,3,FALSE)),"")</f>
        <v/>
      </c>
      <c r="AC215" s="2" t="str">
        <f>IFERROR(IF(AC209="","",VLOOKUP(AC209,'別紙１ (港湾・漁港)'!$AT$7:$AW$678,3,FALSE)),"")</f>
        <v/>
      </c>
      <c r="AD215" s="2" t="str">
        <f>IFERROR(IF(AD209="","",VLOOKUP(AD209,'別紙１ (港湾・漁港)'!$AT$7:$AW$678,3,FALSE)),"")</f>
        <v/>
      </c>
      <c r="AE215" s="2" t="str">
        <f>IFERROR(IF(AE209="","",VLOOKUP(AE209,'別紙１ (港湾・漁港)'!$AT$7:$AW$678,3,FALSE)),"")</f>
        <v/>
      </c>
      <c r="AF215" s="2" t="str">
        <f>IFERROR(IF(AF209="","",VLOOKUP(AF209,'別紙１ (港湾・漁港)'!$AT$7:$AW$678,3,FALSE)),"")</f>
        <v/>
      </c>
      <c r="AG215" s="69" t="str">
        <f>IFERROR(IF(AG209="","",VLOOKUP(AG209,'別紙１ (港湾・漁港)'!$AT$7:$AW$678,3,FALSE)),"")</f>
        <v/>
      </c>
      <c r="AH215" s="58" t="s">
        <v>4</v>
      </c>
      <c r="AI215" s="59" t="e">
        <f>+AI214/AI211</f>
        <v>#DIV/0!</v>
      </c>
    </row>
    <row r="216" spans="2:39" s="36" customFormat="1" x14ac:dyDescent="0.15">
      <c r="B216" s="60" t="s">
        <v>7</v>
      </c>
      <c r="C216" s="70" t="str">
        <f>IFERROR(IF(C209="","",VLOOKUP(C209,'別紙１ (港湾・漁港)'!$AT$7:$AW$678,4,FALSE)),"")</f>
        <v/>
      </c>
      <c r="D216" s="71" t="str">
        <f>IFERROR(IF(D209="","",VLOOKUP(D209,'別紙１ (港湾・漁港)'!$AT$7:$AW$678,4,FALSE)),"")</f>
        <v/>
      </c>
      <c r="E216" s="71" t="str">
        <f>IFERROR(IF(E209="","",VLOOKUP(E209,'別紙１ (港湾・漁港)'!$AT$7:$AW$678,4,FALSE)),"")</f>
        <v/>
      </c>
      <c r="F216" s="71" t="str">
        <f>IFERROR(IF(F209="","",VLOOKUP(F209,'別紙１ (港湾・漁港)'!$AT$7:$AW$678,4,FALSE)),"")</f>
        <v/>
      </c>
      <c r="G216" s="71" t="str">
        <f>IFERROR(IF(G209="","",VLOOKUP(G209,'別紙１ (港湾・漁港)'!$AT$7:$AW$678,4,FALSE)),"")</f>
        <v/>
      </c>
      <c r="H216" s="71" t="str">
        <f>IFERROR(IF(H209="","",VLOOKUP(H209,'別紙１ (港湾・漁港)'!$AT$7:$AW$678,4,FALSE)),"")</f>
        <v/>
      </c>
      <c r="I216" s="71" t="str">
        <f>IFERROR(IF(I209="","",VLOOKUP(I209,'別紙１ (港湾・漁港)'!$AT$7:$AW$678,4,FALSE)),"")</f>
        <v/>
      </c>
      <c r="J216" s="71" t="str">
        <f>IFERROR(IF(J209="","",VLOOKUP(J209,'別紙１ (港湾・漁港)'!$AT$7:$AW$678,4,FALSE)),"")</f>
        <v/>
      </c>
      <c r="K216" s="71" t="str">
        <f>IFERROR(IF(K209="","",VLOOKUP(K209,'別紙１ (港湾・漁港)'!$AT$7:$AW$678,4,FALSE)),"")</f>
        <v/>
      </c>
      <c r="L216" s="71" t="str">
        <f>IFERROR(IF(L209="","",VLOOKUP(L209,'別紙１ (港湾・漁港)'!$AT$7:$AW$678,4,FALSE)),"")</f>
        <v/>
      </c>
      <c r="M216" s="71" t="str">
        <f>IFERROR(IF(M209="","",VLOOKUP(M209,'別紙１ (港湾・漁港)'!$AT$7:$AW$678,4,FALSE)),"")</f>
        <v/>
      </c>
      <c r="N216" s="71" t="str">
        <f>IFERROR(IF(N209="","",VLOOKUP(N209,'別紙１ (港湾・漁港)'!$AT$7:$AW$678,4,FALSE)),"")</f>
        <v/>
      </c>
      <c r="O216" s="71" t="str">
        <f>IFERROR(IF(O209="","",VLOOKUP(O209,'別紙１ (港湾・漁港)'!$AT$7:$AW$678,4,FALSE)),"")</f>
        <v/>
      </c>
      <c r="P216" s="71" t="str">
        <f>IFERROR(IF(P209="","",VLOOKUP(P209,'別紙１ (港湾・漁港)'!$AT$7:$AW$678,4,FALSE)),"")</f>
        <v/>
      </c>
      <c r="Q216" s="71" t="str">
        <f>IFERROR(IF(Q209="","",VLOOKUP(Q209,'別紙１ (港湾・漁港)'!$AT$7:$AW$678,4,FALSE)),"")</f>
        <v/>
      </c>
      <c r="R216" s="71" t="str">
        <f>IFERROR(IF(R209="","",VLOOKUP(R209,'別紙１ (港湾・漁港)'!$AT$7:$AW$678,4,FALSE)),"")</f>
        <v/>
      </c>
      <c r="S216" s="71" t="str">
        <f>IFERROR(IF(S209="","",VLOOKUP(S209,'別紙１ (港湾・漁港)'!$AT$7:$AW$678,4,FALSE)),"")</f>
        <v/>
      </c>
      <c r="T216" s="71" t="str">
        <f>IFERROR(IF(T209="","",VLOOKUP(T209,'別紙１ (港湾・漁港)'!$AT$7:$AW$678,4,FALSE)),"")</f>
        <v/>
      </c>
      <c r="U216" s="71" t="str">
        <f>IFERROR(IF(U209="","",VLOOKUP(U209,'別紙１ (港湾・漁港)'!$AT$7:$AW$678,4,FALSE)),"")</f>
        <v/>
      </c>
      <c r="V216" s="71" t="str">
        <f>IFERROR(IF(V209="","",VLOOKUP(V209,'別紙１ (港湾・漁港)'!$AT$7:$AW$678,4,FALSE)),"")</f>
        <v/>
      </c>
      <c r="W216" s="71" t="str">
        <f>IFERROR(IF(W209="","",VLOOKUP(W209,'別紙１ (港湾・漁港)'!$AT$7:$AW$678,4,FALSE)),"")</f>
        <v/>
      </c>
      <c r="X216" s="71" t="str">
        <f>IFERROR(IF(X209="","",VLOOKUP(X209,'別紙１ (港湾・漁港)'!$AT$7:$AW$678,4,FALSE)),"")</f>
        <v/>
      </c>
      <c r="Y216" s="71" t="str">
        <f>IFERROR(IF(Y209="","",VLOOKUP(Y209,'別紙１ (港湾・漁港)'!$AT$7:$AW$678,4,FALSE)),"")</f>
        <v/>
      </c>
      <c r="Z216" s="71" t="str">
        <f>IFERROR(IF(Z209="","",VLOOKUP(Z209,'別紙１ (港湾・漁港)'!$AT$7:$AW$678,4,FALSE)),"")</f>
        <v/>
      </c>
      <c r="AA216" s="71" t="str">
        <f>IFERROR(IF(AA209="","",VLOOKUP(AA209,'別紙１ (港湾・漁港)'!$AT$7:$AW$678,4,FALSE)),"")</f>
        <v/>
      </c>
      <c r="AB216" s="71" t="str">
        <f>IFERROR(IF(AB209="","",VLOOKUP(AB209,'別紙１ (港湾・漁港)'!$AT$7:$AW$678,4,FALSE)),"")</f>
        <v/>
      </c>
      <c r="AC216" s="71" t="str">
        <f>IFERROR(IF(AC209="","",VLOOKUP(AC209,'別紙１ (港湾・漁港)'!$AT$7:$AW$678,4,FALSE)),"")</f>
        <v/>
      </c>
      <c r="AD216" s="71" t="str">
        <f>IFERROR(IF(AD209="","",VLOOKUP(AD209,'別紙１ (港湾・漁港)'!$AT$7:$AW$678,4,FALSE)),"")</f>
        <v/>
      </c>
      <c r="AE216" s="71" t="str">
        <f>IFERROR(IF(AE209="","",VLOOKUP(AE209,'別紙１ (港湾・漁港)'!$AT$7:$AW$678,4,FALSE)),"")</f>
        <v/>
      </c>
      <c r="AF216" s="71" t="str">
        <f>IFERROR(IF(AF209="","",VLOOKUP(AF209,'別紙１ (港湾・漁港)'!$AT$7:$AW$678,4,FALSE)),"")</f>
        <v/>
      </c>
      <c r="AG216" s="72" t="str">
        <f>IFERROR(IF(AG209="","",VLOOKUP(AG209,'別紙１ (港湾・漁港)'!$AT$7:$AW$678,4,FALSE)),"")</f>
        <v/>
      </c>
      <c r="AH216" s="61" t="s">
        <v>19</v>
      </c>
      <c r="AI216" s="47" t="e">
        <f>_xlfn.IFS(AI215&gt;=0.285,"OK",AI209&lt;=AI214,"OK",AI209&gt;AI214,"NG")</f>
        <v>#DIV/0!</v>
      </c>
      <c r="AJ216" s="40" t="e">
        <f>IF(AI216="NG","←月単位未達成","←月単位達成")</f>
        <v>#DIV/0!</v>
      </c>
      <c r="AK216" s="9"/>
      <c r="AL216" s="9"/>
      <c r="AM216" s="9"/>
    </row>
    <row r="217" spans="2:39" hidden="1" x14ac:dyDescent="0.15">
      <c r="B217" s="24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40"/>
    </row>
    <row r="218" spans="2:39" hidden="1" x14ac:dyDescent="0.15">
      <c r="B218" s="24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40"/>
    </row>
    <row r="219" spans="2:39" s="36" customFormat="1" x14ac:dyDescent="0.15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9" hidden="1" x14ac:dyDescent="0.15">
      <c r="C220" s="7" t="e">
        <f>YEAR(C223)</f>
        <v>#VALUE!</v>
      </c>
      <c r="D220" s="7" t="e">
        <f>MONTH(C223)</f>
        <v>#VALUE!</v>
      </c>
    </row>
    <row r="221" spans="2:39" x14ac:dyDescent="0.15">
      <c r="B221" s="11" t="s">
        <v>20</v>
      </c>
      <c r="C221" s="208" t="str">
        <f>IF(C223="","",C223)</f>
        <v/>
      </c>
      <c r="D221" s="208"/>
      <c r="E221" s="208"/>
      <c r="F221" s="208"/>
      <c r="G221" s="208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  <c r="AB221" s="208"/>
      <c r="AC221" s="208"/>
      <c r="AD221" s="208"/>
      <c r="AE221" s="208"/>
      <c r="AF221" s="208"/>
      <c r="AG221" s="208"/>
      <c r="AH221" s="208"/>
      <c r="AI221" s="209"/>
    </row>
    <row r="222" spans="2:39" hidden="1" x14ac:dyDescent="0.15">
      <c r="B222" s="48"/>
      <c r="C222" s="31" t="e">
        <f>DATE($C220,$D220,1)</f>
        <v>#VALUE!</v>
      </c>
      <c r="D222" s="31" t="e">
        <f>C222+1</f>
        <v>#VALUE!</v>
      </c>
      <c r="E222" s="31" t="e">
        <f t="shared" ref="E222" si="818">D222+1</f>
        <v>#VALUE!</v>
      </c>
      <c r="F222" s="31" t="e">
        <f t="shared" ref="F222" si="819">E222+1</f>
        <v>#VALUE!</v>
      </c>
      <c r="G222" s="31" t="e">
        <f t="shared" ref="G222" si="820">F222+1</f>
        <v>#VALUE!</v>
      </c>
      <c r="H222" s="31" t="e">
        <f t="shared" ref="H222" si="821">G222+1</f>
        <v>#VALUE!</v>
      </c>
      <c r="I222" s="31" t="e">
        <f t="shared" ref="I222" si="822">H222+1</f>
        <v>#VALUE!</v>
      </c>
      <c r="J222" s="31" t="e">
        <f t="shared" ref="J222" si="823">I222+1</f>
        <v>#VALUE!</v>
      </c>
      <c r="K222" s="31" t="e">
        <f t="shared" ref="K222" si="824">J222+1</f>
        <v>#VALUE!</v>
      </c>
      <c r="L222" s="31" t="e">
        <f t="shared" ref="L222" si="825">K222+1</f>
        <v>#VALUE!</v>
      </c>
      <c r="M222" s="31" t="e">
        <f t="shared" ref="M222" si="826">L222+1</f>
        <v>#VALUE!</v>
      </c>
      <c r="N222" s="31" t="e">
        <f t="shared" ref="N222" si="827">M222+1</f>
        <v>#VALUE!</v>
      </c>
      <c r="O222" s="31" t="e">
        <f t="shared" ref="O222" si="828">N222+1</f>
        <v>#VALUE!</v>
      </c>
      <c r="P222" s="31" t="e">
        <f t="shared" ref="P222" si="829">O222+1</f>
        <v>#VALUE!</v>
      </c>
      <c r="Q222" s="31" t="e">
        <f t="shared" ref="Q222" si="830">P222+1</f>
        <v>#VALUE!</v>
      </c>
      <c r="R222" s="31" t="e">
        <f t="shared" ref="R222" si="831">Q222+1</f>
        <v>#VALUE!</v>
      </c>
      <c r="S222" s="31" t="e">
        <f t="shared" ref="S222" si="832">R222+1</f>
        <v>#VALUE!</v>
      </c>
      <c r="T222" s="31" t="e">
        <f t="shared" ref="T222" si="833">S222+1</f>
        <v>#VALUE!</v>
      </c>
      <c r="U222" s="31" t="e">
        <f t="shared" ref="U222" si="834">T222+1</f>
        <v>#VALUE!</v>
      </c>
      <c r="V222" s="31" t="e">
        <f t="shared" ref="V222" si="835">U222+1</f>
        <v>#VALUE!</v>
      </c>
      <c r="W222" s="31" t="e">
        <f t="shared" ref="W222" si="836">V222+1</f>
        <v>#VALUE!</v>
      </c>
      <c r="X222" s="31" t="e">
        <f t="shared" ref="X222" si="837">W222+1</f>
        <v>#VALUE!</v>
      </c>
      <c r="Y222" s="31" t="e">
        <f t="shared" ref="Y222" si="838">X222+1</f>
        <v>#VALUE!</v>
      </c>
      <c r="Z222" s="31" t="e">
        <f t="shared" ref="Z222" si="839">Y222+1</f>
        <v>#VALUE!</v>
      </c>
      <c r="AA222" s="31" t="e">
        <f t="shared" ref="AA222" si="840">Z222+1</f>
        <v>#VALUE!</v>
      </c>
      <c r="AB222" s="31" t="e">
        <f t="shared" ref="AB222" si="841">AA222+1</f>
        <v>#VALUE!</v>
      </c>
      <c r="AC222" s="31" t="e">
        <f t="shared" ref="AC222" si="842">AB222+1</f>
        <v>#VALUE!</v>
      </c>
      <c r="AD222" s="31" t="e">
        <f t="shared" ref="AD222" si="843">AC222+1</f>
        <v>#VALUE!</v>
      </c>
      <c r="AE222" s="31" t="e">
        <f t="shared" ref="AE222" si="844">AD222+1</f>
        <v>#VALUE!</v>
      </c>
      <c r="AF222" s="31" t="e">
        <f t="shared" ref="AF222" si="845">AE222+1</f>
        <v>#VALUE!</v>
      </c>
      <c r="AG222" s="31" t="e">
        <f t="shared" ref="AG222" si="846">AF222+1</f>
        <v>#VALUE!</v>
      </c>
      <c r="AH222" s="49"/>
      <c r="AI222" s="50"/>
    </row>
    <row r="223" spans="2:39" x14ac:dyDescent="0.15">
      <c r="B223" s="29" t="s">
        <v>21</v>
      </c>
      <c r="C223" s="51" t="str">
        <f>IFERROR(IF(EDATE(C208,1)&gt;$G$8,"",EDATE(C208,1)),"")</f>
        <v/>
      </c>
      <c r="D223" s="31" t="str">
        <f>IFERROR(IF(D222&gt;$G$8,"",IF(C223=EOMONTH(DATE($C220,$D220,1),0),"",IF(C223="","",C223+1))),"")</f>
        <v/>
      </c>
      <c r="E223" s="31" t="str">
        <f t="shared" ref="E223" si="847">IFERROR(IF(E222&gt;$G$8,"",IF(D223=EOMONTH(DATE($C220,$D220,1),0),"",IF(D223="","",D223+1))),"")</f>
        <v/>
      </c>
      <c r="F223" s="31" t="str">
        <f t="shared" ref="F223" si="848">IFERROR(IF(F222&gt;$G$8,"",IF(E223=EOMONTH(DATE($C220,$D220,1),0),"",IF(E223="","",E223+1))),"")</f>
        <v/>
      </c>
      <c r="G223" s="31" t="str">
        <f t="shared" ref="G223" si="849">IFERROR(IF(G222&gt;$G$8,"",IF(F223=EOMONTH(DATE($C220,$D220,1),0),"",IF(F223="","",F223+1))),"")</f>
        <v/>
      </c>
      <c r="H223" s="31" t="str">
        <f t="shared" ref="H223" si="850">IFERROR(IF(H222&gt;$G$8,"",IF(G223=EOMONTH(DATE($C220,$D220,1),0),"",IF(G223="","",G223+1))),"")</f>
        <v/>
      </c>
      <c r="I223" s="31" t="str">
        <f t="shared" ref="I223" si="851">IFERROR(IF(I222&gt;$G$8,"",IF(H223=EOMONTH(DATE($C220,$D220,1),0),"",IF(H223="","",H223+1))),"")</f>
        <v/>
      </c>
      <c r="J223" s="31" t="str">
        <f t="shared" ref="J223" si="852">IFERROR(IF(J222&gt;$G$8,"",IF(I223=EOMONTH(DATE($C220,$D220,1),0),"",IF(I223="","",I223+1))),"")</f>
        <v/>
      </c>
      <c r="K223" s="31" t="str">
        <f t="shared" ref="K223" si="853">IFERROR(IF(K222&gt;$G$8,"",IF(J223=EOMONTH(DATE($C220,$D220,1),0),"",IF(J223="","",J223+1))),"")</f>
        <v/>
      </c>
      <c r="L223" s="31" t="str">
        <f t="shared" ref="L223" si="854">IFERROR(IF(L222&gt;$G$8,"",IF(K223=EOMONTH(DATE($C220,$D220,1),0),"",IF(K223="","",K223+1))),"")</f>
        <v/>
      </c>
      <c r="M223" s="31" t="str">
        <f t="shared" ref="M223" si="855">IFERROR(IF(M222&gt;$G$8,"",IF(L223=EOMONTH(DATE($C220,$D220,1),0),"",IF(L223="","",L223+1))),"")</f>
        <v/>
      </c>
      <c r="N223" s="31" t="str">
        <f t="shared" ref="N223" si="856">IFERROR(IF(N222&gt;$G$8,"",IF(M223=EOMONTH(DATE($C220,$D220,1),0),"",IF(M223="","",M223+1))),"")</f>
        <v/>
      </c>
      <c r="O223" s="31" t="str">
        <f t="shared" ref="O223" si="857">IFERROR(IF(O222&gt;$G$8,"",IF(N223=EOMONTH(DATE($C220,$D220,1),0),"",IF(N223="","",N223+1))),"")</f>
        <v/>
      </c>
      <c r="P223" s="31" t="str">
        <f t="shared" ref="P223" si="858">IFERROR(IF(P222&gt;$G$8,"",IF(O223=EOMONTH(DATE($C220,$D220,1),0),"",IF(O223="","",O223+1))),"")</f>
        <v/>
      </c>
      <c r="Q223" s="31" t="str">
        <f t="shared" ref="Q223" si="859">IFERROR(IF(Q222&gt;$G$8,"",IF(P223=EOMONTH(DATE($C220,$D220,1),0),"",IF(P223="","",P223+1))),"")</f>
        <v/>
      </c>
      <c r="R223" s="31" t="str">
        <f t="shared" ref="R223" si="860">IFERROR(IF(R222&gt;$G$8,"",IF(Q223=EOMONTH(DATE($C220,$D220,1),0),"",IF(Q223="","",Q223+1))),"")</f>
        <v/>
      </c>
      <c r="S223" s="31" t="str">
        <f t="shared" ref="S223" si="861">IFERROR(IF(S222&gt;$G$8,"",IF(R223=EOMONTH(DATE($C220,$D220,1),0),"",IF(R223="","",R223+1))),"")</f>
        <v/>
      </c>
      <c r="T223" s="31" t="str">
        <f t="shared" ref="T223" si="862">IFERROR(IF(T222&gt;$G$8,"",IF(S223=EOMONTH(DATE($C220,$D220,1),0),"",IF(S223="","",S223+1))),"")</f>
        <v/>
      </c>
      <c r="U223" s="31" t="str">
        <f t="shared" ref="U223" si="863">IFERROR(IF(U222&gt;$G$8,"",IF(T223=EOMONTH(DATE($C220,$D220,1),0),"",IF(T223="","",T223+1))),"")</f>
        <v/>
      </c>
      <c r="V223" s="31" t="str">
        <f t="shared" ref="V223" si="864">IFERROR(IF(V222&gt;$G$8,"",IF(U223=EOMONTH(DATE($C220,$D220,1),0),"",IF(U223="","",U223+1))),"")</f>
        <v/>
      </c>
      <c r="W223" s="31" t="str">
        <f t="shared" ref="W223" si="865">IFERROR(IF(W222&gt;$G$8,"",IF(V223=EOMONTH(DATE($C220,$D220,1),0),"",IF(V223="","",V223+1))),"")</f>
        <v/>
      </c>
      <c r="X223" s="31" t="str">
        <f t="shared" ref="X223" si="866">IFERROR(IF(X222&gt;$G$8,"",IF(W223=EOMONTH(DATE($C220,$D220,1),0),"",IF(W223="","",W223+1))),"")</f>
        <v/>
      </c>
      <c r="Y223" s="31" t="str">
        <f t="shared" ref="Y223" si="867">IFERROR(IF(Y222&gt;$G$8,"",IF(X223=EOMONTH(DATE($C220,$D220,1),0),"",IF(X223="","",X223+1))),"")</f>
        <v/>
      </c>
      <c r="Z223" s="31" t="str">
        <f t="shared" ref="Z223" si="868">IFERROR(IF(Z222&gt;$G$8,"",IF(Y223=EOMONTH(DATE($C220,$D220,1),0),"",IF(Y223="","",Y223+1))),"")</f>
        <v/>
      </c>
      <c r="AA223" s="31" t="str">
        <f t="shared" ref="AA223" si="869">IFERROR(IF(AA222&gt;$G$8,"",IF(Z223=EOMONTH(DATE($C220,$D220,1),0),"",IF(Z223="","",Z223+1))),"")</f>
        <v/>
      </c>
      <c r="AB223" s="31" t="str">
        <f t="shared" ref="AB223" si="870">IFERROR(IF(AB222&gt;$G$8,"",IF(AA223=EOMONTH(DATE($C220,$D220,1),0),"",IF(AA223="","",AA223+1))),"")</f>
        <v/>
      </c>
      <c r="AC223" s="31" t="str">
        <f t="shared" ref="AC223" si="871">IFERROR(IF(AC222&gt;$G$8,"",IF(AB223=EOMONTH(DATE($C220,$D220,1),0),"",IF(AB223="","",AB223+1))),"")</f>
        <v/>
      </c>
      <c r="AD223" s="31" t="str">
        <f t="shared" ref="AD223" si="872">IFERROR(IF(AD222&gt;$G$8,"",IF(AC223=EOMONTH(DATE($C220,$D220,1),0),"",IF(AC223="","",AC223+1))),"")</f>
        <v/>
      </c>
      <c r="AE223" s="31" t="str">
        <f t="shared" ref="AE223" si="873">IFERROR(IF(AE222&gt;$G$8,"",IF(AD223=EOMONTH(DATE($C220,$D220,1),0),"",IF(AD223="","",AD223+1))),"")</f>
        <v/>
      </c>
      <c r="AF223" s="31" t="str">
        <f t="shared" ref="AF223" si="874">IFERROR(IF(AF222&gt;$G$8,"",IF(AE223=EOMONTH(DATE($C220,$D220,1),0),"",IF(AE223="","",AE223+1))),"")</f>
        <v/>
      </c>
      <c r="AG223" s="31" t="str">
        <f t="shared" ref="AG223" si="875">IFERROR(IF(AG222&gt;$G$8,"",IF(AF223=EOMONTH(DATE($C220,$D220,1),0),"",IF(AF223="","",AF223+1))),"")</f>
        <v/>
      </c>
      <c r="AH223" s="32" t="s">
        <v>22</v>
      </c>
      <c r="AI223" s="33">
        <f>+COUNTIFS(C224:AG224,"土",C228:AG228,"")+COUNTIFS(C224:AG224,"日",C228:AG228,"")</f>
        <v>0</v>
      </c>
    </row>
    <row r="224" spans="2:39" s="36" customFormat="1" x14ac:dyDescent="0.15">
      <c r="B224" s="52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3" t="s">
        <v>17</v>
      </c>
      <c r="AI224" s="33">
        <f>+COUNTIF(C228:AG228,"夏休")+COUNTIF(C228:AG228,"冬休")</f>
        <v>0</v>
      </c>
    </row>
    <row r="225" spans="2:39" s="36" customFormat="1" ht="13.5" customHeight="1" x14ac:dyDescent="0.15">
      <c r="B225" s="176" t="s">
        <v>8</v>
      </c>
      <c r="C225" s="182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70"/>
      <c r="AA225" s="170"/>
      <c r="AB225" s="170"/>
      <c r="AC225" s="170"/>
      <c r="AD225" s="202"/>
      <c r="AE225" s="202"/>
      <c r="AF225" s="170"/>
      <c r="AG225" s="205"/>
      <c r="AH225" s="54" t="s">
        <v>2</v>
      </c>
      <c r="AI225" s="55">
        <f>COUNT(C223:AG223)-AI224</f>
        <v>0</v>
      </c>
    </row>
    <row r="226" spans="2:39" s="36" customFormat="1" ht="13.5" customHeight="1" x14ac:dyDescent="0.15">
      <c r="B226" s="177"/>
      <c r="C226" s="183"/>
      <c r="D226" s="171"/>
      <c r="E226" s="171"/>
      <c r="F226" s="171"/>
      <c r="G226" s="171"/>
      <c r="H226" s="171"/>
      <c r="I226" s="171"/>
      <c r="J226" s="171"/>
      <c r="K226" s="171"/>
      <c r="L226" s="171"/>
      <c r="M226" s="171"/>
      <c r="N226" s="171"/>
      <c r="O226" s="171"/>
      <c r="P226" s="171"/>
      <c r="Q226" s="171"/>
      <c r="R226" s="171"/>
      <c r="S226" s="171"/>
      <c r="T226" s="171"/>
      <c r="U226" s="171"/>
      <c r="V226" s="171"/>
      <c r="W226" s="171"/>
      <c r="X226" s="171"/>
      <c r="Y226" s="171"/>
      <c r="Z226" s="171"/>
      <c r="AA226" s="171"/>
      <c r="AB226" s="171"/>
      <c r="AC226" s="171"/>
      <c r="AD226" s="203"/>
      <c r="AE226" s="203"/>
      <c r="AF226" s="171"/>
      <c r="AG226" s="206"/>
      <c r="AH226" s="54" t="s">
        <v>6</v>
      </c>
      <c r="AI226" s="39">
        <f>+COUNTIF(C229:AG229,"休")</f>
        <v>0</v>
      </c>
      <c r="AJ226" s="40" t="e">
        <f>IF(AI227&gt;0.285,"",IF(AI226&lt;AI223,"←計画日数が足りません",""))</f>
        <v>#DIV/0!</v>
      </c>
    </row>
    <row r="227" spans="2:39" s="36" customFormat="1" ht="13.5" customHeight="1" x14ac:dyDescent="0.15">
      <c r="B227" s="178"/>
      <c r="C227" s="184"/>
      <c r="D227" s="172"/>
      <c r="E227" s="172"/>
      <c r="F227" s="172"/>
      <c r="G227" s="172"/>
      <c r="H227" s="172"/>
      <c r="I227" s="172"/>
      <c r="J227" s="172"/>
      <c r="K227" s="172"/>
      <c r="L227" s="172"/>
      <c r="M227" s="172"/>
      <c r="N227" s="172"/>
      <c r="O227" s="172"/>
      <c r="P227" s="172"/>
      <c r="Q227" s="172"/>
      <c r="R227" s="172"/>
      <c r="S227" s="172"/>
      <c r="T227" s="172"/>
      <c r="U227" s="172"/>
      <c r="V227" s="172"/>
      <c r="W227" s="172"/>
      <c r="X227" s="172"/>
      <c r="Y227" s="172"/>
      <c r="Z227" s="172"/>
      <c r="AA227" s="172"/>
      <c r="AB227" s="172"/>
      <c r="AC227" s="172"/>
      <c r="AD227" s="204"/>
      <c r="AE227" s="204"/>
      <c r="AF227" s="172"/>
      <c r="AG227" s="207"/>
      <c r="AH227" s="54" t="s">
        <v>9</v>
      </c>
      <c r="AI227" s="56" t="e">
        <f>+AI226/AI225</f>
        <v>#DIV/0!</v>
      </c>
    </row>
    <row r="228" spans="2:39" s="36" customFormat="1" x14ac:dyDescent="0.15">
      <c r="B228" s="57" t="s">
        <v>16</v>
      </c>
      <c r="C228" s="5" t="str">
        <f>IFERROR(IF(C223="","",VLOOKUP(C223,'別紙１ (港湾・漁港)'!$AT$7:$AW$678,2,FALSE)),"")</f>
        <v/>
      </c>
      <c r="D228" s="2" t="str">
        <f>IFERROR(IF(D223="","",VLOOKUP(D223,'別紙１ (港湾・漁港)'!$AT$7:$AW$678,2,FALSE)),"")</f>
        <v/>
      </c>
      <c r="E228" s="2" t="str">
        <f>IFERROR(IF(E223="","",VLOOKUP(E223,'別紙１ (港湾・漁港)'!$AT$7:$AW$678,2,FALSE)),"")</f>
        <v/>
      </c>
      <c r="F228" s="2" t="str">
        <f>IFERROR(IF(F223="","",VLOOKUP(F223,'別紙１ (港湾・漁港)'!$AT$7:$AW$678,2,FALSE)),"")</f>
        <v/>
      </c>
      <c r="G228" s="2" t="str">
        <f>IFERROR(IF(G223="","",VLOOKUP(G223,'別紙１ (港湾・漁港)'!$AT$7:$AW$678,2,FALSE)),"")</f>
        <v/>
      </c>
      <c r="H228" s="2" t="str">
        <f>IFERROR(IF(H223="","",VLOOKUP(H223,'別紙１ (港湾・漁港)'!$AT$7:$AW$678,2,FALSE)),"")</f>
        <v/>
      </c>
      <c r="I228" s="2" t="str">
        <f>IFERROR(IF(I223="","",VLOOKUP(I223,'別紙１ (港湾・漁港)'!$AT$7:$AW$678,2,FALSE)),"")</f>
        <v/>
      </c>
      <c r="J228" s="2" t="str">
        <f>IFERROR(IF(J223="","",VLOOKUP(J223,'別紙１ (港湾・漁港)'!$AT$7:$AW$678,2,FALSE)),"")</f>
        <v/>
      </c>
      <c r="K228" s="2" t="str">
        <f>IFERROR(IF(K223="","",VLOOKUP(K223,'別紙１ (港湾・漁港)'!$AT$7:$AW$678,2,FALSE)),"")</f>
        <v/>
      </c>
      <c r="L228" s="2" t="str">
        <f>IFERROR(IF(L223="","",VLOOKUP(L223,'別紙１ (港湾・漁港)'!$AT$7:$AW$678,2,FALSE)),"")</f>
        <v/>
      </c>
      <c r="M228" s="2" t="str">
        <f>IFERROR(IF(M223="","",VLOOKUP(M223,'別紙１ (港湾・漁港)'!$AT$7:$AW$678,2,FALSE)),"")</f>
        <v/>
      </c>
      <c r="N228" s="2" t="str">
        <f>IFERROR(IF(N223="","",VLOOKUP(N223,'別紙１ (港湾・漁港)'!$AT$7:$AW$678,2,FALSE)),"")</f>
        <v/>
      </c>
      <c r="O228" s="2" t="str">
        <f>IFERROR(IF(O223="","",VLOOKUP(O223,'別紙１ (港湾・漁港)'!$AT$7:$AW$678,2,FALSE)),"")</f>
        <v/>
      </c>
      <c r="P228" s="2" t="str">
        <f>IFERROR(IF(P223="","",VLOOKUP(P223,'別紙１ (港湾・漁港)'!$AT$7:$AW$678,2,FALSE)),"")</f>
        <v/>
      </c>
      <c r="Q228" s="2" t="str">
        <f>IFERROR(IF(Q223="","",VLOOKUP(Q223,'別紙１ (港湾・漁港)'!$AT$7:$AW$678,2,FALSE)),"")</f>
        <v/>
      </c>
      <c r="R228" s="2" t="str">
        <f>IFERROR(IF(R223="","",VLOOKUP(R223,'別紙１ (港湾・漁港)'!$AT$7:$AW$678,2,FALSE)),"")</f>
        <v/>
      </c>
      <c r="S228" s="2" t="str">
        <f>IFERROR(IF(S223="","",VLOOKUP(S223,'別紙１ (港湾・漁港)'!$AT$7:$AW$678,2,FALSE)),"")</f>
        <v/>
      </c>
      <c r="T228" s="2" t="str">
        <f>IFERROR(IF(T223="","",VLOOKUP(T223,'別紙１ (港湾・漁港)'!$AT$7:$AW$678,2,FALSE)),"")</f>
        <v/>
      </c>
      <c r="U228" s="2" t="str">
        <f>IFERROR(IF(U223="","",VLOOKUP(U223,'別紙１ (港湾・漁港)'!$AT$7:$AW$678,2,FALSE)),"")</f>
        <v/>
      </c>
      <c r="V228" s="2" t="str">
        <f>IFERROR(IF(V223="","",VLOOKUP(V223,'別紙１ (港湾・漁港)'!$AT$7:$AW$678,2,FALSE)),"")</f>
        <v/>
      </c>
      <c r="W228" s="2" t="str">
        <f>IFERROR(IF(W223="","",VLOOKUP(W223,'別紙１ (港湾・漁港)'!$AT$7:$AW$678,2,FALSE)),"")</f>
        <v/>
      </c>
      <c r="X228" s="2" t="str">
        <f>IFERROR(IF(X223="","",VLOOKUP(X223,'別紙１ (港湾・漁港)'!$AT$7:$AW$678,2,FALSE)),"")</f>
        <v/>
      </c>
      <c r="Y228" s="2" t="str">
        <f>IFERROR(IF(Y223="","",VLOOKUP(Y223,'別紙１ (港湾・漁港)'!$AT$7:$AW$678,2,FALSE)),"")</f>
        <v/>
      </c>
      <c r="Z228" s="2" t="str">
        <f>IFERROR(IF(Z223="","",VLOOKUP(Z223,'別紙１ (港湾・漁港)'!$AT$7:$AW$678,2,FALSE)),"")</f>
        <v/>
      </c>
      <c r="AA228" s="2" t="str">
        <f>IFERROR(IF(AA223="","",VLOOKUP(AA223,'別紙１ (港湾・漁港)'!$AT$7:$AW$678,2,FALSE)),"")</f>
        <v/>
      </c>
      <c r="AB228" s="2" t="str">
        <f>IFERROR(IF(AB223="","",VLOOKUP(AB223,'別紙１ (港湾・漁港)'!$AT$7:$AW$678,2,FALSE)),"")</f>
        <v/>
      </c>
      <c r="AC228" s="2" t="str">
        <f>IFERROR(IF(AC223="","",VLOOKUP(AC223,'別紙１ (港湾・漁港)'!$AT$7:$AW$678,2,FALSE)),"")</f>
        <v/>
      </c>
      <c r="AD228" s="3" t="str">
        <f>IFERROR(IF(AD223="","",VLOOKUP(AD223,'別紙１ (港湾・漁港)'!$AT$7:$AW$678,2,FALSE)),"")</f>
        <v/>
      </c>
      <c r="AE228" s="3" t="str">
        <f>IFERROR(IF(AE223="","",VLOOKUP(AE223,'別紙１ (港湾・漁港)'!$AT$7:$AW$678,2,FALSE)),"")</f>
        <v/>
      </c>
      <c r="AF228" s="2" t="str">
        <f>IFERROR(IF(AF223="","",VLOOKUP(AF223,'別紙１ (港湾・漁港)'!$AT$7:$AW$678,2,FALSE)),"")</f>
        <v/>
      </c>
      <c r="AG228" s="4" t="str">
        <f>IFERROR(IF(AG223="","",VLOOKUP(AG223,'別紙１ (港湾・漁港)'!$AT$7:$AW$678,2,FALSE)),"")</f>
        <v/>
      </c>
      <c r="AH228" s="54" t="s">
        <v>10</v>
      </c>
      <c r="AI228" s="39">
        <f>+COUNTIF(C230:AG230,"*休")+COUNTIF(C230:AG230,"*雨")</f>
        <v>0</v>
      </c>
    </row>
    <row r="229" spans="2:39" s="36" customFormat="1" x14ac:dyDescent="0.15">
      <c r="B229" s="52" t="s">
        <v>0</v>
      </c>
      <c r="C229" s="5" t="str">
        <f>IFERROR(IF(C223="","",VLOOKUP(C223,'別紙１ (港湾・漁港)'!$AT$7:$AW$678,3,FALSE)),"")</f>
        <v/>
      </c>
      <c r="D229" s="2" t="str">
        <f>IFERROR(IF(D223="","",VLOOKUP(D223,'別紙１ (港湾・漁港)'!$AT$7:$AW$678,3,FALSE)),"")</f>
        <v/>
      </c>
      <c r="E229" s="2" t="str">
        <f>IFERROR(IF(E223="","",VLOOKUP(E223,'別紙１ (港湾・漁港)'!$AT$7:$AW$678,3,FALSE)),"")</f>
        <v/>
      </c>
      <c r="F229" s="2" t="str">
        <f>IFERROR(IF(F223="","",VLOOKUP(F223,'別紙１ (港湾・漁港)'!$AT$7:$AW$678,3,FALSE)),"")</f>
        <v/>
      </c>
      <c r="G229" s="2" t="str">
        <f>IFERROR(IF(G223="","",VLOOKUP(G223,'別紙１ (港湾・漁港)'!$AT$7:$AW$678,3,FALSE)),"")</f>
        <v/>
      </c>
      <c r="H229" s="2" t="str">
        <f>IFERROR(IF(H223="","",VLOOKUP(H223,'別紙１ (港湾・漁港)'!$AT$7:$AW$678,3,FALSE)),"")</f>
        <v/>
      </c>
      <c r="I229" s="2" t="str">
        <f>IFERROR(IF(I223="","",VLOOKUP(I223,'別紙１ (港湾・漁港)'!$AT$7:$AW$678,3,FALSE)),"")</f>
        <v/>
      </c>
      <c r="J229" s="2" t="str">
        <f>IFERROR(IF(J223="","",VLOOKUP(J223,'別紙１ (港湾・漁港)'!$AT$7:$AW$678,3,FALSE)),"")</f>
        <v/>
      </c>
      <c r="K229" s="2" t="str">
        <f>IFERROR(IF(K223="","",VLOOKUP(K223,'別紙１ (港湾・漁港)'!$AT$7:$AW$678,3,FALSE)),"")</f>
        <v/>
      </c>
      <c r="L229" s="2" t="str">
        <f>IFERROR(IF(L223="","",VLOOKUP(L223,'別紙１ (港湾・漁港)'!$AT$7:$AW$678,3,FALSE)),"")</f>
        <v/>
      </c>
      <c r="M229" s="2" t="str">
        <f>IFERROR(IF(M223="","",VLOOKUP(M223,'別紙１ (港湾・漁港)'!$AT$7:$AW$678,3,FALSE)),"")</f>
        <v/>
      </c>
      <c r="N229" s="2" t="str">
        <f>IFERROR(IF(N223="","",VLOOKUP(N223,'別紙１ (港湾・漁港)'!$AT$7:$AW$678,3,FALSE)),"")</f>
        <v/>
      </c>
      <c r="O229" s="2" t="str">
        <f>IFERROR(IF(O223="","",VLOOKUP(O223,'別紙１ (港湾・漁港)'!$AT$7:$AW$678,3,FALSE)),"")</f>
        <v/>
      </c>
      <c r="P229" s="2" t="str">
        <f>IFERROR(IF(P223="","",VLOOKUP(P223,'別紙１ (港湾・漁港)'!$AT$7:$AW$678,3,FALSE)),"")</f>
        <v/>
      </c>
      <c r="Q229" s="2" t="str">
        <f>IFERROR(IF(Q223="","",VLOOKUP(Q223,'別紙１ (港湾・漁港)'!$AT$7:$AW$678,3,FALSE)),"")</f>
        <v/>
      </c>
      <c r="R229" s="2" t="str">
        <f>IFERROR(IF(R223="","",VLOOKUP(R223,'別紙１ (港湾・漁港)'!$AT$7:$AW$678,3,FALSE)),"")</f>
        <v/>
      </c>
      <c r="S229" s="2" t="str">
        <f>IFERROR(IF(S223="","",VLOOKUP(S223,'別紙１ (港湾・漁港)'!$AT$7:$AW$678,3,FALSE)),"")</f>
        <v/>
      </c>
      <c r="T229" s="2" t="str">
        <f>IFERROR(IF(T223="","",VLOOKUP(T223,'別紙１ (港湾・漁港)'!$AT$7:$AW$678,3,FALSE)),"")</f>
        <v/>
      </c>
      <c r="U229" s="2" t="str">
        <f>IFERROR(IF(U223="","",VLOOKUP(U223,'別紙１ (港湾・漁港)'!$AT$7:$AW$678,3,FALSE)),"")</f>
        <v/>
      </c>
      <c r="V229" s="2" t="str">
        <f>IFERROR(IF(V223="","",VLOOKUP(V223,'別紙１ (港湾・漁港)'!$AT$7:$AW$678,3,FALSE)),"")</f>
        <v/>
      </c>
      <c r="W229" s="2" t="str">
        <f>IFERROR(IF(W223="","",VLOOKUP(W223,'別紙１ (港湾・漁港)'!$AT$7:$AW$678,3,FALSE)),"")</f>
        <v/>
      </c>
      <c r="X229" s="2" t="str">
        <f>IFERROR(IF(X223="","",VLOOKUP(X223,'別紙１ (港湾・漁港)'!$AT$7:$AW$678,3,FALSE)),"")</f>
        <v/>
      </c>
      <c r="Y229" s="2" t="str">
        <f>IFERROR(IF(Y223="","",VLOOKUP(Y223,'別紙１ (港湾・漁港)'!$AT$7:$AW$678,3,FALSE)),"")</f>
        <v/>
      </c>
      <c r="Z229" s="2" t="str">
        <f>IFERROR(IF(Z223="","",VLOOKUP(Z223,'別紙１ (港湾・漁港)'!$AT$7:$AW$678,3,FALSE)),"")</f>
        <v/>
      </c>
      <c r="AA229" s="2" t="str">
        <f>IFERROR(IF(AA223="","",VLOOKUP(AA223,'別紙１ (港湾・漁港)'!$AT$7:$AW$678,3,FALSE)),"")</f>
        <v/>
      </c>
      <c r="AB229" s="2" t="str">
        <f>IFERROR(IF(AB223="","",VLOOKUP(AB223,'別紙１ (港湾・漁港)'!$AT$7:$AW$678,3,FALSE)),"")</f>
        <v/>
      </c>
      <c r="AC229" s="2" t="str">
        <f>IFERROR(IF(AC223="","",VLOOKUP(AC223,'別紙１ (港湾・漁港)'!$AT$7:$AW$678,3,FALSE)),"")</f>
        <v/>
      </c>
      <c r="AD229" s="2" t="str">
        <f>IFERROR(IF(AD223="","",VLOOKUP(AD223,'別紙１ (港湾・漁港)'!$AT$7:$AW$678,3,FALSE)),"")</f>
        <v/>
      </c>
      <c r="AE229" s="2" t="str">
        <f>IFERROR(IF(AE223="","",VLOOKUP(AE223,'別紙１ (港湾・漁港)'!$AT$7:$AW$678,3,FALSE)),"")</f>
        <v/>
      </c>
      <c r="AF229" s="2" t="str">
        <f>IFERROR(IF(AF223="","",VLOOKUP(AF223,'別紙１ (港湾・漁港)'!$AT$7:$AW$678,3,FALSE)),"")</f>
        <v/>
      </c>
      <c r="AG229" s="69" t="str">
        <f>IFERROR(IF(AG223="","",VLOOKUP(AG223,'別紙１ (港湾・漁港)'!$AT$7:$AW$678,3,FALSE)),"")</f>
        <v/>
      </c>
      <c r="AH229" s="58" t="s">
        <v>4</v>
      </c>
      <c r="AI229" s="59" t="e">
        <f>+AI228/AI225</f>
        <v>#DIV/0!</v>
      </c>
    </row>
    <row r="230" spans="2:39" s="36" customFormat="1" x14ac:dyDescent="0.15">
      <c r="B230" s="60" t="s">
        <v>7</v>
      </c>
      <c r="C230" s="70" t="str">
        <f>IFERROR(IF(C223="","",VLOOKUP(C223,'別紙１ (港湾・漁港)'!$AT$7:$AW$678,4,FALSE)),"")</f>
        <v/>
      </c>
      <c r="D230" s="71" t="str">
        <f>IFERROR(IF(D223="","",VLOOKUP(D223,'別紙１ (港湾・漁港)'!$AT$7:$AW$678,4,FALSE)),"")</f>
        <v/>
      </c>
      <c r="E230" s="71" t="str">
        <f>IFERROR(IF(E223="","",VLOOKUP(E223,'別紙１ (港湾・漁港)'!$AT$7:$AW$678,4,FALSE)),"")</f>
        <v/>
      </c>
      <c r="F230" s="71" t="str">
        <f>IFERROR(IF(F223="","",VLOOKUP(F223,'別紙１ (港湾・漁港)'!$AT$7:$AW$678,4,FALSE)),"")</f>
        <v/>
      </c>
      <c r="G230" s="71" t="str">
        <f>IFERROR(IF(G223="","",VLOOKUP(G223,'別紙１ (港湾・漁港)'!$AT$7:$AW$678,4,FALSE)),"")</f>
        <v/>
      </c>
      <c r="H230" s="71" t="str">
        <f>IFERROR(IF(H223="","",VLOOKUP(H223,'別紙１ (港湾・漁港)'!$AT$7:$AW$678,4,FALSE)),"")</f>
        <v/>
      </c>
      <c r="I230" s="71" t="str">
        <f>IFERROR(IF(I223="","",VLOOKUP(I223,'別紙１ (港湾・漁港)'!$AT$7:$AW$678,4,FALSE)),"")</f>
        <v/>
      </c>
      <c r="J230" s="71" t="str">
        <f>IFERROR(IF(J223="","",VLOOKUP(J223,'別紙１ (港湾・漁港)'!$AT$7:$AW$678,4,FALSE)),"")</f>
        <v/>
      </c>
      <c r="K230" s="71" t="str">
        <f>IFERROR(IF(K223="","",VLOOKUP(K223,'別紙１ (港湾・漁港)'!$AT$7:$AW$678,4,FALSE)),"")</f>
        <v/>
      </c>
      <c r="L230" s="71" t="str">
        <f>IFERROR(IF(L223="","",VLOOKUP(L223,'別紙１ (港湾・漁港)'!$AT$7:$AW$678,4,FALSE)),"")</f>
        <v/>
      </c>
      <c r="M230" s="71" t="str">
        <f>IFERROR(IF(M223="","",VLOOKUP(M223,'別紙１ (港湾・漁港)'!$AT$7:$AW$678,4,FALSE)),"")</f>
        <v/>
      </c>
      <c r="N230" s="71" t="str">
        <f>IFERROR(IF(N223="","",VLOOKUP(N223,'別紙１ (港湾・漁港)'!$AT$7:$AW$678,4,FALSE)),"")</f>
        <v/>
      </c>
      <c r="O230" s="71" t="str">
        <f>IFERROR(IF(O223="","",VLOOKUP(O223,'別紙１ (港湾・漁港)'!$AT$7:$AW$678,4,FALSE)),"")</f>
        <v/>
      </c>
      <c r="P230" s="71" t="str">
        <f>IFERROR(IF(P223="","",VLOOKUP(P223,'別紙１ (港湾・漁港)'!$AT$7:$AW$678,4,FALSE)),"")</f>
        <v/>
      </c>
      <c r="Q230" s="71" t="str">
        <f>IFERROR(IF(Q223="","",VLOOKUP(Q223,'別紙１ (港湾・漁港)'!$AT$7:$AW$678,4,FALSE)),"")</f>
        <v/>
      </c>
      <c r="R230" s="71" t="str">
        <f>IFERROR(IF(R223="","",VLOOKUP(R223,'別紙１ (港湾・漁港)'!$AT$7:$AW$678,4,FALSE)),"")</f>
        <v/>
      </c>
      <c r="S230" s="71" t="str">
        <f>IFERROR(IF(S223="","",VLOOKUP(S223,'別紙１ (港湾・漁港)'!$AT$7:$AW$678,4,FALSE)),"")</f>
        <v/>
      </c>
      <c r="T230" s="71" t="str">
        <f>IFERROR(IF(T223="","",VLOOKUP(T223,'別紙１ (港湾・漁港)'!$AT$7:$AW$678,4,FALSE)),"")</f>
        <v/>
      </c>
      <c r="U230" s="71" t="str">
        <f>IFERROR(IF(U223="","",VLOOKUP(U223,'別紙１ (港湾・漁港)'!$AT$7:$AW$678,4,FALSE)),"")</f>
        <v/>
      </c>
      <c r="V230" s="71" t="str">
        <f>IFERROR(IF(V223="","",VLOOKUP(V223,'別紙１ (港湾・漁港)'!$AT$7:$AW$678,4,FALSE)),"")</f>
        <v/>
      </c>
      <c r="W230" s="71" t="str">
        <f>IFERROR(IF(W223="","",VLOOKUP(W223,'別紙１ (港湾・漁港)'!$AT$7:$AW$678,4,FALSE)),"")</f>
        <v/>
      </c>
      <c r="X230" s="71" t="str">
        <f>IFERROR(IF(X223="","",VLOOKUP(X223,'別紙１ (港湾・漁港)'!$AT$7:$AW$678,4,FALSE)),"")</f>
        <v/>
      </c>
      <c r="Y230" s="71" t="str">
        <f>IFERROR(IF(Y223="","",VLOOKUP(Y223,'別紙１ (港湾・漁港)'!$AT$7:$AW$678,4,FALSE)),"")</f>
        <v/>
      </c>
      <c r="Z230" s="71" t="str">
        <f>IFERROR(IF(Z223="","",VLOOKUP(Z223,'別紙１ (港湾・漁港)'!$AT$7:$AW$678,4,FALSE)),"")</f>
        <v/>
      </c>
      <c r="AA230" s="71" t="str">
        <f>IFERROR(IF(AA223="","",VLOOKUP(AA223,'別紙１ (港湾・漁港)'!$AT$7:$AW$678,4,FALSE)),"")</f>
        <v/>
      </c>
      <c r="AB230" s="71" t="str">
        <f>IFERROR(IF(AB223="","",VLOOKUP(AB223,'別紙１ (港湾・漁港)'!$AT$7:$AW$678,4,FALSE)),"")</f>
        <v/>
      </c>
      <c r="AC230" s="71" t="str">
        <f>IFERROR(IF(AC223="","",VLOOKUP(AC223,'別紙１ (港湾・漁港)'!$AT$7:$AW$678,4,FALSE)),"")</f>
        <v/>
      </c>
      <c r="AD230" s="71" t="str">
        <f>IFERROR(IF(AD223="","",VLOOKUP(AD223,'別紙１ (港湾・漁港)'!$AT$7:$AW$678,4,FALSE)),"")</f>
        <v/>
      </c>
      <c r="AE230" s="71" t="str">
        <f>IFERROR(IF(AE223="","",VLOOKUP(AE223,'別紙１ (港湾・漁港)'!$AT$7:$AW$678,4,FALSE)),"")</f>
        <v/>
      </c>
      <c r="AF230" s="71" t="str">
        <f>IFERROR(IF(AF223="","",VLOOKUP(AF223,'別紙１ (港湾・漁港)'!$AT$7:$AW$678,4,FALSE)),"")</f>
        <v/>
      </c>
      <c r="AG230" s="72" t="str">
        <f>IFERROR(IF(AG223="","",VLOOKUP(AG223,'別紙１ (港湾・漁港)'!$AT$7:$AW$678,4,FALSE)),"")</f>
        <v/>
      </c>
      <c r="AH230" s="61" t="s">
        <v>19</v>
      </c>
      <c r="AI230" s="47" t="e">
        <f>_xlfn.IFS(AI229&gt;=0.285,"OK",AI223&lt;=AI228,"OK",AI223&gt;AI228,"NG")</f>
        <v>#DIV/0!</v>
      </c>
      <c r="AJ230" s="40" t="e">
        <f>IF(AI230="NG","←月単位未達成","←月単位達成")</f>
        <v>#DIV/0!</v>
      </c>
      <c r="AK230" s="9"/>
      <c r="AL230" s="9"/>
      <c r="AM230" s="9"/>
    </row>
    <row r="231" spans="2:39" hidden="1" x14ac:dyDescent="0.15">
      <c r="B231" s="24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40"/>
    </row>
    <row r="232" spans="2:39" hidden="1" x14ac:dyDescent="0.15">
      <c r="B232" s="24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40"/>
    </row>
    <row r="233" spans="2:39" s="36" customFormat="1" x14ac:dyDescent="0.15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9" hidden="1" x14ac:dyDescent="0.15">
      <c r="C234" s="7" t="e">
        <f>YEAR(C237)</f>
        <v>#VALUE!</v>
      </c>
      <c r="D234" s="7" t="e">
        <f>MONTH(C237)</f>
        <v>#VALUE!</v>
      </c>
    </row>
    <row r="235" spans="2:39" x14ac:dyDescent="0.15">
      <c r="B235" s="11" t="s">
        <v>20</v>
      </c>
      <c r="C235" s="208" t="str">
        <f>IF(C237="","",C237)</f>
        <v/>
      </c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  <c r="AC235" s="208"/>
      <c r="AD235" s="208"/>
      <c r="AE235" s="208"/>
      <c r="AF235" s="208"/>
      <c r="AG235" s="208"/>
      <c r="AH235" s="208"/>
      <c r="AI235" s="209"/>
    </row>
    <row r="236" spans="2:39" hidden="1" x14ac:dyDescent="0.15">
      <c r="B236" s="48"/>
      <c r="C236" s="31" t="e">
        <f>DATE($C234,$D234,1)</f>
        <v>#VALUE!</v>
      </c>
      <c r="D236" s="31" t="e">
        <f>C236+1</f>
        <v>#VALUE!</v>
      </c>
      <c r="E236" s="31" t="e">
        <f t="shared" ref="E236" si="879">D236+1</f>
        <v>#VALUE!</v>
      </c>
      <c r="F236" s="31" t="e">
        <f t="shared" ref="F236" si="880">E236+1</f>
        <v>#VALUE!</v>
      </c>
      <c r="G236" s="31" t="e">
        <f t="shared" ref="G236" si="881">F236+1</f>
        <v>#VALUE!</v>
      </c>
      <c r="H236" s="31" t="e">
        <f t="shared" ref="H236" si="882">G236+1</f>
        <v>#VALUE!</v>
      </c>
      <c r="I236" s="31" t="e">
        <f t="shared" ref="I236" si="883">H236+1</f>
        <v>#VALUE!</v>
      </c>
      <c r="J236" s="31" t="e">
        <f t="shared" ref="J236" si="884">I236+1</f>
        <v>#VALUE!</v>
      </c>
      <c r="K236" s="31" t="e">
        <f t="shared" ref="K236" si="885">J236+1</f>
        <v>#VALUE!</v>
      </c>
      <c r="L236" s="31" t="e">
        <f t="shared" ref="L236" si="886">K236+1</f>
        <v>#VALUE!</v>
      </c>
      <c r="M236" s="31" t="e">
        <f t="shared" ref="M236" si="887">L236+1</f>
        <v>#VALUE!</v>
      </c>
      <c r="N236" s="31" t="e">
        <f t="shared" ref="N236" si="888">M236+1</f>
        <v>#VALUE!</v>
      </c>
      <c r="O236" s="31" t="e">
        <f t="shared" ref="O236" si="889">N236+1</f>
        <v>#VALUE!</v>
      </c>
      <c r="P236" s="31" t="e">
        <f t="shared" ref="P236" si="890">O236+1</f>
        <v>#VALUE!</v>
      </c>
      <c r="Q236" s="31" t="e">
        <f t="shared" ref="Q236" si="891">P236+1</f>
        <v>#VALUE!</v>
      </c>
      <c r="R236" s="31" t="e">
        <f t="shared" ref="R236" si="892">Q236+1</f>
        <v>#VALUE!</v>
      </c>
      <c r="S236" s="31" t="e">
        <f t="shared" ref="S236" si="893">R236+1</f>
        <v>#VALUE!</v>
      </c>
      <c r="T236" s="31" t="e">
        <f t="shared" ref="T236" si="894">S236+1</f>
        <v>#VALUE!</v>
      </c>
      <c r="U236" s="31" t="e">
        <f t="shared" ref="U236" si="895">T236+1</f>
        <v>#VALUE!</v>
      </c>
      <c r="V236" s="31" t="e">
        <f t="shared" ref="V236" si="896">U236+1</f>
        <v>#VALUE!</v>
      </c>
      <c r="W236" s="31" t="e">
        <f t="shared" ref="W236" si="897">V236+1</f>
        <v>#VALUE!</v>
      </c>
      <c r="X236" s="31" t="e">
        <f t="shared" ref="X236" si="898">W236+1</f>
        <v>#VALUE!</v>
      </c>
      <c r="Y236" s="31" t="e">
        <f t="shared" ref="Y236" si="899">X236+1</f>
        <v>#VALUE!</v>
      </c>
      <c r="Z236" s="31" t="e">
        <f t="shared" ref="Z236" si="900">Y236+1</f>
        <v>#VALUE!</v>
      </c>
      <c r="AA236" s="31" t="e">
        <f t="shared" ref="AA236" si="901">Z236+1</f>
        <v>#VALUE!</v>
      </c>
      <c r="AB236" s="31" t="e">
        <f t="shared" ref="AB236" si="902">AA236+1</f>
        <v>#VALUE!</v>
      </c>
      <c r="AC236" s="31" t="e">
        <f t="shared" ref="AC236" si="903">AB236+1</f>
        <v>#VALUE!</v>
      </c>
      <c r="AD236" s="31" t="e">
        <f t="shared" ref="AD236" si="904">AC236+1</f>
        <v>#VALUE!</v>
      </c>
      <c r="AE236" s="31" t="e">
        <f t="shared" ref="AE236" si="905">AD236+1</f>
        <v>#VALUE!</v>
      </c>
      <c r="AF236" s="31" t="e">
        <f t="shared" ref="AF236" si="906">AE236+1</f>
        <v>#VALUE!</v>
      </c>
      <c r="AG236" s="31" t="e">
        <f t="shared" ref="AG236" si="907">AF236+1</f>
        <v>#VALUE!</v>
      </c>
      <c r="AH236" s="49"/>
      <c r="AI236" s="50"/>
    </row>
    <row r="237" spans="2:39" x14ac:dyDescent="0.15">
      <c r="B237" s="29" t="s">
        <v>21</v>
      </c>
      <c r="C237" s="51" t="str">
        <f>IFERROR(IF(EDATE(C222,1)&gt;$G$8,"",EDATE(C222,1)),"")</f>
        <v/>
      </c>
      <c r="D237" s="31" t="str">
        <f>IFERROR(IF(D236&gt;$G$8,"",IF(C237=EOMONTH(DATE($C234,$D234,1),0),"",IF(C237="","",C237+1))),"")</f>
        <v/>
      </c>
      <c r="E237" s="31" t="str">
        <f t="shared" ref="E237" si="908">IFERROR(IF(E236&gt;$G$8,"",IF(D237=EOMONTH(DATE($C234,$D234,1),0),"",IF(D237="","",D237+1))),"")</f>
        <v/>
      </c>
      <c r="F237" s="31" t="str">
        <f t="shared" ref="F237" si="909">IFERROR(IF(F236&gt;$G$8,"",IF(E237=EOMONTH(DATE($C234,$D234,1),0),"",IF(E237="","",E237+1))),"")</f>
        <v/>
      </c>
      <c r="G237" s="31" t="str">
        <f t="shared" ref="G237" si="910">IFERROR(IF(G236&gt;$G$8,"",IF(F237=EOMONTH(DATE($C234,$D234,1),0),"",IF(F237="","",F237+1))),"")</f>
        <v/>
      </c>
      <c r="H237" s="31" t="str">
        <f t="shared" ref="H237" si="911">IFERROR(IF(H236&gt;$G$8,"",IF(G237=EOMONTH(DATE($C234,$D234,1),0),"",IF(G237="","",G237+1))),"")</f>
        <v/>
      </c>
      <c r="I237" s="31" t="str">
        <f t="shared" ref="I237" si="912">IFERROR(IF(I236&gt;$G$8,"",IF(H237=EOMONTH(DATE($C234,$D234,1),0),"",IF(H237="","",H237+1))),"")</f>
        <v/>
      </c>
      <c r="J237" s="31" t="str">
        <f t="shared" ref="J237" si="913">IFERROR(IF(J236&gt;$G$8,"",IF(I237=EOMONTH(DATE($C234,$D234,1),0),"",IF(I237="","",I237+1))),"")</f>
        <v/>
      </c>
      <c r="K237" s="31" t="str">
        <f t="shared" ref="K237" si="914">IFERROR(IF(K236&gt;$G$8,"",IF(J237=EOMONTH(DATE($C234,$D234,1),0),"",IF(J237="","",J237+1))),"")</f>
        <v/>
      </c>
      <c r="L237" s="31" t="str">
        <f t="shared" ref="L237" si="915">IFERROR(IF(L236&gt;$G$8,"",IF(K237=EOMONTH(DATE($C234,$D234,1),0),"",IF(K237="","",K237+1))),"")</f>
        <v/>
      </c>
      <c r="M237" s="31" t="str">
        <f t="shared" ref="M237" si="916">IFERROR(IF(M236&gt;$G$8,"",IF(L237=EOMONTH(DATE($C234,$D234,1),0),"",IF(L237="","",L237+1))),"")</f>
        <v/>
      </c>
      <c r="N237" s="31" t="str">
        <f t="shared" ref="N237" si="917">IFERROR(IF(N236&gt;$G$8,"",IF(M237=EOMONTH(DATE($C234,$D234,1),0),"",IF(M237="","",M237+1))),"")</f>
        <v/>
      </c>
      <c r="O237" s="31" t="str">
        <f t="shared" ref="O237" si="918">IFERROR(IF(O236&gt;$G$8,"",IF(N237=EOMONTH(DATE($C234,$D234,1),0),"",IF(N237="","",N237+1))),"")</f>
        <v/>
      </c>
      <c r="P237" s="31" t="str">
        <f t="shared" ref="P237" si="919">IFERROR(IF(P236&gt;$G$8,"",IF(O237=EOMONTH(DATE($C234,$D234,1),0),"",IF(O237="","",O237+1))),"")</f>
        <v/>
      </c>
      <c r="Q237" s="31" t="str">
        <f t="shared" ref="Q237" si="920">IFERROR(IF(Q236&gt;$G$8,"",IF(P237=EOMONTH(DATE($C234,$D234,1),0),"",IF(P237="","",P237+1))),"")</f>
        <v/>
      </c>
      <c r="R237" s="31" t="str">
        <f t="shared" ref="R237" si="921">IFERROR(IF(R236&gt;$G$8,"",IF(Q237=EOMONTH(DATE($C234,$D234,1),0),"",IF(Q237="","",Q237+1))),"")</f>
        <v/>
      </c>
      <c r="S237" s="31" t="str">
        <f t="shared" ref="S237" si="922">IFERROR(IF(S236&gt;$G$8,"",IF(R237=EOMONTH(DATE($C234,$D234,1),0),"",IF(R237="","",R237+1))),"")</f>
        <v/>
      </c>
      <c r="T237" s="31" t="str">
        <f t="shared" ref="T237" si="923">IFERROR(IF(T236&gt;$G$8,"",IF(S237=EOMONTH(DATE($C234,$D234,1),0),"",IF(S237="","",S237+1))),"")</f>
        <v/>
      </c>
      <c r="U237" s="31" t="str">
        <f t="shared" ref="U237" si="924">IFERROR(IF(U236&gt;$G$8,"",IF(T237=EOMONTH(DATE($C234,$D234,1),0),"",IF(T237="","",T237+1))),"")</f>
        <v/>
      </c>
      <c r="V237" s="31" t="str">
        <f t="shared" ref="V237" si="925">IFERROR(IF(V236&gt;$G$8,"",IF(U237=EOMONTH(DATE($C234,$D234,1),0),"",IF(U237="","",U237+1))),"")</f>
        <v/>
      </c>
      <c r="W237" s="31" t="str">
        <f t="shared" ref="W237" si="926">IFERROR(IF(W236&gt;$G$8,"",IF(V237=EOMONTH(DATE($C234,$D234,1),0),"",IF(V237="","",V237+1))),"")</f>
        <v/>
      </c>
      <c r="X237" s="31" t="str">
        <f t="shared" ref="X237" si="927">IFERROR(IF(X236&gt;$G$8,"",IF(W237=EOMONTH(DATE($C234,$D234,1),0),"",IF(W237="","",W237+1))),"")</f>
        <v/>
      </c>
      <c r="Y237" s="31" t="str">
        <f t="shared" ref="Y237" si="928">IFERROR(IF(Y236&gt;$G$8,"",IF(X237=EOMONTH(DATE($C234,$D234,1),0),"",IF(X237="","",X237+1))),"")</f>
        <v/>
      </c>
      <c r="Z237" s="31" t="str">
        <f t="shared" ref="Z237" si="929">IFERROR(IF(Z236&gt;$G$8,"",IF(Y237=EOMONTH(DATE($C234,$D234,1),0),"",IF(Y237="","",Y237+1))),"")</f>
        <v/>
      </c>
      <c r="AA237" s="31" t="str">
        <f t="shared" ref="AA237" si="930">IFERROR(IF(AA236&gt;$G$8,"",IF(Z237=EOMONTH(DATE($C234,$D234,1),0),"",IF(Z237="","",Z237+1))),"")</f>
        <v/>
      </c>
      <c r="AB237" s="31" t="str">
        <f t="shared" ref="AB237" si="931">IFERROR(IF(AB236&gt;$G$8,"",IF(AA237=EOMONTH(DATE($C234,$D234,1),0),"",IF(AA237="","",AA237+1))),"")</f>
        <v/>
      </c>
      <c r="AC237" s="31" t="str">
        <f t="shared" ref="AC237" si="932">IFERROR(IF(AC236&gt;$G$8,"",IF(AB237=EOMONTH(DATE($C234,$D234,1),0),"",IF(AB237="","",AB237+1))),"")</f>
        <v/>
      </c>
      <c r="AD237" s="31" t="str">
        <f t="shared" ref="AD237" si="933">IFERROR(IF(AD236&gt;$G$8,"",IF(AC237=EOMONTH(DATE($C234,$D234,1),0),"",IF(AC237="","",AC237+1))),"")</f>
        <v/>
      </c>
      <c r="AE237" s="31" t="str">
        <f t="shared" ref="AE237" si="934">IFERROR(IF(AE236&gt;$G$8,"",IF(AD237=EOMONTH(DATE($C234,$D234,1),0),"",IF(AD237="","",AD237+1))),"")</f>
        <v/>
      </c>
      <c r="AF237" s="31" t="str">
        <f t="shared" ref="AF237" si="935">IFERROR(IF(AF236&gt;$G$8,"",IF(AE237=EOMONTH(DATE($C234,$D234,1),0),"",IF(AE237="","",AE237+1))),"")</f>
        <v/>
      </c>
      <c r="AG237" s="31" t="str">
        <f t="shared" ref="AG237" si="936">IFERROR(IF(AG236&gt;$G$8,"",IF(AF237=EOMONTH(DATE($C234,$D234,1),0),"",IF(AF237="","",AF237+1))),"")</f>
        <v/>
      </c>
      <c r="AH237" s="32" t="s">
        <v>22</v>
      </c>
      <c r="AI237" s="33">
        <f>+COUNTIFS(C238:AG238,"土",C242:AG242,"")+COUNTIFS(C238:AG238,"日",C242:AG242,"")</f>
        <v>0</v>
      </c>
    </row>
    <row r="238" spans="2:39" s="36" customFormat="1" x14ac:dyDescent="0.15">
      <c r="B238" s="52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3" t="s">
        <v>17</v>
      </c>
      <c r="AI238" s="33">
        <f>+COUNTIF(C242:AG242,"夏休")+COUNTIF(C242:AG242,"冬休")</f>
        <v>0</v>
      </c>
    </row>
    <row r="239" spans="2:39" s="36" customFormat="1" ht="13.5" customHeight="1" x14ac:dyDescent="0.15">
      <c r="B239" s="176" t="s">
        <v>8</v>
      </c>
      <c r="C239" s="182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  <c r="X239" s="170"/>
      <c r="Y239" s="170"/>
      <c r="Z239" s="170"/>
      <c r="AA239" s="170"/>
      <c r="AB239" s="170"/>
      <c r="AC239" s="170"/>
      <c r="AD239" s="202"/>
      <c r="AE239" s="202"/>
      <c r="AF239" s="170"/>
      <c r="AG239" s="205"/>
      <c r="AH239" s="54" t="s">
        <v>2</v>
      </c>
      <c r="AI239" s="55">
        <f>COUNT(C237:AG237)-AI238</f>
        <v>0</v>
      </c>
    </row>
    <row r="240" spans="2:39" s="36" customFormat="1" ht="13.5" customHeight="1" x14ac:dyDescent="0.15">
      <c r="B240" s="177"/>
      <c r="C240" s="183"/>
      <c r="D240" s="171"/>
      <c r="E240" s="171"/>
      <c r="F240" s="171"/>
      <c r="G240" s="171"/>
      <c r="H240" s="171"/>
      <c r="I240" s="171"/>
      <c r="J240" s="171"/>
      <c r="K240" s="171"/>
      <c r="L240" s="171"/>
      <c r="M240" s="171"/>
      <c r="N240" s="171"/>
      <c r="O240" s="171"/>
      <c r="P240" s="171"/>
      <c r="Q240" s="171"/>
      <c r="R240" s="171"/>
      <c r="S240" s="171"/>
      <c r="T240" s="171"/>
      <c r="U240" s="171"/>
      <c r="V240" s="171"/>
      <c r="W240" s="171"/>
      <c r="X240" s="171"/>
      <c r="Y240" s="171"/>
      <c r="Z240" s="171"/>
      <c r="AA240" s="171"/>
      <c r="AB240" s="171"/>
      <c r="AC240" s="171"/>
      <c r="AD240" s="203"/>
      <c r="AE240" s="203"/>
      <c r="AF240" s="171"/>
      <c r="AG240" s="206"/>
      <c r="AH240" s="54" t="s">
        <v>6</v>
      </c>
      <c r="AI240" s="39">
        <f>+COUNTIF(C243:AG243,"休")</f>
        <v>0</v>
      </c>
      <c r="AJ240" s="40" t="e">
        <f>IF(AI241&gt;0.285,"",IF(AI240&lt;AI237,"←計画日数が足りません",""))</f>
        <v>#DIV/0!</v>
      </c>
    </row>
    <row r="241" spans="2:39" s="36" customFormat="1" ht="13.5" customHeight="1" x14ac:dyDescent="0.15">
      <c r="B241" s="178"/>
      <c r="C241" s="184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  <c r="O241" s="172"/>
      <c r="P241" s="172"/>
      <c r="Q241" s="172"/>
      <c r="R241" s="172"/>
      <c r="S241" s="172"/>
      <c r="T241" s="172"/>
      <c r="U241" s="172"/>
      <c r="V241" s="172"/>
      <c r="W241" s="172"/>
      <c r="X241" s="172"/>
      <c r="Y241" s="172"/>
      <c r="Z241" s="172"/>
      <c r="AA241" s="172"/>
      <c r="AB241" s="172"/>
      <c r="AC241" s="172"/>
      <c r="AD241" s="204"/>
      <c r="AE241" s="204"/>
      <c r="AF241" s="172"/>
      <c r="AG241" s="207"/>
      <c r="AH241" s="54" t="s">
        <v>9</v>
      </c>
      <c r="AI241" s="56" t="e">
        <f>+AI240/AI239</f>
        <v>#DIV/0!</v>
      </c>
    </row>
    <row r="242" spans="2:39" s="36" customFormat="1" x14ac:dyDescent="0.15">
      <c r="B242" s="57" t="s">
        <v>16</v>
      </c>
      <c r="C242" s="5" t="str">
        <f>IFERROR(IF(C237="","",VLOOKUP(C237,'別紙１ (港湾・漁港)'!$AT$7:$AW$678,2,FALSE)),"")</f>
        <v/>
      </c>
      <c r="D242" s="2" t="str">
        <f>IFERROR(IF(D237="","",VLOOKUP(D237,'別紙１ (港湾・漁港)'!$AT$7:$AW$678,2,FALSE)),"")</f>
        <v/>
      </c>
      <c r="E242" s="2" t="str">
        <f>IFERROR(IF(E237="","",VLOOKUP(E237,'別紙１ (港湾・漁港)'!$AT$7:$AW$678,2,FALSE)),"")</f>
        <v/>
      </c>
      <c r="F242" s="2" t="str">
        <f>IFERROR(IF(F237="","",VLOOKUP(F237,'別紙１ (港湾・漁港)'!$AT$7:$AW$678,2,FALSE)),"")</f>
        <v/>
      </c>
      <c r="G242" s="2" t="str">
        <f>IFERROR(IF(G237="","",VLOOKUP(G237,'別紙１ (港湾・漁港)'!$AT$7:$AW$678,2,FALSE)),"")</f>
        <v/>
      </c>
      <c r="H242" s="2" t="str">
        <f>IFERROR(IF(H237="","",VLOOKUP(H237,'別紙１ (港湾・漁港)'!$AT$7:$AW$678,2,FALSE)),"")</f>
        <v/>
      </c>
      <c r="I242" s="2" t="str">
        <f>IFERROR(IF(I237="","",VLOOKUP(I237,'別紙１ (港湾・漁港)'!$AT$7:$AW$678,2,FALSE)),"")</f>
        <v/>
      </c>
      <c r="J242" s="2" t="str">
        <f>IFERROR(IF(J237="","",VLOOKUP(J237,'別紙１ (港湾・漁港)'!$AT$7:$AW$678,2,FALSE)),"")</f>
        <v/>
      </c>
      <c r="K242" s="2" t="str">
        <f>IFERROR(IF(K237="","",VLOOKUP(K237,'別紙１ (港湾・漁港)'!$AT$7:$AW$678,2,FALSE)),"")</f>
        <v/>
      </c>
      <c r="L242" s="2" t="str">
        <f>IFERROR(IF(L237="","",VLOOKUP(L237,'別紙１ (港湾・漁港)'!$AT$7:$AW$678,2,FALSE)),"")</f>
        <v/>
      </c>
      <c r="M242" s="2" t="str">
        <f>IFERROR(IF(M237="","",VLOOKUP(M237,'別紙１ (港湾・漁港)'!$AT$7:$AW$678,2,FALSE)),"")</f>
        <v/>
      </c>
      <c r="N242" s="2" t="str">
        <f>IFERROR(IF(N237="","",VLOOKUP(N237,'別紙１ (港湾・漁港)'!$AT$7:$AW$678,2,FALSE)),"")</f>
        <v/>
      </c>
      <c r="O242" s="2" t="str">
        <f>IFERROR(IF(O237="","",VLOOKUP(O237,'別紙１ (港湾・漁港)'!$AT$7:$AW$678,2,FALSE)),"")</f>
        <v/>
      </c>
      <c r="P242" s="2" t="str">
        <f>IFERROR(IF(P237="","",VLOOKUP(P237,'別紙１ (港湾・漁港)'!$AT$7:$AW$678,2,FALSE)),"")</f>
        <v/>
      </c>
      <c r="Q242" s="2" t="str">
        <f>IFERROR(IF(Q237="","",VLOOKUP(Q237,'別紙１ (港湾・漁港)'!$AT$7:$AW$678,2,FALSE)),"")</f>
        <v/>
      </c>
      <c r="R242" s="2" t="str">
        <f>IFERROR(IF(R237="","",VLOOKUP(R237,'別紙１ (港湾・漁港)'!$AT$7:$AW$678,2,FALSE)),"")</f>
        <v/>
      </c>
      <c r="S242" s="2" t="str">
        <f>IFERROR(IF(S237="","",VLOOKUP(S237,'別紙１ (港湾・漁港)'!$AT$7:$AW$678,2,FALSE)),"")</f>
        <v/>
      </c>
      <c r="T242" s="2" t="str">
        <f>IFERROR(IF(T237="","",VLOOKUP(T237,'別紙１ (港湾・漁港)'!$AT$7:$AW$678,2,FALSE)),"")</f>
        <v/>
      </c>
      <c r="U242" s="2" t="str">
        <f>IFERROR(IF(U237="","",VLOOKUP(U237,'別紙１ (港湾・漁港)'!$AT$7:$AW$678,2,FALSE)),"")</f>
        <v/>
      </c>
      <c r="V242" s="2" t="str">
        <f>IFERROR(IF(V237="","",VLOOKUP(V237,'別紙１ (港湾・漁港)'!$AT$7:$AW$678,2,FALSE)),"")</f>
        <v/>
      </c>
      <c r="W242" s="2" t="str">
        <f>IFERROR(IF(W237="","",VLOOKUP(W237,'別紙１ (港湾・漁港)'!$AT$7:$AW$678,2,FALSE)),"")</f>
        <v/>
      </c>
      <c r="X242" s="2" t="str">
        <f>IFERROR(IF(X237="","",VLOOKUP(X237,'別紙１ (港湾・漁港)'!$AT$7:$AW$678,2,FALSE)),"")</f>
        <v/>
      </c>
      <c r="Y242" s="2" t="str">
        <f>IFERROR(IF(Y237="","",VLOOKUP(Y237,'別紙１ (港湾・漁港)'!$AT$7:$AW$678,2,FALSE)),"")</f>
        <v/>
      </c>
      <c r="Z242" s="2" t="str">
        <f>IFERROR(IF(Z237="","",VLOOKUP(Z237,'別紙１ (港湾・漁港)'!$AT$7:$AW$678,2,FALSE)),"")</f>
        <v/>
      </c>
      <c r="AA242" s="2" t="str">
        <f>IFERROR(IF(AA237="","",VLOOKUP(AA237,'別紙１ (港湾・漁港)'!$AT$7:$AW$678,2,FALSE)),"")</f>
        <v/>
      </c>
      <c r="AB242" s="2" t="str">
        <f>IFERROR(IF(AB237="","",VLOOKUP(AB237,'別紙１ (港湾・漁港)'!$AT$7:$AW$678,2,FALSE)),"")</f>
        <v/>
      </c>
      <c r="AC242" s="2" t="str">
        <f>IFERROR(IF(AC237="","",VLOOKUP(AC237,'別紙１ (港湾・漁港)'!$AT$7:$AW$678,2,FALSE)),"")</f>
        <v/>
      </c>
      <c r="AD242" s="3" t="str">
        <f>IFERROR(IF(AD237="","",VLOOKUP(AD237,'別紙１ (港湾・漁港)'!$AT$7:$AW$678,2,FALSE)),"")</f>
        <v/>
      </c>
      <c r="AE242" s="3" t="str">
        <f>IFERROR(IF(AE237="","",VLOOKUP(AE237,'別紙１ (港湾・漁港)'!$AT$7:$AW$678,2,FALSE)),"")</f>
        <v/>
      </c>
      <c r="AF242" s="2" t="str">
        <f>IFERROR(IF(AF237="","",VLOOKUP(AF237,'別紙１ (港湾・漁港)'!$AT$7:$AW$678,2,FALSE)),"")</f>
        <v/>
      </c>
      <c r="AG242" s="4" t="str">
        <f>IFERROR(IF(AG237="","",VLOOKUP(AG237,'別紙１ (港湾・漁港)'!$AT$7:$AW$678,2,FALSE)),"")</f>
        <v/>
      </c>
      <c r="AH242" s="54" t="s">
        <v>10</v>
      </c>
      <c r="AI242" s="39">
        <f>+COUNTIF(C244:AG244,"*休")+COUNTIF(C244:AG244,"*雨")</f>
        <v>0</v>
      </c>
    </row>
    <row r="243" spans="2:39" s="36" customFormat="1" x14ac:dyDescent="0.15">
      <c r="B243" s="52" t="s">
        <v>0</v>
      </c>
      <c r="C243" s="5" t="str">
        <f>IFERROR(IF(C237="","",VLOOKUP(C237,'別紙１ (港湾・漁港)'!$AT$7:$AW$678,3,FALSE)),"")</f>
        <v/>
      </c>
      <c r="D243" s="2" t="str">
        <f>IFERROR(IF(D237="","",VLOOKUP(D237,'別紙１ (港湾・漁港)'!$AT$7:$AW$678,3,FALSE)),"")</f>
        <v/>
      </c>
      <c r="E243" s="2" t="str">
        <f>IFERROR(IF(E237="","",VLOOKUP(E237,'別紙１ (港湾・漁港)'!$AT$7:$AW$678,3,FALSE)),"")</f>
        <v/>
      </c>
      <c r="F243" s="2" t="str">
        <f>IFERROR(IF(F237="","",VLOOKUP(F237,'別紙１ (港湾・漁港)'!$AT$7:$AW$678,3,FALSE)),"")</f>
        <v/>
      </c>
      <c r="G243" s="2" t="str">
        <f>IFERROR(IF(G237="","",VLOOKUP(G237,'別紙１ (港湾・漁港)'!$AT$7:$AW$678,3,FALSE)),"")</f>
        <v/>
      </c>
      <c r="H243" s="2" t="str">
        <f>IFERROR(IF(H237="","",VLOOKUP(H237,'別紙１ (港湾・漁港)'!$AT$7:$AW$678,3,FALSE)),"")</f>
        <v/>
      </c>
      <c r="I243" s="2" t="str">
        <f>IFERROR(IF(I237="","",VLOOKUP(I237,'別紙１ (港湾・漁港)'!$AT$7:$AW$678,3,FALSE)),"")</f>
        <v/>
      </c>
      <c r="J243" s="2" t="str">
        <f>IFERROR(IF(J237="","",VLOOKUP(J237,'別紙１ (港湾・漁港)'!$AT$7:$AW$678,3,FALSE)),"")</f>
        <v/>
      </c>
      <c r="K243" s="2" t="str">
        <f>IFERROR(IF(K237="","",VLOOKUP(K237,'別紙１ (港湾・漁港)'!$AT$7:$AW$678,3,FALSE)),"")</f>
        <v/>
      </c>
      <c r="L243" s="2" t="str">
        <f>IFERROR(IF(L237="","",VLOOKUP(L237,'別紙１ (港湾・漁港)'!$AT$7:$AW$678,3,FALSE)),"")</f>
        <v/>
      </c>
      <c r="M243" s="2" t="str">
        <f>IFERROR(IF(M237="","",VLOOKUP(M237,'別紙１ (港湾・漁港)'!$AT$7:$AW$678,3,FALSE)),"")</f>
        <v/>
      </c>
      <c r="N243" s="2" t="str">
        <f>IFERROR(IF(N237="","",VLOOKUP(N237,'別紙１ (港湾・漁港)'!$AT$7:$AW$678,3,FALSE)),"")</f>
        <v/>
      </c>
      <c r="O243" s="2" t="str">
        <f>IFERROR(IF(O237="","",VLOOKUP(O237,'別紙１ (港湾・漁港)'!$AT$7:$AW$678,3,FALSE)),"")</f>
        <v/>
      </c>
      <c r="P243" s="2" t="str">
        <f>IFERROR(IF(P237="","",VLOOKUP(P237,'別紙１ (港湾・漁港)'!$AT$7:$AW$678,3,FALSE)),"")</f>
        <v/>
      </c>
      <c r="Q243" s="2" t="str">
        <f>IFERROR(IF(Q237="","",VLOOKUP(Q237,'別紙１ (港湾・漁港)'!$AT$7:$AW$678,3,FALSE)),"")</f>
        <v/>
      </c>
      <c r="R243" s="2" t="str">
        <f>IFERROR(IF(R237="","",VLOOKUP(R237,'別紙１ (港湾・漁港)'!$AT$7:$AW$678,3,FALSE)),"")</f>
        <v/>
      </c>
      <c r="S243" s="2" t="str">
        <f>IFERROR(IF(S237="","",VLOOKUP(S237,'別紙１ (港湾・漁港)'!$AT$7:$AW$678,3,FALSE)),"")</f>
        <v/>
      </c>
      <c r="T243" s="2" t="str">
        <f>IFERROR(IF(T237="","",VLOOKUP(T237,'別紙１ (港湾・漁港)'!$AT$7:$AW$678,3,FALSE)),"")</f>
        <v/>
      </c>
      <c r="U243" s="2" t="str">
        <f>IFERROR(IF(U237="","",VLOOKUP(U237,'別紙１ (港湾・漁港)'!$AT$7:$AW$678,3,FALSE)),"")</f>
        <v/>
      </c>
      <c r="V243" s="2" t="str">
        <f>IFERROR(IF(V237="","",VLOOKUP(V237,'別紙１ (港湾・漁港)'!$AT$7:$AW$678,3,FALSE)),"")</f>
        <v/>
      </c>
      <c r="W243" s="2" t="str">
        <f>IFERROR(IF(W237="","",VLOOKUP(W237,'別紙１ (港湾・漁港)'!$AT$7:$AW$678,3,FALSE)),"")</f>
        <v/>
      </c>
      <c r="X243" s="2" t="str">
        <f>IFERROR(IF(X237="","",VLOOKUP(X237,'別紙１ (港湾・漁港)'!$AT$7:$AW$678,3,FALSE)),"")</f>
        <v/>
      </c>
      <c r="Y243" s="2" t="str">
        <f>IFERROR(IF(Y237="","",VLOOKUP(Y237,'別紙１ (港湾・漁港)'!$AT$7:$AW$678,3,FALSE)),"")</f>
        <v/>
      </c>
      <c r="Z243" s="2" t="str">
        <f>IFERROR(IF(Z237="","",VLOOKUP(Z237,'別紙１ (港湾・漁港)'!$AT$7:$AW$678,3,FALSE)),"")</f>
        <v/>
      </c>
      <c r="AA243" s="2" t="str">
        <f>IFERROR(IF(AA237="","",VLOOKUP(AA237,'別紙１ (港湾・漁港)'!$AT$7:$AW$678,3,FALSE)),"")</f>
        <v/>
      </c>
      <c r="AB243" s="2" t="str">
        <f>IFERROR(IF(AB237="","",VLOOKUP(AB237,'別紙１ (港湾・漁港)'!$AT$7:$AW$678,3,FALSE)),"")</f>
        <v/>
      </c>
      <c r="AC243" s="2" t="str">
        <f>IFERROR(IF(AC237="","",VLOOKUP(AC237,'別紙１ (港湾・漁港)'!$AT$7:$AW$678,3,FALSE)),"")</f>
        <v/>
      </c>
      <c r="AD243" s="2" t="str">
        <f>IFERROR(IF(AD237="","",VLOOKUP(AD237,'別紙１ (港湾・漁港)'!$AT$7:$AW$678,3,FALSE)),"")</f>
        <v/>
      </c>
      <c r="AE243" s="2" t="str">
        <f>IFERROR(IF(AE237="","",VLOOKUP(AE237,'別紙１ (港湾・漁港)'!$AT$7:$AW$678,3,FALSE)),"")</f>
        <v/>
      </c>
      <c r="AF243" s="2" t="str">
        <f>IFERROR(IF(AF237="","",VLOOKUP(AF237,'別紙１ (港湾・漁港)'!$AT$7:$AW$678,3,FALSE)),"")</f>
        <v/>
      </c>
      <c r="AG243" s="69" t="str">
        <f>IFERROR(IF(AG237="","",VLOOKUP(AG237,'別紙１ (港湾・漁港)'!$AT$7:$AW$678,3,FALSE)),"")</f>
        <v/>
      </c>
      <c r="AH243" s="58" t="s">
        <v>4</v>
      </c>
      <c r="AI243" s="59" t="e">
        <f>+AI242/AI239</f>
        <v>#DIV/0!</v>
      </c>
      <c r="AK243" s="9"/>
    </row>
    <row r="244" spans="2:39" s="36" customFormat="1" x14ac:dyDescent="0.15">
      <c r="B244" s="60" t="s">
        <v>7</v>
      </c>
      <c r="C244" s="70" t="str">
        <f>IFERROR(IF(C237="","",VLOOKUP(C237,'別紙１ (港湾・漁港)'!$AT$7:$AW$678,4,FALSE)),"")</f>
        <v/>
      </c>
      <c r="D244" s="71" t="str">
        <f>IFERROR(IF(D237="","",VLOOKUP(D237,'別紙１ (港湾・漁港)'!$AT$7:$AW$678,4,FALSE)),"")</f>
        <v/>
      </c>
      <c r="E244" s="71" t="str">
        <f>IFERROR(IF(E237="","",VLOOKUP(E237,'別紙１ (港湾・漁港)'!$AT$7:$AW$678,4,FALSE)),"")</f>
        <v/>
      </c>
      <c r="F244" s="71" t="str">
        <f>IFERROR(IF(F237="","",VLOOKUP(F237,'別紙１ (港湾・漁港)'!$AT$7:$AW$678,4,FALSE)),"")</f>
        <v/>
      </c>
      <c r="G244" s="71" t="str">
        <f>IFERROR(IF(G237="","",VLOOKUP(G237,'別紙１ (港湾・漁港)'!$AT$7:$AW$678,4,FALSE)),"")</f>
        <v/>
      </c>
      <c r="H244" s="71" t="str">
        <f>IFERROR(IF(H237="","",VLOOKUP(H237,'別紙１ (港湾・漁港)'!$AT$7:$AW$678,4,FALSE)),"")</f>
        <v/>
      </c>
      <c r="I244" s="71" t="str">
        <f>IFERROR(IF(I237="","",VLOOKUP(I237,'別紙１ (港湾・漁港)'!$AT$7:$AW$678,4,FALSE)),"")</f>
        <v/>
      </c>
      <c r="J244" s="71" t="str">
        <f>IFERROR(IF(J237="","",VLOOKUP(J237,'別紙１ (港湾・漁港)'!$AT$7:$AW$678,4,FALSE)),"")</f>
        <v/>
      </c>
      <c r="K244" s="71" t="str">
        <f>IFERROR(IF(K237="","",VLOOKUP(K237,'別紙１ (港湾・漁港)'!$AT$7:$AW$678,4,FALSE)),"")</f>
        <v/>
      </c>
      <c r="L244" s="71" t="str">
        <f>IFERROR(IF(L237="","",VLOOKUP(L237,'別紙１ (港湾・漁港)'!$AT$7:$AW$678,4,FALSE)),"")</f>
        <v/>
      </c>
      <c r="M244" s="71" t="str">
        <f>IFERROR(IF(M237="","",VLOOKUP(M237,'別紙１ (港湾・漁港)'!$AT$7:$AW$678,4,FALSE)),"")</f>
        <v/>
      </c>
      <c r="N244" s="71" t="str">
        <f>IFERROR(IF(N237="","",VLOOKUP(N237,'別紙１ (港湾・漁港)'!$AT$7:$AW$678,4,FALSE)),"")</f>
        <v/>
      </c>
      <c r="O244" s="71" t="str">
        <f>IFERROR(IF(O237="","",VLOOKUP(O237,'別紙１ (港湾・漁港)'!$AT$7:$AW$678,4,FALSE)),"")</f>
        <v/>
      </c>
      <c r="P244" s="71" t="str">
        <f>IFERROR(IF(P237="","",VLOOKUP(P237,'別紙１ (港湾・漁港)'!$AT$7:$AW$678,4,FALSE)),"")</f>
        <v/>
      </c>
      <c r="Q244" s="71" t="str">
        <f>IFERROR(IF(Q237="","",VLOOKUP(Q237,'別紙１ (港湾・漁港)'!$AT$7:$AW$678,4,FALSE)),"")</f>
        <v/>
      </c>
      <c r="R244" s="71" t="str">
        <f>IFERROR(IF(R237="","",VLOOKUP(R237,'別紙１ (港湾・漁港)'!$AT$7:$AW$678,4,FALSE)),"")</f>
        <v/>
      </c>
      <c r="S244" s="71" t="str">
        <f>IFERROR(IF(S237="","",VLOOKUP(S237,'別紙１ (港湾・漁港)'!$AT$7:$AW$678,4,FALSE)),"")</f>
        <v/>
      </c>
      <c r="T244" s="71" t="str">
        <f>IFERROR(IF(T237="","",VLOOKUP(T237,'別紙１ (港湾・漁港)'!$AT$7:$AW$678,4,FALSE)),"")</f>
        <v/>
      </c>
      <c r="U244" s="71" t="str">
        <f>IFERROR(IF(U237="","",VLOOKUP(U237,'別紙１ (港湾・漁港)'!$AT$7:$AW$678,4,FALSE)),"")</f>
        <v/>
      </c>
      <c r="V244" s="71" t="str">
        <f>IFERROR(IF(V237="","",VLOOKUP(V237,'別紙１ (港湾・漁港)'!$AT$7:$AW$678,4,FALSE)),"")</f>
        <v/>
      </c>
      <c r="W244" s="71" t="str">
        <f>IFERROR(IF(W237="","",VLOOKUP(W237,'別紙１ (港湾・漁港)'!$AT$7:$AW$678,4,FALSE)),"")</f>
        <v/>
      </c>
      <c r="X244" s="71" t="str">
        <f>IFERROR(IF(X237="","",VLOOKUP(X237,'別紙１ (港湾・漁港)'!$AT$7:$AW$678,4,FALSE)),"")</f>
        <v/>
      </c>
      <c r="Y244" s="71" t="str">
        <f>IFERROR(IF(Y237="","",VLOOKUP(Y237,'別紙１ (港湾・漁港)'!$AT$7:$AW$678,4,FALSE)),"")</f>
        <v/>
      </c>
      <c r="Z244" s="71" t="str">
        <f>IFERROR(IF(Z237="","",VLOOKUP(Z237,'別紙１ (港湾・漁港)'!$AT$7:$AW$678,4,FALSE)),"")</f>
        <v/>
      </c>
      <c r="AA244" s="71" t="str">
        <f>IFERROR(IF(AA237="","",VLOOKUP(AA237,'別紙１ (港湾・漁港)'!$AT$7:$AW$678,4,FALSE)),"")</f>
        <v/>
      </c>
      <c r="AB244" s="71" t="str">
        <f>IFERROR(IF(AB237="","",VLOOKUP(AB237,'別紙１ (港湾・漁港)'!$AT$7:$AW$678,4,FALSE)),"")</f>
        <v/>
      </c>
      <c r="AC244" s="71" t="str">
        <f>IFERROR(IF(AC237="","",VLOOKUP(AC237,'別紙１ (港湾・漁港)'!$AT$7:$AW$678,4,FALSE)),"")</f>
        <v/>
      </c>
      <c r="AD244" s="71" t="str">
        <f>IFERROR(IF(AD237="","",VLOOKUP(AD237,'別紙１ (港湾・漁港)'!$AT$7:$AW$678,4,FALSE)),"")</f>
        <v/>
      </c>
      <c r="AE244" s="71" t="str">
        <f>IFERROR(IF(AE237="","",VLOOKUP(AE237,'別紙１ (港湾・漁港)'!$AT$7:$AW$678,4,FALSE)),"")</f>
        <v/>
      </c>
      <c r="AF244" s="71" t="str">
        <f>IFERROR(IF(AF237="","",VLOOKUP(AF237,'別紙１ (港湾・漁港)'!$AT$7:$AW$678,4,FALSE)),"")</f>
        <v/>
      </c>
      <c r="AG244" s="72" t="str">
        <f>IFERROR(IF(AG237="","",VLOOKUP(AG237,'別紙１ (港湾・漁港)'!$AT$7:$AW$678,4,FALSE)),"")</f>
        <v/>
      </c>
      <c r="AH244" s="61" t="s">
        <v>19</v>
      </c>
      <c r="AI244" s="47" t="e">
        <f>_xlfn.IFS(AI243&gt;=0.285,"OK",AI237&lt;=AI242,"OK",AI237&gt;AI242,"NG")</f>
        <v>#DIV/0!</v>
      </c>
      <c r="AJ244" s="40" t="e">
        <f>IF(AI244="NG","←月単位未達成","←月単位達成")</f>
        <v>#DIV/0!</v>
      </c>
      <c r="AK244" s="9"/>
      <c r="AL244" s="9"/>
      <c r="AM244" s="9"/>
    </row>
    <row r="245" spans="2:39" hidden="1" x14ac:dyDescent="0.15">
      <c r="B245" s="24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40"/>
    </row>
    <row r="246" spans="2:39" hidden="1" x14ac:dyDescent="0.15">
      <c r="B246" s="24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40"/>
    </row>
    <row r="247" spans="2:39" s="36" customFormat="1" x14ac:dyDescent="0.1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9" hidden="1" x14ac:dyDescent="0.15">
      <c r="C248" s="7" t="e">
        <f>YEAR(C251)</f>
        <v>#VALUE!</v>
      </c>
      <c r="D248" s="7" t="e">
        <f>MONTH(C251)</f>
        <v>#VALUE!</v>
      </c>
    </row>
    <row r="249" spans="2:39" x14ac:dyDescent="0.15">
      <c r="B249" s="11" t="s">
        <v>20</v>
      </c>
      <c r="C249" s="208" t="str">
        <f>IF(C251="","",C251)</f>
        <v/>
      </c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  <c r="AC249" s="208"/>
      <c r="AD249" s="208"/>
      <c r="AE249" s="208"/>
      <c r="AF249" s="208"/>
      <c r="AG249" s="208"/>
      <c r="AH249" s="208"/>
      <c r="AI249" s="209"/>
    </row>
    <row r="250" spans="2:39" hidden="1" x14ac:dyDescent="0.15">
      <c r="B250" s="48"/>
      <c r="C250" s="31" t="e">
        <f>DATE($C248,$D248,1)</f>
        <v>#VALUE!</v>
      </c>
      <c r="D250" s="31" t="e">
        <f>C250+1</f>
        <v>#VALUE!</v>
      </c>
      <c r="E250" s="31" t="e">
        <f t="shared" ref="E250" si="940">D250+1</f>
        <v>#VALUE!</v>
      </c>
      <c r="F250" s="31" t="e">
        <f t="shared" ref="F250" si="941">E250+1</f>
        <v>#VALUE!</v>
      </c>
      <c r="G250" s="31" t="e">
        <f t="shared" ref="G250" si="942">F250+1</f>
        <v>#VALUE!</v>
      </c>
      <c r="H250" s="31" t="e">
        <f t="shared" ref="H250" si="943">G250+1</f>
        <v>#VALUE!</v>
      </c>
      <c r="I250" s="31" t="e">
        <f t="shared" ref="I250" si="944">H250+1</f>
        <v>#VALUE!</v>
      </c>
      <c r="J250" s="31" t="e">
        <f t="shared" ref="J250" si="945">I250+1</f>
        <v>#VALUE!</v>
      </c>
      <c r="K250" s="31" t="e">
        <f t="shared" ref="K250" si="946">J250+1</f>
        <v>#VALUE!</v>
      </c>
      <c r="L250" s="31" t="e">
        <f t="shared" ref="L250" si="947">K250+1</f>
        <v>#VALUE!</v>
      </c>
      <c r="M250" s="31" t="e">
        <f t="shared" ref="M250" si="948">L250+1</f>
        <v>#VALUE!</v>
      </c>
      <c r="N250" s="31" t="e">
        <f t="shared" ref="N250" si="949">M250+1</f>
        <v>#VALUE!</v>
      </c>
      <c r="O250" s="31" t="e">
        <f t="shared" ref="O250" si="950">N250+1</f>
        <v>#VALUE!</v>
      </c>
      <c r="P250" s="31" t="e">
        <f t="shared" ref="P250" si="951">O250+1</f>
        <v>#VALUE!</v>
      </c>
      <c r="Q250" s="31" t="e">
        <f t="shared" ref="Q250" si="952">P250+1</f>
        <v>#VALUE!</v>
      </c>
      <c r="R250" s="31" t="e">
        <f t="shared" ref="R250" si="953">Q250+1</f>
        <v>#VALUE!</v>
      </c>
      <c r="S250" s="31" t="e">
        <f t="shared" ref="S250" si="954">R250+1</f>
        <v>#VALUE!</v>
      </c>
      <c r="T250" s="31" t="e">
        <f t="shared" ref="T250" si="955">S250+1</f>
        <v>#VALUE!</v>
      </c>
      <c r="U250" s="31" t="e">
        <f t="shared" ref="U250" si="956">T250+1</f>
        <v>#VALUE!</v>
      </c>
      <c r="V250" s="31" t="e">
        <f t="shared" ref="V250" si="957">U250+1</f>
        <v>#VALUE!</v>
      </c>
      <c r="W250" s="31" t="e">
        <f t="shared" ref="W250" si="958">V250+1</f>
        <v>#VALUE!</v>
      </c>
      <c r="X250" s="31" t="e">
        <f t="shared" ref="X250" si="959">W250+1</f>
        <v>#VALUE!</v>
      </c>
      <c r="Y250" s="31" t="e">
        <f t="shared" ref="Y250" si="960">X250+1</f>
        <v>#VALUE!</v>
      </c>
      <c r="Z250" s="31" t="e">
        <f t="shared" ref="Z250" si="961">Y250+1</f>
        <v>#VALUE!</v>
      </c>
      <c r="AA250" s="31" t="e">
        <f t="shared" ref="AA250" si="962">Z250+1</f>
        <v>#VALUE!</v>
      </c>
      <c r="AB250" s="31" t="e">
        <f t="shared" ref="AB250" si="963">AA250+1</f>
        <v>#VALUE!</v>
      </c>
      <c r="AC250" s="31" t="e">
        <f t="shared" ref="AC250" si="964">AB250+1</f>
        <v>#VALUE!</v>
      </c>
      <c r="AD250" s="31" t="e">
        <f t="shared" ref="AD250" si="965">AC250+1</f>
        <v>#VALUE!</v>
      </c>
      <c r="AE250" s="31" t="e">
        <f t="shared" ref="AE250" si="966">AD250+1</f>
        <v>#VALUE!</v>
      </c>
      <c r="AF250" s="31" t="e">
        <f t="shared" ref="AF250" si="967">AE250+1</f>
        <v>#VALUE!</v>
      </c>
      <c r="AG250" s="31" t="e">
        <f t="shared" ref="AG250" si="968">AF250+1</f>
        <v>#VALUE!</v>
      </c>
      <c r="AH250" s="49"/>
      <c r="AI250" s="50"/>
    </row>
    <row r="251" spans="2:39" x14ac:dyDescent="0.15">
      <c r="B251" s="29" t="s">
        <v>21</v>
      </c>
      <c r="C251" s="51" t="str">
        <f>IFERROR(IF(EDATE(C236,1)&gt;$G$8,"",EDATE(C236,1)),"")</f>
        <v/>
      </c>
      <c r="D251" s="31" t="str">
        <f>IFERROR(IF(D250&gt;$G$8,"",IF(C251=EOMONTH(DATE($C248,$D248,1),0),"",IF(C251="","",C251+1))),"")</f>
        <v/>
      </c>
      <c r="E251" s="31" t="str">
        <f t="shared" ref="E251" si="969">IFERROR(IF(E250&gt;$G$8,"",IF(D251=EOMONTH(DATE($C248,$D248,1),0),"",IF(D251="","",D251+1))),"")</f>
        <v/>
      </c>
      <c r="F251" s="31" t="str">
        <f t="shared" ref="F251" si="970">IFERROR(IF(F250&gt;$G$8,"",IF(E251=EOMONTH(DATE($C248,$D248,1),0),"",IF(E251="","",E251+1))),"")</f>
        <v/>
      </c>
      <c r="G251" s="31" t="str">
        <f t="shared" ref="G251" si="971">IFERROR(IF(G250&gt;$G$8,"",IF(F251=EOMONTH(DATE($C248,$D248,1),0),"",IF(F251="","",F251+1))),"")</f>
        <v/>
      </c>
      <c r="H251" s="31" t="str">
        <f t="shared" ref="H251" si="972">IFERROR(IF(H250&gt;$G$8,"",IF(G251=EOMONTH(DATE($C248,$D248,1),0),"",IF(G251="","",G251+1))),"")</f>
        <v/>
      </c>
      <c r="I251" s="31" t="str">
        <f t="shared" ref="I251" si="973">IFERROR(IF(I250&gt;$G$8,"",IF(H251=EOMONTH(DATE($C248,$D248,1),0),"",IF(H251="","",H251+1))),"")</f>
        <v/>
      </c>
      <c r="J251" s="31" t="str">
        <f t="shared" ref="J251" si="974">IFERROR(IF(J250&gt;$G$8,"",IF(I251=EOMONTH(DATE($C248,$D248,1),0),"",IF(I251="","",I251+1))),"")</f>
        <v/>
      </c>
      <c r="K251" s="31" t="str">
        <f t="shared" ref="K251" si="975">IFERROR(IF(K250&gt;$G$8,"",IF(J251=EOMONTH(DATE($C248,$D248,1),0),"",IF(J251="","",J251+1))),"")</f>
        <v/>
      </c>
      <c r="L251" s="31" t="str">
        <f t="shared" ref="L251" si="976">IFERROR(IF(L250&gt;$G$8,"",IF(K251=EOMONTH(DATE($C248,$D248,1),0),"",IF(K251="","",K251+1))),"")</f>
        <v/>
      </c>
      <c r="M251" s="31" t="str">
        <f t="shared" ref="M251" si="977">IFERROR(IF(M250&gt;$G$8,"",IF(L251=EOMONTH(DATE($C248,$D248,1),0),"",IF(L251="","",L251+1))),"")</f>
        <v/>
      </c>
      <c r="N251" s="31" t="str">
        <f t="shared" ref="N251" si="978">IFERROR(IF(N250&gt;$G$8,"",IF(M251=EOMONTH(DATE($C248,$D248,1),0),"",IF(M251="","",M251+1))),"")</f>
        <v/>
      </c>
      <c r="O251" s="31" t="str">
        <f t="shared" ref="O251" si="979">IFERROR(IF(O250&gt;$G$8,"",IF(N251=EOMONTH(DATE($C248,$D248,1),0),"",IF(N251="","",N251+1))),"")</f>
        <v/>
      </c>
      <c r="P251" s="31" t="str">
        <f t="shared" ref="P251" si="980">IFERROR(IF(P250&gt;$G$8,"",IF(O251=EOMONTH(DATE($C248,$D248,1),0),"",IF(O251="","",O251+1))),"")</f>
        <v/>
      </c>
      <c r="Q251" s="31" t="str">
        <f t="shared" ref="Q251" si="981">IFERROR(IF(Q250&gt;$G$8,"",IF(P251=EOMONTH(DATE($C248,$D248,1),0),"",IF(P251="","",P251+1))),"")</f>
        <v/>
      </c>
      <c r="R251" s="31" t="str">
        <f t="shared" ref="R251" si="982">IFERROR(IF(R250&gt;$G$8,"",IF(Q251=EOMONTH(DATE($C248,$D248,1),0),"",IF(Q251="","",Q251+1))),"")</f>
        <v/>
      </c>
      <c r="S251" s="31" t="str">
        <f t="shared" ref="S251" si="983">IFERROR(IF(S250&gt;$G$8,"",IF(R251=EOMONTH(DATE($C248,$D248,1),0),"",IF(R251="","",R251+1))),"")</f>
        <v/>
      </c>
      <c r="T251" s="31" t="str">
        <f t="shared" ref="T251" si="984">IFERROR(IF(T250&gt;$G$8,"",IF(S251=EOMONTH(DATE($C248,$D248,1),0),"",IF(S251="","",S251+1))),"")</f>
        <v/>
      </c>
      <c r="U251" s="31" t="str">
        <f t="shared" ref="U251" si="985">IFERROR(IF(U250&gt;$G$8,"",IF(T251=EOMONTH(DATE($C248,$D248,1),0),"",IF(T251="","",T251+1))),"")</f>
        <v/>
      </c>
      <c r="V251" s="31" t="str">
        <f t="shared" ref="V251" si="986">IFERROR(IF(V250&gt;$G$8,"",IF(U251=EOMONTH(DATE($C248,$D248,1),0),"",IF(U251="","",U251+1))),"")</f>
        <v/>
      </c>
      <c r="W251" s="31" t="str">
        <f t="shared" ref="W251" si="987">IFERROR(IF(W250&gt;$G$8,"",IF(V251=EOMONTH(DATE($C248,$D248,1),0),"",IF(V251="","",V251+1))),"")</f>
        <v/>
      </c>
      <c r="X251" s="31" t="str">
        <f t="shared" ref="X251" si="988">IFERROR(IF(X250&gt;$G$8,"",IF(W251=EOMONTH(DATE($C248,$D248,1),0),"",IF(W251="","",W251+1))),"")</f>
        <v/>
      </c>
      <c r="Y251" s="31" t="str">
        <f t="shared" ref="Y251" si="989">IFERROR(IF(Y250&gt;$G$8,"",IF(X251=EOMONTH(DATE($C248,$D248,1),0),"",IF(X251="","",X251+1))),"")</f>
        <v/>
      </c>
      <c r="Z251" s="31" t="str">
        <f t="shared" ref="Z251" si="990">IFERROR(IF(Z250&gt;$G$8,"",IF(Y251=EOMONTH(DATE($C248,$D248,1),0),"",IF(Y251="","",Y251+1))),"")</f>
        <v/>
      </c>
      <c r="AA251" s="31" t="str">
        <f t="shared" ref="AA251" si="991">IFERROR(IF(AA250&gt;$G$8,"",IF(Z251=EOMONTH(DATE($C248,$D248,1),0),"",IF(Z251="","",Z251+1))),"")</f>
        <v/>
      </c>
      <c r="AB251" s="31" t="str">
        <f t="shared" ref="AB251" si="992">IFERROR(IF(AB250&gt;$G$8,"",IF(AA251=EOMONTH(DATE($C248,$D248,1),0),"",IF(AA251="","",AA251+1))),"")</f>
        <v/>
      </c>
      <c r="AC251" s="31" t="str">
        <f t="shared" ref="AC251" si="993">IFERROR(IF(AC250&gt;$G$8,"",IF(AB251=EOMONTH(DATE($C248,$D248,1),0),"",IF(AB251="","",AB251+1))),"")</f>
        <v/>
      </c>
      <c r="AD251" s="31" t="str">
        <f t="shared" ref="AD251" si="994">IFERROR(IF(AD250&gt;$G$8,"",IF(AC251=EOMONTH(DATE($C248,$D248,1),0),"",IF(AC251="","",AC251+1))),"")</f>
        <v/>
      </c>
      <c r="AE251" s="31" t="str">
        <f t="shared" ref="AE251" si="995">IFERROR(IF(AE250&gt;$G$8,"",IF(AD251=EOMONTH(DATE($C248,$D248,1),0),"",IF(AD251="","",AD251+1))),"")</f>
        <v/>
      </c>
      <c r="AF251" s="31" t="str">
        <f t="shared" ref="AF251" si="996">IFERROR(IF(AF250&gt;$G$8,"",IF(AE251=EOMONTH(DATE($C248,$D248,1),0),"",IF(AE251="","",AE251+1))),"")</f>
        <v/>
      </c>
      <c r="AG251" s="31" t="str">
        <f t="shared" ref="AG251" si="997">IFERROR(IF(AG250&gt;$G$8,"",IF(AF251=EOMONTH(DATE($C248,$D248,1),0),"",IF(AF251="","",AF251+1))),"")</f>
        <v/>
      </c>
      <c r="AH251" s="32" t="s">
        <v>22</v>
      </c>
      <c r="AI251" s="33">
        <f>+COUNTIFS(C252:AG252,"土",C256:AG256,"")+COUNTIFS(C252:AG252,"日",C256:AG256,"")</f>
        <v>0</v>
      </c>
    </row>
    <row r="252" spans="2:39" s="36" customFormat="1" x14ac:dyDescent="0.15">
      <c r="B252" s="52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3" t="s">
        <v>17</v>
      </c>
      <c r="AI252" s="33">
        <f>+COUNTIF(C256:AG256,"夏休")+COUNTIF(C256:AG256,"冬休")</f>
        <v>0</v>
      </c>
    </row>
    <row r="253" spans="2:39" s="36" customFormat="1" ht="13.5" customHeight="1" x14ac:dyDescent="0.15">
      <c r="B253" s="176" t="s">
        <v>8</v>
      </c>
      <c r="C253" s="182"/>
      <c r="D253" s="170"/>
      <c r="E253" s="170"/>
      <c r="F253" s="170"/>
      <c r="G253" s="170"/>
      <c r="H253" s="170"/>
      <c r="I253" s="170"/>
      <c r="J253" s="170"/>
      <c r="K253" s="170"/>
      <c r="L253" s="170"/>
      <c r="M253" s="170"/>
      <c r="N253" s="170"/>
      <c r="O253" s="170"/>
      <c r="P253" s="170"/>
      <c r="Q253" s="170"/>
      <c r="R253" s="170"/>
      <c r="S253" s="170"/>
      <c r="T253" s="170"/>
      <c r="U253" s="170"/>
      <c r="V253" s="170"/>
      <c r="W253" s="170"/>
      <c r="X253" s="170"/>
      <c r="Y253" s="170"/>
      <c r="Z253" s="170"/>
      <c r="AA253" s="170"/>
      <c r="AB253" s="170"/>
      <c r="AC253" s="170"/>
      <c r="AD253" s="202"/>
      <c r="AE253" s="202"/>
      <c r="AF253" s="170"/>
      <c r="AG253" s="205"/>
      <c r="AH253" s="54" t="s">
        <v>2</v>
      </c>
      <c r="AI253" s="55">
        <f>COUNT(C251:AG251)-AI252</f>
        <v>0</v>
      </c>
    </row>
    <row r="254" spans="2:39" s="36" customFormat="1" ht="13.5" customHeight="1" x14ac:dyDescent="0.15">
      <c r="B254" s="177"/>
      <c r="C254" s="183"/>
      <c r="D254" s="171"/>
      <c r="E254" s="171"/>
      <c r="F254" s="171"/>
      <c r="G254" s="171"/>
      <c r="H254" s="171"/>
      <c r="I254" s="171"/>
      <c r="J254" s="171"/>
      <c r="K254" s="171"/>
      <c r="L254" s="171"/>
      <c r="M254" s="171"/>
      <c r="N254" s="171"/>
      <c r="O254" s="171"/>
      <c r="P254" s="171"/>
      <c r="Q254" s="171"/>
      <c r="R254" s="171"/>
      <c r="S254" s="171"/>
      <c r="T254" s="171"/>
      <c r="U254" s="171"/>
      <c r="V254" s="171"/>
      <c r="W254" s="171"/>
      <c r="X254" s="171"/>
      <c r="Y254" s="171"/>
      <c r="Z254" s="171"/>
      <c r="AA254" s="171"/>
      <c r="AB254" s="171"/>
      <c r="AC254" s="171"/>
      <c r="AD254" s="203"/>
      <c r="AE254" s="203"/>
      <c r="AF254" s="171"/>
      <c r="AG254" s="206"/>
      <c r="AH254" s="54" t="s">
        <v>6</v>
      </c>
      <c r="AI254" s="39">
        <f>+COUNTIF(C257:AG257,"休")</f>
        <v>0</v>
      </c>
      <c r="AJ254" s="40" t="e">
        <f>IF(AI255&gt;0.285,"",IF(AI254&lt;AI251,"←計画日数が足りません",""))</f>
        <v>#DIV/0!</v>
      </c>
    </row>
    <row r="255" spans="2:39" s="36" customFormat="1" ht="13.5" customHeight="1" x14ac:dyDescent="0.15">
      <c r="B255" s="178"/>
      <c r="C255" s="184"/>
      <c r="D255" s="172"/>
      <c r="E255" s="172"/>
      <c r="F255" s="172"/>
      <c r="G255" s="172"/>
      <c r="H255" s="172"/>
      <c r="I255" s="172"/>
      <c r="J255" s="172"/>
      <c r="K255" s="172"/>
      <c r="L255" s="172"/>
      <c r="M255" s="172"/>
      <c r="N255" s="172"/>
      <c r="O255" s="172"/>
      <c r="P255" s="172"/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  <c r="AA255" s="172"/>
      <c r="AB255" s="172"/>
      <c r="AC255" s="172"/>
      <c r="AD255" s="204"/>
      <c r="AE255" s="204"/>
      <c r="AF255" s="172"/>
      <c r="AG255" s="207"/>
      <c r="AH255" s="54" t="s">
        <v>9</v>
      </c>
      <c r="AI255" s="56" t="e">
        <f>+AI254/AI253</f>
        <v>#DIV/0!</v>
      </c>
    </row>
    <row r="256" spans="2:39" s="36" customFormat="1" x14ac:dyDescent="0.15">
      <c r="B256" s="57" t="s">
        <v>16</v>
      </c>
      <c r="C256" s="5" t="str">
        <f>IFERROR(IF(C251="","",VLOOKUP(C251,'別紙１ (港湾・漁港)'!$AT$7:$AW$678,2,FALSE)),"")</f>
        <v/>
      </c>
      <c r="D256" s="2" t="str">
        <f>IFERROR(IF(D251="","",VLOOKUP(D251,'別紙１ (港湾・漁港)'!$AT$7:$AW$678,2,FALSE)),"")</f>
        <v/>
      </c>
      <c r="E256" s="2" t="str">
        <f>IFERROR(IF(E251="","",VLOOKUP(E251,'別紙１ (港湾・漁港)'!$AT$7:$AW$678,2,FALSE)),"")</f>
        <v/>
      </c>
      <c r="F256" s="2" t="str">
        <f>IFERROR(IF(F251="","",VLOOKUP(F251,'別紙１ (港湾・漁港)'!$AT$7:$AW$678,2,FALSE)),"")</f>
        <v/>
      </c>
      <c r="G256" s="2" t="str">
        <f>IFERROR(IF(G251="","",VLOOKUP(G251,'別紙１ (港湾・漁港)'!$AT$7:$AW$678,2,FALSE)),"")</f>
        <v/>
      </c>
      <c r="H256" s="2" t="str">
        <f>IFERROR(IF(H251="","",VLOOKUP(H251,'別紙１ (港湾・漁港)'!$AT$7:$AW$678,2,FALSE)),"")</f>
        <v/>
      </c>
      <c r="I256" s="2" t="str">
        <f>IFERROR(IF(I251="","",VLOOKUP(I251,'別紙１ (港湾・漁港)'!$AT$7:$AW$678,2,FALSE)),"")</f>
        <v/>
      </c>
      <c r="J256" s="2" t="str">
        <f>IFERROR(IF(J251="","",VLOOKUP(J251,'別紙１ (港湾・漁港)'!$AT$7:$AW$678,2,FALSE)),"")</f>
        <v/>
      </c>
      <c r="K256" s="2" t="str">
        <f>IFERROR(IF(K251="","",VLOOKUP(K251,'別紙１ (港湾・漁港)'!$AT$7:$AW$678,2,FALSE)),"")</f>
        <v/>
      </c>
      <c r="L256" s="2" t="str">
        <f>IFERROR(IF(L251="","",VLOOKUP(L251,'別紙１ (港湾・漁港)'!$AT$7:$AW$678,2,FALSE)),"")</f>
        <v/>
      </c>
      <c r="M256" s="2" t="str">
        <f>IFERROR(IF(M251="","",VLOOKUP(M251,'別紙１ (港湾・漁港)'!$AT$7:$AW$678,2,FALSE)),"")</f>
        <v/>
      </c>
      <c r="N256" s="2" t="str">
        <f>IFERROR(IF(N251="","",VLOOKUP(N251,'別紙１ (港湾・漁港)'!$AT$7:$AW$678,2,FALSE)),"")</f>
        <v/>
      </c>
      <c r="O256" s="2" t="str">
        <f>IFERROR(IF(O251="","",VLOOKUP(O251,'別紙１ (港湾・漁港)'!$AT$7:$AW$678,2,FALSE)),"")</f>
        <v/>
      </c>
      <c r="P256" s="2" t="str">
        <f>IFERROR(IF(P251="","",VLOOKUP(P251,'別紙１ (港湾・漁港)'!$AT$7:$AW$678,2,FALSE)),"")</f>
        <v/>
      </c>
      <c r="Q256" s="2" t="str">
        <f>IFERROR(IF(Q251="","",VLOOKUP(Q251,'別紙１ (港湾・漁港)'!$AT$7:$AW$678,2,FALSE)),"")</f>
        <v/>
      </c>
      <c r="R256" s="2" t="str">
        <f>IFERROR(IF(R251="","",VLOOKUP(R251,'別紙１ (港湾・漁港)'!$AT$7:$AW$678,2,FALSE)),"")</f>
        <v/>
      </c>
      <c r="S256" s="2" t="str">
        <f>IFERROR(IF(S251="","",VLOOKUP(S251,'別紙１ (港湾・漁港)'!$AT$7:$AW$678,2,FALSE)),"")</f>
        <v/>
      </c>
      <c r="T256" s="2" t="str">
        <f>IFERROR(IF(T251="","",VLOOKUP(T251,'別紙１ (港湾・漁港)'!$AT$7:$AW$678,2,FALSE)),"")</f>
        <v/>
      </c>
      <c r="U256" s="2" t="str">
        <f>IFERROR(IF(U251="","",VLOOKUP(U251,'別紙１ (港湾・漁港)'!$AT$7:$AW$678,2,FALSE)),"")</f>
        <v/>
      </c>
      <c r="V256" s="2" t="str">
        <f>IFERROR(IF(V251="","",VLOOKUP(V251,'別紙１ (港湾・漁港)'!$AT$7:$AW$678,2,FALSE)),"")</f>
        <v/>
      </c>
      <c r="W256" s="2" t="str">
        <f>IFERROR(IF(W251="","",VLOOKUP(W251,'別紙１ (港湾・漁港)'!$AT$7:$AW$678,2,FALSE)),"")</f>
        <v/>
      </c>
      <c r="X256" s="2" t="str">
        <f>IFERROR(IF(X251="","",VLOOKUP(X251,'別紙１ (港湾・漁港)'!$AT$7:$AW$678,2,FALSE)),"")</f>
        <v/>
      </c>
      <c r="Y256" s="2" t="str">
        <f>IFERROR(IF(Y251="","",VLOOKUP(Y251,'別紙１ (港湾・漁港)'!$AT$7:$AW$678,2,FALSE)),"")</f>
        <v/>
      </c>
      <c r="Z256" s="2" t="str">
        <f>IFERROR(IF(Z251="","",VLOOKUP(Z251,'別紙１ (港湾・漁港)'!$AT$7:$AW$678,2,FALSE)),"")</f>
        <v/>
      </c>
      <c r="AA256" s="2" t="str">
        <f>IFERROR(IF(AA251="","",VLOOKUP(AA251,'別紙１ (港湾・漁港)'!$AT$7:$AW$678,2,FALSE)),"")</f>
        <v/>
      </c>
      <c r="AB256" s="2" t="str">
        <f>IFERROR(IF(AB251="","",VLOOKUP(AB251,'別紙１ (港湾・漁港)'!$AT$7:$AW$678,2,FALSE)),"")</f>
        <v/>
      </c>
      <c r="AC256" s="2" t="str">
        <f>IFERROR(IF(AC251="","",VLOOKUP(AC251,'別紙１ (港湾・漁港)'!$AT$7:$AW$678,2,FALSE)),"")</f>
        <v/>
      </c>
      <c r="AD256" s="3" t="str">
        <f>IFERROR(IF(AD251="","",VLOOKUP(AD251,'別紙１ (港湾・漁港)'!$AT$7:$AW$678,2,FALSE)),"")</f>
        <v/>
      </c>
      <c r="AE256" s="3" t="str">
        <f>IFERROR(IF(AE251="","",VLOOKUP(AE251,'別紙１ (港湾・漁港)'!$AT$7:$AW$678,2,FALSE)),"")</f>
        <v/>
      </c>
      <c r="AF256" s="2" t="str">
        <f>IFERROR(IF(AF251="","",VLOOKUP(AF251,'別紙１ (港湾・漁港)'!$AT$7:$AW$678,2,FALSE)),"")</f>
        <v/>
      </c>
      <c r="AG256" s="4" t="str">
        <f>IFERROR(IF(AG251="","",VLOOKUP(AG251,'別紙１ (港湾・漁港)'!$AT$7:$AW$678,2,FALSE)),"")</f>
        <v/>
      </c>
      <c r="AH256" s="54" t="s">
        <v>10</v>
      </c>
      <c r="AI256" s="39">
        <f>+COUNTIF(C258:AG258,"*休")+COUNTIF(C258:AG258,"*雨")</f>
        <v>0</v>
      </c>
    </row>
    <row r="257" spans="2:39" s="36" customFormat="1" x14ac:dyDescent="0.15">
      <c r="B257" s="52" t="s">
        <v>0</v>
      </c>
      <c r="C257" s="5" t="str">
        <f>IFERROR(IF(C251="","",VLOOKUP(C251,'別紙１ (港湾・漁港)'!$AT$7:$AW$678,3,FALSE)),"")</f>
        <v/>
      </c>
      <c r="D257" s="2" t="str">
        <f>IFERROR(IF(D251="","",VLOOKUP(D251,'別紙１ (港湾・漁港)'!$AT$7:$AW$678,3,FALSE)),"")</f>
        <v/>
      </c>
      <c r="E257" s="2" t="str">
        <f>IFERROR(IF(E251="","",VLOOKUP(E251,'別紙１ (港湾・漁港)'!$AT$7:$AW$678,3,FALSE)),"")</f>
        <v/>
      </c>
      <c r="F257" s="2" t="str">
        <f>IFERROR(IF(F251="","",VLOOKUP(F251,'別紙１ (港湾・漁港)'!$AT$7:$AW$678,3,FALSE)),"")</f>
        <v/>
      </c>
      <c r="G257" s="2" t="str">
        <f>IFERROR(IF(G251="","",VLOOKUP(G251,'別紙１ (港湾・漁港)'!$AT$7:$AW$678,3,FALSE)),"")</f>
        <v/>
      </c>
      <c r="H257" s="2" t="str">
        <f>IFERROR(IF(H251="","",VLOOKUP(H251,'別紙１ (港湾・漁港)'!$AT$7:$AW$678,3,FALSE)),"")</f>
        <v/>
      </c>
      <c r="I257" s="2" t="str">
        <f>IFERROR(IF(I251="","",VLOOKUP(I251,'別紙１ (港湾・漁港)'!$AT$7:$AW$678,3,FALSE)),"")</f>
        <v/>
      </c>
      <c r="J257" s="2" t="str">
        <f>IFERROR(IF(J251="","",VLOOKUP(J251,'別紙１ (港湾・漁港)'!$AT$7:$AW$678,3,FALSE)),"")</f>
        <v/>
      </c>
      <c r="K257" s="2" t="str">
        <f>IFERROR(IF(K251="","",VLOOKUP(K251,'別紙１ (港湾・漁港)'!$AT$7:$AW$678,3,FALSE)),"")</f>
        <v/>
      </c>
      <c r="L257" s="2" t="str">
        <f>IFERROR(IF(L251="","",VLOOKUP(L251,'別紙１ (港湾・漁港)'!$AT$7:$AW$678,3,FALSE)),"")</f>
        <v/>
      </c>
      <c r="M257" s="2" t="str">
        <f>IFERROR(IF(M251="","",VLOOKUP(M251,'別紙１ (港湾・漁港)'!$AT$7:$AW$678,3,FALSE)),"")</f>
        <v/>
      </c>
      <c r="N257" s="2" t="str">
        <f>IFERROR(IF(N251="","",VLOOKUP(N251,'別紙１ (港湾・漁港)'!$AT$7:$AW$678,3,FALSE)),"")</f>
        <v/>
      </c>
      <c r="O257" s="2" t="str">
        <f>IFERROR(IF(O251="","",VLOOKUP(O251,'別紙１ (港湾・漁港)'!$AT$7:$AW$678,3,FALSE)),"")</f>
        <v/>
      </c>
      <c r="P257" s="2" t="str">
        <f>IFERROR(IF(P251="","",VLOOKUP(P251,'別紙１ (港湾・漁港)'!$AT$7:$AW$678,3,FALSE)),"")</f>
        <v/>
      </c>
      <c r="Q257" s="2" t="str">
        <f>IFERROR(IF(Q251="","",VLOOKUP(Q251,'別紙１ (港湾・漁港)'!$AT$7:$AW$678,3,FALSE)),"")</f>
        <v/>
      </c>
      <c r="R257" s="2" t="str">
        <f>IFERROR(IF(R251="","",VLOOKUP(R251,'別紙１ (港湾・漁港)'!$AT$7:$AW$678,3,FALSE)),"")</f>
        <v/>
      </c>
      <c r="S257" s="2" t="str">
        <f>IFERROR(IF(S251="","",VLOOKUP(S251,'別紙１ (港湾・漁港)'!$AT$7:$AW$678,3,FALSE)),"")</f>
        <v/>
      </c>
      <c r="T257" s="2" t="str">
        <f>IFERROR(IF(T251="","",VLOOKUP(T251,'別紙１ (港湾・漁港)'!$AT$7:$AW$678,3,FALSE)),"")</f>
        <v/>
      </c>
      <c r="U257" s="2" t="str">
        <f>IFERROR(IF(U251="","",VLOOKUP(U251,'別紙１ (港湾・漁港)'!$AT$7:$AW$678,3,FALSE)),"")</f>
        <v/>
      </c>
      <c r="V257" s="2" t="str">
        <f>IFERROR(IF(V251="","",VLOOKUP(V251,'別紙１ (港湾・漁港)'!$AT$7:$AW$678,3,FALSE)),"")</f>
        <v/>
      </c>
      <c r="W257" s="2" t="str">
        <f>IFERROR(IF(W251="","",VLOOKUP(W251,'別紙１ (港湾・漁港)'!$AT$7:$AW$678,3,FALSE)),"")</f>
        <v/>
      </c>
      <c r="X257" s="2" t="str">
        <f>IFERROR(IF(X251="","",VLOOKUP(X251,'別紙１ (港湾・漁港)'!$AT$7:$AW$678,3,FALSE)),"")</f>
        <v/>
      </c>
      <c r="Y257" s="2" t="str">
        <f>IFERROR(IF(Y251="","",VLOOKUP(Y251,'別紙１ (港湾・漁港)'!$AT$7:$AW$678,3,FALSE)),"")</f>
        <v/>
      </c>
      <c r="Z257" s="2" t="str">
        <f>IFERROR(IF(Z251="","",VLOOKUP(Z251,'別紙１ (港湾・漁港)'!$AT$7:$AW$678,3,FALSE)),"")</f>
        <v/>
      </c>
      <c r="AA257" s="2" t="str">
        <f>IFERROR(IF(AA251="","",VLOOKUP(AA251,'別紙１ (港湾・漁港)'!$AT$7:$AW$678,3,FALSE)),"")</f>
        <v/>
      </c>
      <c r="AB257" s="2" t="str">
        <f>IFERROR(IF(AB251="","",VLOOKUP(AB251,'別紙１ (港湾・漁港)'!$AT$7:$AW$678,3,FALSE)),"")</f>
        <v/>
      </c>
      <c r="AC257" s="2" t="str">
        <f>IFERROR(IF(AC251="","",VLOOKUP(AC251,'別紙１ (港湾・漁港)'!$AT$7:$AW$678,3,FALSE)),"")</f>
        <v/>
      </c>
      <c r="AD257" s="2" t="str">
        <f>IFERROR(IF(AD251="","",VLOOKUP(AD251,'別紙１ (港湾・漁港)'!$AT$7:$AW$678,3,FALSE)),"")</f>
        <v/>
      </c>
      <c r="AE257" s="2" t="str">
        <f>IFERROR(IF(AE251="","",VLOOKUP(AE251,'別紙１ (港湾・漁港)'!$AT$7:$AW$678,3,FALSE)),"")</f>
        <v/>
      </c>
      <c r="AF257" s="2" t="str">
        <f>IFERROR(IF(AF251="","",VLOOKUP(AF251,'別紙１ (港湾・漁港)'!$AT$7:$AW$678,3,FALSE)),"")</f>
        <v/>
      </c>
      <c r="AG257" s="69" t="str">
        <f>IFERROR(IF(AG251="","",VLOOKUP(AG251,'別紙１ (港湾・漁港)'!$AT$7:$AW$678,3,FALSE)),"")</f>
        <v/>
      </c>
      <c r="AH257" s="58" t="s">
        <v>4</v>
      </c>
      <c r="AI257" s="59" t="e">
        <f>+AI256/AI253</f>
        <v>#DIV/0!</v>
      </c>
    </row>
    <row r="258" spans="2:39" s="36" customFormat="1" x14ac:dyDescent="0.15">
      <c r="B258" s="60" t="s">
        <v>7</v>
      </c>
      <c r="C258" s="70" t="str">
        <f>IFERROR(IF(C251="","",VLOOKUP(C251,'別紙１ (港湾・漁港)'!$AT$7:$AW$678,4,FALSE)),"")</f>
        <v/>
      </c>
      <c r="D258" s="71" t="str">
        <f>IFERROR(IF(D251="","",VLOOKUP(D251,'別紙１ (港湾・漁港)'!$AT$7:$AW$678,4,FALSE)),"")</f>
        <v/>
      </c>
      <c r="E258" s="71" t="str">
        <f>IFERROR(IF(E251="","",VLOOKUP(E251,'別紙１ (港湾・漁港)'!$AT$7:$AW$678,4,FALSE)),"")</f>
        <v/>
      </c>
      <c r="F258" s="71" t="str">
        <f>IFERROR(IF(F251="","",VLOOKUP(F251,'別紙１ (港湾・漁港)'!$AT$7:$AW$678,4,FALSE)),"")</f>
        <v/>
      </c>
      <c r="G258" s="71" t="str">
        <f>IFERROR(IF(G251="","",VLOOKUP(G251,'別紙１ (港湾・漁港)'!$AT$7:$AW$678,4,FALSE)),"")</f>
        <v/>
      </c>
      <c r="H258" s="71" t="str">
        <f>IFERROR(IF(H251="","",VLOOKUP(H251,'別紙１ (港湾・漁港)'!$AT$7:$AW$678,4,FALSE)),"")</f>
        <v/>
      </c>
      <c r="I258" s="71" t="str">
        <f>IFERROR(IF(I251="","",VLOOKUP(I251,'別紙１ (港湾・漁港)'!$AT$7:$AW$678,4,FALSE)),"")</f>
        <v/>
      </c>
      <c r="J258" s="71" t="str">
        <f>IFERROR(IF(J251="","",VLOOKUP(J251,'別紙１ (港湾・漁港)'!$AT$7:$AW$678,4,FALSE)),"")</f>
        <v/>
      </c>
      <c r="K258" s="71" t="str">
        <f>IFERROR(IF(K251="","",VLOOKUP(K251,'別紙１ (港湾・漁港)'!$AT$7:$AW$678,4,FALSE)),"")</f>
        <v/>
      </c>
      <c r="L258" s="71" t="str">
        <f>IFERROR(IF(L251="","",VLOOKUP(L251,'別紙１ (港湾・漁港)'!$AT$7:$AW$678,4,FALSE)),"")</f>
        <v/>
      </c>
      <c r="M258" s="71" t="str">
        <f>IFERROR(IF(M251="","",VLOOKUP(M251,'別紙１ (港湾・漁港)'!$AT$7:$AW$678,4,FALSE)),"")</f>
        <v/>
      </c>
      <c r="N258" s="71" t="str">
        <f>IFERROR(IF(N251="","",VLOOKUP(N251,'別紙１ (港湾・漁港)'!$AT$7:$AW$678,4,FALSE)),"")</f>
        <v/>
      </c>
      <c r="O258" s="71" t="str">
        <f>IFERROR(IF(O251="","",VLOOKUP(O251,'別紙１ (港湾・漁港)'!$AT$7:$AW$678,4,FALSE)),"")</f>
        <v/>
      </c>
      <c r="P258" s="71" t="str">
        <f>IFERROR(IF(P251="","",VLOOKUP(P251,'別紙１ (港湾・漁港)'!$AT$7:$AW$678,4,FALSE)),"")</f>
        <v/>
      </c>
      <c r="Q258" s="71" t="str">
        <f>IFERROR(IF(Q251="","",VLOOKUP(Q251,'別紙１ (港湾・漁港)'!$AT$7:$AW$678,4,FALSE)),"")</f>
        <v/>
      </c>
      <c r="R258" s="71" t="str">
        <f>IFERROR(IF(R251="","",VLOOKUP(R251,'別紙１ (港湾・漁港)'!$AT$7:$AW$678,4,FALSE)),"")</f>
        <v/>
      </c>
      <c r="S258" s="71" t="str">
        <f>IFERROR(IF(S251="","",VLOOKUP(S251,'別紙１ (港湾・漁港)'!$AT$7:$AW$678,4,FALSE)),"")</f>
        <v/>
      </c>
      <c r="T258" s="71" t="str">
        <f>IFERROR(IF(T251="","",VLOOKUP(T251,'別紙１ (港湾・漁港)'!$AT$7:$AW$678,4,FALSE)),"")</f>
        <v/>
      </c>
      <c r="U258" s="71" t="str">
        <f>IFERROR(IF(U251="","",VLOOKUP(U251,'別紙１ (港湾・漁港)'!$AT$7:$AW$678,4,FALSE)),"")</f>
        <v/>
      </c>
      <c r="V258" s="71" t="str">
        <f>IFERROR(IF(V251="","",VLOOKUP(V251,'別紙１ (港湾・漁港)'!$AT$7:$AW$678,4,FALSE)),"")</f>
        <v/>
      </c>
      <c r="W258" s="71" t="str">
        <f>IFERROR(IF(W251="","",VLOOKUP(W251,'別紙１ (港湾・漁港)'!$AT$7:$AW$678,4,FALSE)),"")</f>
        <v/>
      </c>
      <c r="X258" s="71" t="str">
        <f>IFERROR(IF(X251="","",VLOOKUP(X251,'別紙１ (港湾・漁港)'!$AT$7:$AW$678,4,FALSE)),"")</f>
        <v/>
      </c>
      <c r="Y258" s="71" t="str">
        <f>IFERROR(IF(Y251="","",VLOOKUP(Y251,'別紙１ (港湾・漁港)'!$AT$7:$AW$678,4,FALSE)),"")</f>
        <v/>
      </c>
      <c r="Z258" s="71" t="str">
        <f>IFERROR(IF(Z251="","",VLOOKUP(Z251,'別紙１ (港湾・漁港)'!$AT$7:$AW$678,4,FALSE)),"")</f>
        <v/>
      </c>
      <c r="AA258" s="71" t="str">
        <f>IFERROR(IF(AA251="","",VLOOKUP(AA251,'別紙１ (港湾・漁港)'!$AT$7:$AW$678,4,FALSE)),"")</f>
        <v/>
      </c>
      <c r="AB258" s="71" t="str">
        <f>IFERROR(IF(AB251="","",VLOOKUP(AB251,'別紙１ (港湾・漁港)'!$AT$7:$AW$678,4,FALSE)),"")</f>
        <v/>
      </c>
      <c r="AC258" s="71" t="str">
        <f>IFERROR(IF(AC251="","",VLOOKUP(AC251,'別紙１ (港湾・漁港)'!$AT$7:$AW$678,4,FALSE)),"")</f>
        <v/>
      </c>
      <c r="AD258" s="71" t="str">
        <f>IFERROR(IF(AD251="","",VLOOKUP(AD251,'別紙１ (港湾・漁港)'!$AT$7:$AW$678,4,FALSE)),"")</f>
        <v/>
      </c>
      <c r="AE258" s="71" t="str">
        <f>IFERROR(IF(AE251="","",VLOOKUP(AE251,'別紙１ (港湾・漁港)'!$AT$7:$AW$678,4,FALSE)),"")</f>
        <v/>
      </c>
      <c r="AF258" s="71" t="str">
        <f>IFERROR(IF(AF251="","",VLOOKUP(AF251,'別紙１ (港湾・漁港)'!$AT$7:$AW$678,4,FALSE)),"")</f>
        <v/>
      </c>
      <c r="AG258" s="72" t="str">
        <f>IFERROR(IF(AG251="","",VLOOKUP(AG251,'別紙１ (港湾・漁港)'!$AT$7:$AW$678,4,FALSE)),"")</f>
        <v/>
      </c>
      <c r="AH258" s="61" t="s">
        <v>19</v>
      </c>
      <c r="AI258" s="47" t="e">
        <f>_xlfn.IFS(AI257&gt;=0.285,"OK",AI251&lt;=AI256,"OK",AI251&gt;AI256,"NG")</f>
        <v>#DIV/0!</v>
      </c>
      <c r="AJ258" s="40" t="e">
        <f>IF(AI258="NG","←月単位未達成","←月単位達成")</f>
        <v>#DIV/0!</v>
      </c>
      <c r="AK258" s="9"/>
      <c r="AL258" s="9"/>
      <c r="AM258" s="9"/>
    </row>
    <row r="259" spans="2:39" hidden="1" x14ac:dyDescent="0.15">
      <c r="B259" s="24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40"/>
    </row>
    <row r="260" spans="2:39" hidden="1" x14ac:dyDescent="0.15">
      <c r="B260" s="24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40"/>
    </row>
    <row r="262" spans="2:39" hidden="1" x14ac:dyDescent="0.15">
      <c r="C262" s="7" t="e">
        <f>YEAR(C265)</f>
        <v>#VALUE!</v>
      </c>
      <c r="D262" s="7" t="e">
        <f>MONTH(C265)</f>
        <v>#VALUE!</v>
      </c>
    </row>
    <row r="263" spans="2:39" x14ac:dyDescent="0.15">
      <c r="B263" s="11" t="s">
        <v>20</v>
      </c>
      <c r="C263" s="208" t="str">
        <f>IF(C265="","",C265)</f>
        <v/>
      </c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8"/>
      <c r="AD263" s="208"/>
      <c r="AE263" s="208"/>
      <c r="AF263" s="208"/>
      <c r="AG263" s="208"/>
      <c r="AH263" s="208"/>
      <c r="AI263" s="209"/>
    </row>
    <row r="264" spans="2:39" hidden="1" x14ac:dyDescent="0.15">
      <c r="B264" s="48"/>
      <c r="C264" s="31" t="e">
        <f>DATE($C262,$D262,1)</f>
        <v>#VALUE!</v>
      </c>
      <c r="D264" s="31" t="e">
        <f>C264+1</f>
        <v>#VALUE!</v>
      </c>
      <c r="E264" s="31" t="e">
        <f t="shared" ref="E264" si="1001">D264+1</f>
        <v>#VALUE!</v>
      </c>
      <c r="F264" s="31" t="e">
        <f t="shared" ref="F264" si="1002">E264+1</f>
        <v>#VALUE!</v>
      </c>
      <c r="G264" s="31" t="e">
        <f t="shared" ref="G264" si="1003">F264+1</f>
        <v>#VALUE!</v>
      </c>
      <c r="H264" s="31" t="e">
        <f t="shared" ref="H264" si="1004">G264+1</f>
        <v>#VALUE!</v>
      </c>
      <c r="I264" s="31" t="e">
        <f t="shared" ref="I264" si="1005">H264+1</f>
        <v>#VALUE!</v>
      </c>
      <c r="J264" s="31" t="e">
        <f t="shared" ref="J264" si="1006">I264+1</f>
        <v>#VALUE!</v>
      </c>
      <c r="K264" s="31" t="e">
        <f t="shared" ref="K264" si="1007">J264+1</f>
        <v>#VALUE!</v>
      </c>
      <c r="L264" s="31" t="e">
        <f t="shared" ref="L264" si="1008">K264+1</f>
        <v>#VALUE!</v>
      </c>
      <c r="M264" s="31" t="e">
        <f t="shared" ref="M264" si="1009">L264+1</f>
        <v>#VALUE!</v>
      </c>
      <c r="N264" s="31" t="e">
        <f t="shared" ref="N264" si="1010">M264+1</f>
        <v>#VALUE!</v>
      </c>
      <c r="O264" s="31" t="e">
        <f t="shared" ref="O264" si="1011">N264+1</f>
        <v>#VALUE!</v>
      </c>
      <c r="P264" s="31" t="e">
        <f t="shared" ref="P264" si="1012">O264+1</f>
        <v>#VALUE!</v>
      </c>
      <c r="Q264" s="31" t="e">
        <f t="shared" ref="Q264" si="1013">P264+1</f>
        <v>#VALUE!</v>
      </c>
      <c r="R264" s="31" t="e">
        <f t="shared" ref="R264" si="1014">Q264+1</f>
        <v>#VALUE!</v>
      </c>
      <c r="S264" s="31" t="e">
        <f t="shared" ref="S264" si="1015">R264+1</f>
        <v>#VALUE!</v>
      </c>
      <c r="T264" s="31" t="e">
        <f t="shared" ref="T264" si="1016">S264+1</f>
        <v>#VALUE!</v>
      </c>
      <c r="U264" s="31" t="e">
        <f t="shared" ref="U264" si="1017">T264+1</f>
        <v>#VALUE!</v>
      </c>
      <c r="V264" s="31" t="e">
        <f t="shared" ref="V264" si="1018">U264+1</f>
        <v>#VALUE!</v>
      </c>
      <c r="W264" s="31" t="e">
        <f t="shared" ref="W264" si="1019">V264+1</f>
        <v>#VALUE!</v>
      </c>
      <c r="X264" s="31" t="e">
        <f t="shared" ref="X264" si="1020">W264+1</f>
        <v>#VALUE!</v>
      </c>
      <c r="Y264" s="31" t="e">
        <f t="shared" ref="Y264" si="1021">X264+1</f>
        <v>#VALUE!</v>
      </c>
      <c r="Z264" s="31" t="e">
        <f t="shared" ref="Z264" si="1022">Y264+1</f>
        <v>#VALUE!</v>
      </c>
      <c r="AA264" s="31" t="e">
        <f t="shared" ref="AA264" si="1023">Z264+1</f>
        <v>#VALUE!</v>
      </c>
      <c r="AB264" s="31" t="e">
        <f t="shared" ref="AB264" si="1024">AA264+1</f>
        <v>#VALUE!</v>
      </c>
      <c r="AC264" s="31" t="e">
        <f t="shared" ref="AC264" si="1025">AB264+1</f>
        <v>#VALUE!</v>
      </c>
      <c r="AD264" s="31" t="e">
        <f t="shared" ref="AD264" si="1026">AC264+1</f>
        <v>#VALUE!</v>
      </c>
      <c r="AE264" s="31" t="e">
        <f t="shared" ref="AE264" si="1027">AD264+1</f>
        <v>#VALUE!</v>
      </c>
      <c r="AF264" s="31" t="e">
        <f t="shared" ref="AF264" si="1028">AE264+1</f>
        <v>#VALUE!</v>
      </c>
      <c r="AG264" s="31" t="e">
        <f t="shared" ref="AG264" si="1029">AF264+1</f>
        <v>#VALUE!</v>
      </c>
      <c r="AH264" s="49"/>
      <c r="AI264" s="50"/>
    </row>
    <row r="265" spans="2:39" x14ac:dyDescent="0.15">
      <c r="B265" s="29" t="s">
        <v>21</v>
      </c>
      <c r="C265" s="51" t="str">
        <f>IFERROR(IF(EDATE(C250,1)&gt;$G$8,"",EDATE(C250,1)),"")</f>
        <v/>
      </c>
      <c r="D265" s="31" t="str">
        <f>IFERROR(IF(D264&gt;$G$8,"",IF(C265=EOMONTH(DATE($C262,$D262,1),0),"",IF(C265="","",C265+1))),"")</f>
        <v/>
      </c>
      <c r="E265" s="31" t="str">
        <f t="shared" ref="E265" si="1030">IFERROR(IF(E264&gt;$G$8,"",IF(D265=EOMONTH(DATE($C262,$D262,1),0),"",IF(D265="","",D265+1))),"")</f>
        <v/>
      </c>
      <c r="F265" s="31" t="str">
        <f t="shared" ref="F265" si="1031">IFERROR(IF(F264&gt;$G$8,"",IF(E265=EOMONTH(DATE($C262,$D262,1),0),"",IF(E265="","",E265+1))),"")</f>
        <v/>
      </c>
      <c r="G265" s="31" t="str">
        <f t="shared" ref="G265" si="1032">IFERROR(IF(G264&gt;$G$8,"",IF(F265=EOMONTH(DATE($C262,$D262,1),0),"",IF(F265="","",F265+1))),"")</f>
        <v/>
      </c>
      <c r="H265" s="31" t="str">
        <f t="shared" ref="H265" si="1033">IFERROR(IF(H264&gt;$G$8,"",IF(G265=EOMONTH(DATE($C262,$D262,1),0),"",IF(G265="","",G265+1))),"")</f>
        <v/>
      </c>
      <c r="I265" s="31" t="str">
        <f t="shared" ref="I265" si="1034">IFERROR(IF(I264&gt;$G$8,"",IF(H265=EOMONTH(DATE($C262,$D262,1),0),"",IF(H265="","",H265+1))),"")</f>
        <v/>
      </c>
      <c r="J265" s="31" t="str">
        <f t="shared" ref="J265" si="1035">IFERROR(IF(J264&gt;$G$8,"",IF(I265=EOMONTH(DATE($C262,$D262,1),0),"",IF(I265="","",I265+1))),"")</f>
        <v/>
      </c>
      <c r="K265" s="31" t="str">
        <f t="shared" ref="K265" si="1036">IFERROR(IF(K264&gt;$G$8,"",IF(J265=EOMONTH(DATE($C262,$D262,1),0),"",IF(J265="","",J265+1))),"")</f>
        <v/>
      </c>
      <c r="L265" s="31" t="str">
        <f t="shared" ref="L265" si="1037">IFERROR(IF(L264&gt;$G$8,"",IF(K265=EOMONTH(DATE($C262,$D262,1),0),"",IF(K265="","",K265+1))),"")</f>
        <v/>
      </c>
      <c r="M265" s="31" t="str">
        <f t="shared" ref="M265" si="1038">IFERROR(IF(M264&gt;$G$8,"",IF(L265=EOMONTH(DATE($C262,$D262,1),0),"",IF(L265="","",L265+1))),"")</f>
        <v/>
      </c>
      <c r="N265" s="31" t="str">
        <f t="shared" ref="N265" si="1039">IFERROR(IF(N264&gt;$G$8,"",IF(M265=EOMONTH(DATE($C262,$D262,1),0),"",IF(M265="","",M265+1))),"")</f>
        <v/>
      </c>
      <c r="O265" s="31" t="str">
        <f t="shared" ref="O265" si="1040">IFERROR(IF(O264&gt;$G$8,"",IF(N265=EOMONTH(DATE($C262,$D262,1),0),"",IF(N265="","",N265+1))),"")</f>
        <v/>
      </c>
      <c r="P265" s="31" t="str">
        <f t="shared" ref="P265" si="1041">IFERROR(IF(P264&gt;$G$8,"",IF(O265=EOMONTH(DATE($C262,$D262,1),0),"",IF(O265="","",O265+1))),"")</f>
        <v/>
      </c>
      <c r="Q265" s="31" t="str">
        <f t="shared" ref="Q265" si="1042">IFERROR(IF(Q264&gt;$G$8,"",IF(P265=EOMONTH(DATE($C262,$D262,1),0),"",IF(P265="","",P265+1))),"")</f>
        <v/>
      </c>
      <c r="R265" s="31" t="str">
        <f t="shared" ref="R265" si="1043">IFERROR(IF(R264&gt;$G$8,"",IF(Q265=EOMONTH(DATE($C262,$D262,1),0),"",IF(Q265="","",Q265+1))),"")</f>
        <v/>
      </c>
      <c r="S265" s="31" t="str">
        <f t="shared" ref="S265" si="1044">IFERROR(IF(S264&gt;$G$8,"",IF(R265=EOMONTH(DATE($C262,$D262,1),0),"",IF(R265="","",R265+1))),"")</f>
        <v/>
      </c>
      <c r="T265" s="31" t="str">
        <f t="shared" ref="T265" si="1045">IFERROR(IF(T264&gt;$G$8,"",IF(S265=EOMONTH(DATE($C262,$D262,1),0),"",IF(S265="","",S265+1))),"")</f>
        <v/>
      </c>
      <c r="U265" s="31" t="str">
        <f t="shared" ref="U265" si="1046">IFERROR(IF(U264&gt;$G$8,"",IF(T265=EOMONTH(DATE($C262,$D262,1),0),"",IF(T265="","",T265+1))),"")</f>
        <v/>
      </c>
      <c r="V265" s="31" t="str">
        <f t="shared" ref="V265" si="1047">IFERROR(IF(V264&gt;$G$8,"",IF(U265=EOMONTH(DATE($C262,$D262,1),0),"",IF(U265="","",U265+1))),"")</f>
        <v/>
      </c>
      <c r="W265" s="31" t="str">
        <f t="shared" ref="W265" si="1048">IFERROR(IF(W264&gt;$G$8,"",IF(V265=EOMONTH(DATE($C262,$D262,1),0),"",IF(V265="","",V265+1))),"")</f>
        <v/>
      </c>
      <c r="X265" s="31" t="str">
        <f t="shared" ref="X265" si="1049">IFERROR(IF(X264&gt;$G$8,"",IF(W265=EOMONTH(DATE($C262,$D262,1),0),"",IF(W265="","",W265+1))),"")</f>
        <v/>
      </c>
      <c r="Y265" s="31" t="str">
        <f t="shared" ref="Y265" si="1050">IFERROR(IF(Y264&gt;$G$8,"",IF(X265=EOMONTH(DATE($C262,$D262,1),0),"",IF(X265="","",X265+1))),"")</f>
        <v/>
      </c>
      <c r="Z265" s="31" t="str">
        <f t="shared" ref="Z265" si="1051">IFERROR(IF(Z264&gt;$G$8,"",IF(Y265=EOMONTH(DATE($C262,$D262,1),0),"",IF(Y265="","",Y265+1))),"")</f>
        <v/>
      </c>
      <c r="AA265" s="31" t="str">
        <f t="shared" ref="AA265" si="1052">IFERROR(IF(AA264&gt;$G$8,"",IF(Z265=EOMONTH(DATE($C262,$D262,1),0),"",IF(Z265="","",Z265+1))),"")</f>
        <v/>
      </c>
      <c r="AB265" s="31" t="str">
        <f t="shared" ref="AB265" si="1053">IFERROR(IF(AB264&gt;$G$8,"",IF(AA265=EOMONTH(DATE($C262,$D262,1),0),"",IF(AA265="","",AA265+1))),"")</f>
        <v/>
      </c>
      <c r="AC265" s="31" t="str">
        <f t="shared" ref="AC265" si="1054">IFERROR(IF(AC264&gt;$G$8,"",IF(AB265=EOMONTH(DATE($C262,$D262,1),0),"",IF(AB265="","",AB265+1))),"")</f>
        <v/>
      </c>
      <c r="AD265" s="31" t="str">
        <f t="shared" ref="AD265" si="1055">IFERROR(IF(AD264&gt;$G$8,"",IF(AC265=EOMONTH(DATE($C262,$D262,1),0),"",IF(AC265="","",AC265+1))),"")</f>
        <v/>
      </c>
      <c r="AE265" s="31" t="str">
        <f t="shared" ref="AE265" si="1056">IFERROR(IF(AE264&gt;$G$8,"",IF(AD265=EOMONTH(DATE($C262,$D262,1),0),"",IF(AD265="","",AD265+1))),"")</f>
        <v/>
      </c>
      <c r="AF265" s="31" t="str">
        <f t="shared" ref="AF265" si="1057">IFERROR(IF(AF264&gt;$G$8,"",IF(AE265=EOMONTH(DATE($C262,$D262,1),0),"",IF(AE265="","",AE265+1))),"")</f>
        <v/>
      </c>
      <c r="AG265" s="31" t="str">
        <f t="shared" ref="AG265" si="1058">IFERROR(IF(AG264&gt;$G$8,"",IF(AF265=EOMONTH(DATE($C262,$D262,1),0),"",IF(AF265="","",AF265+1))),"")</f>
        <v/>
      </c>
      <c r="AH265" s="32" t="s">
        <v>22</v>
      </c>
      <c r="AI265" s="33">
        <f>+COUNTIFS(C266:AG266,"土",C270:AG270,"")+COUNTIFS(C266:AG266,"日",C270:AG270,"")</f>
        <v>0</v>
      </c>
    </row>
    <row r="266" spans="2:39" s="36" customFormat="1" x14ac:dyDescent="0.15">
      <c r="B266" s="52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3" t="s">
        <v>17</v>
      </c>
      <c r="AI266" s="33">
        <f>+COUNTIF(C270:AG270,"夏休")+COUNTIF(C270:AG270,"冬休")</f>
        <v>0</v>
      </c>
    </row>
    <row r="267" spans="2:39" s="36" customFormat="1" ht="13.5" customHeight="1" x14ac:dyDescent="0.15">
      <c r="B267" s="176" t="s">
        <v>8</v>
      </c>
      <c r="C267" s="182"/>
      <c r="D267" s="170"/>
      <c r="E267" s="170"/>
      <c r="F267" s="170"/>
      <c r="G267" s="170"/>
      <c r="H267" s="170"/>
      <c r="I267" s="170"/>
      <c r="J267" s="170"/>
      <c r="K267" s="170"/>
      <c r="L267" s="170"/>
      <c r="M267" s="170"/>
      <c r="N267" s="170"/>
      <c r="O267" s="170"/>
      <c r="P267" s="170"/>
      <c r="Q267" s="170"/>
      <c r="R267" s="170"/>
      <c r="S267" s="170"/>
      <c r="T267" s="170"/>
      <c r="U267" s="170"/>
      <c r="V267" s="170"/>
      <c r="W267" s="170"/>
      <c r="X267" s="170"/>
      <c r="Y267" s="170"/>
      <c r="Z267" s="170"/>
      <c r="AA267" s="170"/>
      <c r="AB267" s="170"/>
      <c r="AC267" s="170"/>
      <c r="AD267" s="202"/>
      <c r="AE267" s="202"/>
      <c r="AF267" s="170"/>
      <c r="AG267" s="205"/>
      <c r="AH267" s="54" t="s">
        <v>2</v>
      </c>
      <c r="AI267" s="55">
        <f>COUNT(C265:AG265)-AI266</f>
        <v>0</v>
      </c>
    </row>
    <row r="268" spans="2:39" s="36" customFormat="1" ht="13.5" customHeight="1" x14ac:dyDescent="0.15">
      <c r="B268" s="177"/>
      <c r="C268" s="183"/>
      <c r="D268" s="171"/>
      <c r="E268" s="171"/>
      <c r="F268" s="171"/>
      <c r="G268" s="171"/>
      <c r="H268" s="171"/>
      <c r="I268" s="171"/>
      <c r="J268" s="171"/>
      <c r="K268" s="171"/>
      <c r="L268" s="171"/>
      <c r="M268" s="171"/>
      <c r="N268" s="171"/>
      <c r="O268" s="171"/>
      <c r="P268" s="171"/>
      <c r="Q268" s="171"/>
      <c r="R268" s="171"/>
      <c r="S268" s="171"/>
      <c r="T268" s="171"/>
      <c r="U268" s="171"/>
      <c r="V268" s="171"/>
      <c r="W268" s="171"/>
      <c r="X268" s="171"/>
      <c r="Y268" s="171"/>
      <c r="Z268" s="171"/>
      <c r="AA268" s="171"/>
      <c r="AB268" s="171"/>
      <c r="AC268" s="171"/>
      <c r="AD268" s="203"/>
      <c r="AE268" s="203"/>
      <c r="AF268" s="171"/>
      <c r="AG268" s="206"/>
      <c r="AH268" s="54" t="s">
        <v>6</v>
      </c>
      <c r="AI268" s="39">
        <f>+COUNTIF(C271:AG271,"休")</f>
        <v>0</v>
      </c>
      <c r="AJ268" s="40" t="e">
        <f>IF(AI269&gt;0.285,"",IF(AI268&lt;AI265,"←計画日数が足りません",""))</f>
        <v>#DIV/0!</v>
      </c>
    </row>
    <row r="269" spans="2:39" s="36" customFormat="1" ht="13.5" customHeight="1" x14ac:dyDescent="0.15">
      <c r="B269" s="178"/>
      <c r="C269" s="184"/>
      <c r="D269" s="172"/>
      <c r="E269" s="172"/>
      <c r="F269" s="172"/>
      <c r="G269" s="172"/>
      <c r="H269" s="172"/>
      <c r="I269" s="172"/>
      <c r="J269" s="172"/>
      <c r="K269" s="172"/>
      <c r="L269" s="172"/>
      <c r="M269" s="172"/>
      <c r="N269" s="172"/>
      <c r="O269" s="172"/>
      <c r="P269" s="172"/>
      <c r="Q269" s="172"/>
      <c r="R269" s="172"/>
      <c r="S269" s="172"/>
      <c r="T269" s="172"/>
      <c r="U269" s="172"/>
      <c r="V269" s="172"/>
      <c r="W269" s="172"/>
      <c r="X269" s="172"/>
      <c r="Y269" s="172"/>
      <c r="Z269" s="172"/>
      <c r="AA269" s="172"/>
      <c r="AB269" s="172"/>
      <c r="AC269" s="172"/>
      <c r="AD269" s="204"/>
      <c r="AE269" s="204"/>
      <c r="AF269" s="172"/>
      <c r="AG269" s="207"/>
      <c r="AH269" s="54" t="s">
        <v>9</v>
      </c>
      <c r="AI269" s="56" t="e">
        <f>+AI268/AI267</f>
        <v>#DIV/0!</v>
      </c>
    </row>
    <row r="270" spans="2:39" s="36" customFormat="1" x14ac:dyDescent="0.15">
      <c r="B270" s="57" t="s">
        <v>16</v>
      </c>
      <c r="C270" s="5" t="str">
        <f>IFERROR(IF(C265="","",VLOOKUP(C265,'別紙１ (港湾・漁港)'!$AT$7:$AW$678,2,FALSE)),"")</f>
        <v/>
      </c>
      <c r="D270" s="2" t="str">
        <f>IFERROR(IF(D265="","",VLOOKUP(D265,'別紙１ (港湾・漁港)'!$AT$7:$AW$678,2,FALSE)),"")</f>
        <v/>
      </c>
      <c r="E270" s="2" t="str">
        <f>IFERROR(IF(E265="","",VLOOKUP(E265,'別紙１ (港湾・漁港)'!$AT$7:$AW$678,2,FALSE)),"")</f>
        <v/>
      </c>
      <c r="F270" s="2" t="str">
        <f>IFERROR(IF(F265="","",VLOOKUP(F265,'別紙１ (港湾・漁港)'!$AT$7:$AW$678,2,FALSE)),"")</f>
        <v/>
      </c>
      <c r="G270" s="2" t="str">
        <f>IFERROR(IF(G265="","",VLOOKUP(G265,'別紙１ (港湾・漁港)'!$AT$7:$AW$678,2,FALSE)),"")</f>
        <v/>
      </c>
      <c r="H270" s="2" t="str">
        <f>IFERROR(IF(H265="","",VLOOKUP(H265,'別紙１ (港湾・漁港)'!$AT$7:$AW$678,2,FALSE)),"")</f>
        <v/>
      </c>
      <c r="I270" s="2" t="str">
        <f>IFERROR(IF(I265="","",VLOOKUP(I265,'別紙１ (港湾・漁港)'!$AT$7:$AW$678,2,FALSE)),"")</f>
        <v/>
      </c>
      <c r="J270" s="2" t="str">
        <f>IFERROR(IF(J265="","",VLOOKUP(J265,'別紙１ (港湾・漁港)'!$AT$7:$AW$678,2,FALSE)),"")</f>
        <v/>
      </c>
      <c r="K270" s="2" t="str">
        <f>IFERROR(IF(K265="","",VLOOKUP(K265,'別紙１ (港湾・漁港)'!$AT$7:$AW$678,2,FALSE)),"")</f>
        <v/>
      </c>
      <c r="L270" s="2" t="str">
        <f>IFERROR(IF(L265="","",VLOOKUP(L265,'別紙１ (港湾・漁港)'!$AT$7:$AW$678,2,FALSE)),"")</f>
        <v/>
      </c>
      <c r="M270" s="2" t="str">
        <f>IFERROR(IF(M265="","",VLOOKUP(M265,'別紙１ (港湾・漁港)'!$AT$7:$AW$678,2,FALSE)),"")</f>
        <v/>
      </c>
      <c r="N270" s="2" t="str">
        <f>IFERROR(IF(N265="","",VLOOKUP(N265,'別紙１ (港湾・漁港)'!$AT$7:$AW$678,2,FALSE)),"")</f>
        <v/>
      </c>
      <c r="O270" s="2" t="str">
        <f>IFERROR(IF(O265="","",VLOOKUP(O265,'別紙１ (港湾・漁港)'!$AT$7:$AW$678,2,FALSE)),"")</f>
        <v/>
      </c>
      <c r="P270" s="2" t="str">
        <f>IFERROR(IF(P265="","",VLOOKUP(P265,'別紙１ (港湾・漁港)'!$AT$7:$AW$678,2,FALSE)),"")</f>
        <v/>
      </c>
      <c r="Q270" s="2" t="str">
        <f>IFERROR(IF(Q265="","",VLOOKUP(Q265,'別紙１ (港湾・漁港)'!$AT$7:$AW$678,2,FALSE)),"")</f>
        <v/>
      </c>
      <c r="R270" s="2" t="str">
        <f>IFERROR(IF(R265="","",VLOOKUP(R265,'別紙１ (港湾・漁港)'!$AT$7:$AW$678,2,FALSE)),"")</f>
        <v/>
      </c>
      <c r="S270" s="2" t="str">
        <f>IFERROR(IF(S265="","",VLOOKUP(S265,'別紙１ (港湾・漁港)'!$AT$7:$AW$678,2,FALSE)),"")</f>
        <v/>
      </c>
      <c r="T270" s="2" t="str">
        <f>IFERROR(IF(T265="","",VLOOKUP(T265,'別紙１ (港湾・漁港)'!$AT$7:$AW$678,2,FALSE)),"")</f>
        <v/>
      </c>
      <c r="U270" s="2" t="str">
        <f>IFERROR(IF(U265="","",VLOOKUP(U265,'別紙１ (港湾・漁港)'!$AT$7:$AW$678,2,FALSE)),"")</f>
        <v/>
      </c>
      <c r="V270" s="2" t="str">
        <f>IFERROR(IF(V265="","",VLOOKUP(V265,'別紙１ (港湾・漁港)'!$AT$7:$AW$678,2,FALSE)),"")</f>
        <v/>
      </c>
      <c r="W270" s="2" t="str">
        <f>IFERROR(IF(W265="","",VLOOKUP(W265,'別紙１ (港湾・漁港)'!$AT$7:$AW$678,2,FALSE)),"")</f>
        <v/>
      </c>
      <c r="X270" s="2" t="str">
        <f>IFERROR(IF(X265="","",VLOOKUP(X265,'別紙１ (港湾・漁港)'!$AT$7:$AW$678,2,FALSE)),"")</f>
        <v/>
      </c>
      <c r="Y270" s="2" t="str">
        <f>IFERROR(IF(Y265="","",VLOOKUP(Y265,'別紙１ (港湾・漁港)'!$AT$7:$AW$678,2,FALSE)),"")</f>
        <v/>
      </c>
      <c r="Z270" s="2" t="str">
        <f>IFERROR(IF(Z265="","",VLOOKUP(Z265,'別紙１ (港湾・漁港)'!$AT$7:$AW$678,2,FALSE)),"")</f>
        <v/>
      </c>
      <c r="AA270" s="2" t="str">
        <f>IFERROR(IF(AA265="","",VLOOKUP(AA265,'別紙１ (港湾・漁港)'!$AT$7:$AW$678,2,FALSE)),"")</f>
        <v/>
      </c>
      <c r="AB270" s="2" t="str">
        <f>IFERROR(IF(AB265="","",VLOOKUP(AB265,'別紙１ (港湾・漁港)'!$AT$7:$AW$678,2,FALSE)),"")</f>
        <v/>
      </c>
      <c r="AC270" s="2" t="str">
        <f>IFERROR(IF(AC265="","",VLOOKUP(AC265,'別紙１ (港湾・漁港)'!$AT$7:$AW$678,2,FALSE)),"")</f>
        <v/>
      </c>
      <c r="AD270" s="3" t="str">
        <f>IFERROR(IF(AD265="","",VLOOKUP(AD265,'別紙１ (港湾・漁港)'!$AT$7:$AW$678,2,FALSE)),"")</f>
        <v/>
      </c>
      <c r="AE270" s="3" t="str">
        <f>IFERROR(IF(AE265="","",VLOOKUP(AE265,'別紙１ (港湾・漁港)'!$AT$7:$AW$678,2,FALSE)),"")</f>
        <v/>
      </c>
      <c r="AF270" s="2" t="str">
        <f>IFERROR(IF(AF265="","",VLOOKUP(AF265,'別紙１ (港湾・漁港)'!$AT$7:$AW$678,2,FALSE)),"")</f>
        <v/>
      </c>
      <c r="AG270" s="4" t="str">
        <f>IFERROR(IF(AG265="","",VLOOKUP(AG265,'別紙１ (港湾・漁港)'!$AT$7:$AW$678,2,FALSE)),"")</f>
        <v/>
      </c>
      <c r="AH270" s="54" t="s">
        <v>10</v>
      </c>
      <c r="AI270" s="39">
        <f>+COUNTIF(C272:AG272,"*休")+COUNTIF(C272:AG272,"*雨")</f>
        <v>0</v>
      </c>
    </row>
    <row r="271" spans="2:39" s="36" customFormat="1" x14ac:dyDescent="0.15">
      <c r="B271" s="52" t="s">
        <v>0</v>
      </c>
      <c r="C271" s="5" t="str">
        <f>IFERROR(IF(C265="","",VLOOKUP(C265,'別紙１ (港湾・漁港)'!$AT$7:$AW$678,3,FALSE)),"")</f>
        <v/>
      </c>
      <c r="D271" s="2" t="str">
        <f>IFERROR(IF(D265="","",VLOOKUP(D265,'別紙１ (港湾・漁港)'!$AT$7:$AW$678,3,FALSE)),"")</f>
        <v/>
      </c>
      <c r="E271" s="2" t="str">
        <f>IFERROR(IF(E265="","",VLOOKUP(E265,'別紙１ (港湾・漁港)'!$AT$7:$AW$678,3,FALSE)),"")</f>
        <v/>
      </c>
      <c r="F271" s="2" t="str">
        <f>IFERROR(IF(F265="","",VLOOKUP(F265,'別紙１ (港湾・漁港)'!$AT$7:$AW$678,3,FALSE)),"")</f>
        <v/>
      </c>
      <c r="G271" s="2" t="str">
        <f>IFERROR(IF(G265="","",VLOOKUP(G265,'別紙１ (港湾・漁港)'!$AT$7:$AW$678,3,FALSE)),"")</f>
        <v/>
      </c>
      <c r="H271" s="2" t="str">
        <f>IFERROR(IF(H265="","",VLOOKUP(H265,'別紙１ (港湾・漁港)'!$AT$7:$AW$678,3,FALSE)),"")</f>
        <v/>
      </c>
      <c r="I271" s="2" t="str">
        <f>IFERROR(IF(I265="","",VLOOKUP(I265,'別紙１ (港湾・漁港)'!$AT$7:$AW$678,3,FALSE)),"")</f>
        <v/>
      </c>
      <c r="J271" s="2" t="str">
        <f>IFERROR(IF(J265="","",VLOOKUP(J265,'別紙１ (港湾・漁港)'!$AT$7:$AW$678,3,FALSE)),"")</f>
        <v/>
      </c>
      <c r="K271" s="2" t="str">
        <f>IFERROR(IF(K265="","",VLOOKUP(K265,'別紙１ (港湾・漁港)'!$AT$7:$AW$678,3,FALSE)),"")</f>
        <v/>
      </c>
      <c r="L271" s="2" t="str">
        <f>IFERROR(IF(L265="","",VLOOKUP(L265,'別紙１ (港湾・漁港)'!$AT$7:$AW$678,3,FALSE)),"")</f>
        <v/>
      </c>
      <c r="M271" s="2" t="str">
        <f>IFERROR(IF(M265="","",VLOOKUP(M265,'別紙１ (港湾・漁港)'!$AT$7:$AW$678,3,FALSE)),"")</f>
        <v/>
      </c>
      <c r="N271" s="2" t="str">
        <f>IFERROR(IF(N265="","",VLOOKUP(N265,'別紙１ (港湾・漁港)'!$AT$7:$AW$678,3,FALSE)),"")</f>
        <v/>
      </c>
      <c r="O271" s="2" t="str">
        <f>IFERROR(IF(O265="","",VLOOKUP(O265,'別紙１ (港湾・漁港)'!$AT$7:$AW$678,3,FALSE)),"")</f>
        <v/>
      </c>
      <c r="P271" s="2" t="str">
        <f>IFERROR(IF(P265="","",VLOOKUP(P265,'別紙１ (港湾・漁港)'!$AT$7:$AW$678,3,FALSE)),"")</f>
        <v/>
      </c>
      <c r="Q271" s="2" t="str">
        <f>IFERROR(IF(Q265="","",VLOOKUP(Q265,'別紙１ (港湾・漁港)'!$AT$7:$AW$678,3,FALSE)),"")</f>
        <v/>
      </c>
      <c r="R271" s="2" t="str">
        <f>IFERROR(IF(R265="","",VLOOKUP(R265,'別紙１ (港湾・漁港)'!$AT$7:$AW$678,3,FALSE)),"")</f>
        <v/>
      </c>
      <c r="S271" s="2" t="str">
        <f>IFERROR(IF(S265="","",VLOOKUP(S265,'別紙１ (港湾・漁港)'!$AT$7:$AW$678,3,FALSE)),"")</f>
        <v/>
      </c>
      <c r="T271" s="2" t="str">
        <f>IFERROR(IF(T265="","",VLOOKUP(T265,'別紙１ (港湾・漁港)'!$AT$7:$AW$678,3,FALSE)),"")</f>
        <v/>
      </c>
      <c r="U271" s="2" t="str">
        <f>IFERROR(IF(U265="","",VLOOKUP(U265,'別紙１ (港湾・漁港)'!$AT$7:$AW$678,3,FALSE)),"")</f>
        <v/>
      </c>
      <c r="V271" s="2" t="str">
        <f>IFERROR(IF(V265="","",VLOOKUP(V265,'別紙１ (港湾・漁港)'!$AT$7:$AW$678,3,FALSE)),"")</f>
        <v/>
      </c>
      <c r="W271" s="2" t="str">
        <f>IFERROR(IF(W265="","",VLOOKUP(W265,'別紙１ (港湾・漁港)'!$AT$7:$AW$678,3,FALSE)),"")</f>
        <v/>
      </c>
      <c r="X271" s="2" t="str">
        <f>IFERROR(IF(X265="","",VLOOKUP(X265,'別紙１ (港湾・漁港)'!$AT$7:$AW$678,3,FALSE)),"")</f>
        <v/>
      </c>
      <c r="Y271" s="2" t="str">
        <f>IFERROR(IF(Y265="","",VLOOKUP(Y265,'別紙１ (港湾・漁港)'!$AT$7:$AW$678,3,FALSE)),"")</f>
        <v/>
      </c>
      <c r="Z271" s="2" t="str">
        <f>IFERROR(IF(Z265="","",VLOOKUP(Z265,'別紙１ (港湾・漁港)'!$AT$7:$AW$678,3,FALSE)),"")</f>
        <v/>
      </c>
      <c r="AA271" s="2" t="str">
        <f>IFERROR(IF(AA265="","",VLOOKUP(AA265,'別紙１ (港湾・漁港)'!$AT$7:$AW$678,3,FALSE)),"")</f>
        <v/>
      </c>
      <c r="AB271" s="2" t="str">
        <f>IFERROR(IF(AB265="","",VLOOKUP(AB265,'別紙１ (港湾・漁港)'!$AT$7:$AW$678,3,FALSE)),"")</f>
        <v/>
      </c>
      <c r="AC271" s="2" t="str">
        <f>IFERROR(IF(AC265="","",VLOOKUP(AC265,'別紙１ (港湾・漁港)'!$AT$7:$AW$678,3,FALSE)),"")</f>
        <v/>
      </c>
      <c r="AD271" s="2" t="str">
        <f>IFERROR(IF(AD265="","",VLOOKUP(AD265,'別紙１ (港湾・漁港)'!$AT$7:$AW$678,3,FALSE)),"")</f>
        <v/>
      </c>
      <c r="AE271" s="2" t="str">
        <f>IFERROR(IF(AE265="","",VLOOKUP(AE265,'別紙１ (港湾・漁港)'!$AT$7:$AW$678,3,FALSE)),"")</f>
        <v/>
      </c>
      <c r="AF271" s="2" t="str">
        <f>IFERROR(IF(AF265="","",VLOOKUP(AF265,'別紙１ (港湾・漁港)'!$AT$7:$AW$678,3,FALSE)),"")</f>
        <v/>
      </c>
      <c r="AG271" s="69" t="str">
        <f>IFERROR(IF(AG265="","",VLOOKUP(AG265,'別紙１ (港湾・漁港)'!$AT$7:$AW$678,3,FALSE)),"")</f>
        <v/>
      </c>
      <c r="AH271" s="58" t="s">
        <v>4</v>
      </c>
      <c r="AI271" s="59" t="e">
        <f>+AI270/AI267</f>
        <v>#DIV/0!</v>
      </c>
    </row>
    <row r="272" spans="2:39" s="36" customFormat="1" x14ac:dyDescent="0.15">
      <c r="B272" s="60" t="s">
        <v>7</v>
      </c>
      <c r="C272" s="70" t="str">
        <f>IFERROR(IF(C265="","",VLOOKUP(C265,'別紙１ (港湾・漁港)'!$AT$7:$AW$678,4,FALSE)),"")</f>
        <v/>
      </c>
      <c r="D272" s="71" t="str">
        <f>IFERROR(IF(D265="","",VLOOKUP(D265,'別紙１ (港湾・漁港)'!$AT$7:$AW$678,4,FALSE)),"")</f>
        <v/>
      </c>
      <c r="E272" s="71" t="str">
        <f>IFERROR(IF(E265="","",VLOOKUP(E265,'別紙１ (港湾・漁港)'!$AT$7:$AW$678,4,FALSE)),"")</f>
        <v/>
      </c>
      <c r="F272" s="71" t="str">
        <f>IFERROR(IF(F265="","",VLOOKUP(F265,'別紙１ (港湾・漁港)'!$AT$7:$AW$678,4,FALSE)),"")</f>
        <v/>
      </c>
      <c r="G272" s="71" t="str">
        <f>IFERROR(IF(G265="","",VLOOKUP(G265,'別紙１ (港湾・漁港)'!$AT$7:$AW$678,4,FALSE)),"")</f>
        <v/>
      </c>
      <c r="H272" s="71" t="str">
        <f>IFERROR(IF(H265="","",VLOOKUP(H265,'別紙１ (港湾・漁港)'!$AT$7:$AW$678,4,FALSE)),"")</f>
        <v/>
      </c>
      <c r="I272" s="71" t="str">
        <f>IFERROR(IF(I265="","",VLOOKUP(I265,'別紙１ (港湾・漁港)'!$AT$7:$AW$678,4,FALSE)),"")</f>
        <v/>
      </c>
      <c r="J272" s="71" t="str">
        <f>IFERROR(IF(J265="","",VLOOKUP(J265,'別紙１ (港湾・漁港)'!$AT$7:$AW$678,4,FALSE)),"")</f>
        <v/>
      </c>
      <c r="K272" s="71" t="str">
        <f>IFERROR(IF(K265="","",VLOOKUP(K265,'別紙１ (港湾・漁港)'!$AT$7:$AW$678,4,FALSE)),"")</f>
        <v/>
      </c>
      <c r="L272" s="71" t="str">
        <f>IFERROR(IF(L265="","",VLOOKUP(L265,'別紙１ (港湾・漁港)'!$AT$7:$AW$678,4,FALSE)),"")</f>
        <v/>
      </c>
      <c r="M272" s="71" t="str">
        <f>IFERROR(IF(M265="","",VLOOKUP(M265,'別紙１ (港湾・漁港)'!$AT$7:$AW$678,4,FALSE)),"")</f>
        <v/>
      </c>
      <c r="N272" s="71" t="str">
        <f>IFERROR(IF(N265="","",VLOOKUP(N265,'別紙１ (港湾・漁港)'!$AT$7:$AW$678,4,FALSE)),"")</f>
        <v/>
      </c>
      <c r="O272" s="71" t="str">
        <f>IFERROR(IF(O265="","",VLOOKUP(O265,'別紙１ (港湾・漁港)'!$AT$7:$AW$678,4,FALSE)),"")</f>
        <v/>
      </c>
      <c r="P272" s="71" t="str">
        <f>IFERROR(IF(P265="","",VLOOKUP(P265,'別紙１ (港湾・漁港)'!$AT$7:$AW$678,4,FALSE)),"")</f>
        <v/>
      </c>
      <c r="Q272" s="71" t="str">
        <f>IFERROR(IF(Q265="","",VLOOKUP(Q265,'別紙１ (港湾・漁港)'!$AT$7:$AW$678,4,FALSE)),"")</f>
        <v/>
      </c>
      <c r="R272" s="71" t="str">
        <f>IFERROR(IF(R265="","",VLOOKUP(R265,'別紙１ (港湾・漁港)'!$AT$7:$AW$678,4,FALSE)),"")</f>
        <v/>
      </c>
      <c r="S272" s="71" t="str">
        <f>IFERROR(IF(S265="","",VLOOKUP(S265,'別紙１ (港湾・漁港)'!$AT$7:$AW$678,4,FALSE)),"")</f>
        <v/>
      </c>
      <c r="T272" s="71" t="str">
        <f>IFERROR(IF(T265="","",VLOOKUP(T265,'別紙１ (港湾・漁港)'!$AT$7:$AW$678,4,FALSE)),"")</f>
        <v/>
      </c>
      <c r="U272" s="71" t="str">
        <f>IFERROR(IF(U265="","",VLOOKUP(U265,'別紙１ (港湾・漁港)'!$AT$7:$AW$678,4,FALSE)),"")</f>
        <v/>
      </c>
      <c r="V272" s="71" t="str">
        <f>IFERROR(IF(V265="","",VLOOKUP(V265,'別紙１ (港湾・漁港)'!$AT$7:$AW$678,4,FALSE)),"")</f>
        <v/>
      </c>
      <c r="W272" s="71" t="str">
        <f>IFERROR(IF(W265="","",VLOOKUP(W265,'別紙１ (港湾・漁港)'!$AT$7:$AW$678,4,FALSE)),"")</f>
        <v/>
      </c>
      <c r="X272" s="71" t="str">
        <f>IFERROR(IF(X265="","",VLOOKUP(X265,'別紙１ (港湾・漁港)'!$AT$7:$AW$678,4,FALSE)),"")</f>
        <v/>
      </c>
      <c r="Y272" s="71" t="str">
        <f>IFERROR(IF(Y265="","",VLOOKUP(Y265,'別紙１ (港湾・漁港)'!$AT$7:$AW$678,4,FALSE)),"")</f>
        <v/>
      </c>
      <c r="Z272" s="71" t="str">
        <f>IFERROR(IF(Z265="","",VLOOKUP(Z265,'別紙１ (港湾・漁港)'!$AT$7:$AW$678,4,FALSE)),"")</f>
        <v/>
      </c>
      <c r="AA272" s="71" t="str">
        <f>IFERROR(IF(AA265="","",VLOOKUP(AA265,'別紙１ (港湾・漁港)'!$AT$7:$AW$678,4,FALSE)),"")</f>
        <v/>
      </c>
      <c r="AB272" s="71" t="str">
        <f>IFERROR(IF(AB265="","",VLOOKUP(AB265,'別紙１ (港湾・漁港)'!$AT$7:$AW$678,4,FALSE)),"")</f>
        <v/>
      </c>
      <c r="AC272" s="71" t="str">
        <f>IFERROR(IF(AC265="","",VLOOKUP(AC265,'別紙１ (港湾・漁港)'!$AT$7:$AW$678,4,FALSE)),"")</f>
        <v/>
      </c>
      <c r="AD272" s="71" t="str">
        <f>IFERROR(IF(AD265="","",VLOOKUP(AD265,'別紙１ (港湾・漁港)'!$AT$7:$AW$678,4,FALSE)),"")</f>
        <v/>
      </c>
      <c r="AE272" s="71" t="str">
        <f>IFERROR(IF(AE265="","",VLOOKUP(AE265,'別紙１ (港湾・漁港)'!$AT$7:$AW$678,4,FALSE)),"")</f>
        <v/>
      </c>
      <c r="AF272" s="71" t="str">
        <f>IFERROR(IF(AF265="","",VLOOKUP(AF265,'別紙１ (港湾・漁港)'!$AT$7:$AW$678,4,FALSE)),"")</f>
        <v/>
      </c>
      <c r="AG272" s="72" t="str">
        <f>IFERROR(IF(AG265="","",VLOOKUP(AG265,'別紙１ (港湾・漁港)'!$AT$7:$AW$678,4,FALSE)),"")</f>
        <v/>
      </c>
      <c r="AH272" s="61" t="s">
        <v>19</v>
      </c>
      <c r="AI272" s="47" t="e">
        <f>_xlfn.IFS(AI271&gt;=0.285,"OK",AI265&lt;=AI270,"OK",AI265&gt;AI270,"NG")</f>
        <v>#DIV/0!</v>
      </c>
      <c r="AJ272" s="40" t="e">
        <f>IF(AI272="NG","←月単位未達成","←月単位達成")</f>
        <v>#DIV/0!</v>
      </c>
      <c r="AK272" s="9"/>
      <c r="AL272" s="9"/>
      <c r="AM272" s="9"/>
    </row>
    <row r="273" spans="2:39" hidden="1" x14ac:dyDescent="0.15">
      <c r="B273" s="24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40"/>
    </row>
    <row r="274" spans="2:39" hidden="1" x14ac:dyDescent="0.15">
      <c r="B274" s="24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40"/>
    </row>
    <row r="276" spans="2:39" hidden="1" x14ac:dyDescent="0.15">
      <c r="C276" s="7" t="e">
        <f>YEAR(C279)</f>
        <v>#VALUE!</v>
      </c>
      <c r="D276" s="7" t="e">
        <f>MONTH(C279)</f>
        <v>#VALUE!</v>
      </c>
    </row>
    <row r="277" spans="2:39" x14ac:dyDescent="0.15">
      <c r="B277" s="11" t="s">
        <v>20</v>
      </c>
      <c r="C277" s="208" t="str">
        <f>IF(C279="","",C279)</f>
        <v/>
      </c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  <c r="X277" s="208"/>
      <c r="Y277" s="208"/>
      <c r="Z277" s="208"/>
      <c r="AA277" s="208"/>
      <c r="AB277" s="208"/>
      <c r="AC277" s="208"/>
      <c r="AD277" s="208"/>
      <c r="AE277" s="208"/>
      <c r="AF277" s="208"/>
      <c r="AG277" s="208"/>
      <c r="AH277" s="208"/>
      <c r="AI277" s="209"/>
    </row>
    <row r="278" spans="2:39" hidden="1" x14ac:dyDescent="0.15">
      <c r="B278" s="48"/>
      <c r="C278" s="31" t="e">
        <f>DATE($C276,$D276,1)</f>
        <v>#VALUE!</v>
      </c>
      <c r="D278" s="31" t="e">
        <f>C278+1</f>
        <v>#VALUE!</v>
      </c>
      <c r="E278" s="31" t="e">
        <f t="shared" ref="E278" si="1062">D278+1</f>
        <v>#VALUE!</v>
      </c>
      <c r="F278" s="31" t="e">
        <f t="shared" ref="F278" si="1063">E278+1</f>
        <v>#VALUE!</v>
      </c>
      <c r="G278" s="31" t="e">
        <f t="shared" ref="G278" si="1064">F278+1</f>
        <v>#VALUE!</v>
      </c>
      <c r="H278" s="31" t="e">
        <f t="shared" ref="H278" si="1065">G278+1</f>
        <v>#VALUE!</v>
      </c>
      <c r="I278" s="31" t="e">
        <f t="shared" ref="I278" si="1066">H278+1</f>
        <v>#VALUE!</v>
      </c>
      <c r="J278" s="31" t="e">
        <f t="shared" ref="J278" si="1067">I278+1</f>
        <v>#VALUE!</v>
      </c>
      <c r="K278" s="31" t="e">
        <f t="shared" ref="K278" si="1068">J278+1</f>
        <v>#VALUE!</v>
      </c>
      <c r="L278" s="31" t="e">
        <f t="shared" ref="L278" si="1069">K278+1</f>
        <v>#VALUE!</v>
      </c>
      <c r="M278" s="31" t="e">
        <f t="shared" ref="M278" si="1070">L278+1</f>
        <v>#VALUE!</v>
      </c>
      <c r="N278" s="31" t="e">
        <f t="shared" ref="N278" si="1071">M278+1</f>
        <v>#VALUE!</v>
      </c>
      <c r="O278" s="31" t="e">
        <f t="shared" ref="O278" si="1072">N278+1</f>
        <v>#VALUE!</v>
      </c>
      <c r="P278" s="31" t="e">
        <f t="shared" ref="P278" si="1073">O278+1</f>
        <v>#VALUE!</v>
      </c>
      <c r="Q278" s="31" t="e">
        <f t="shared" ref="Q278" si="1074">P278+1</f>
        <v>#VALUE!</v>
      </c>
      <c r="R278" s="31" t="e">
        <f t="shared" ref="R278" si="1075">Q278+1</f>
        <v>#VALUE!</v>
      </c>
      <c r="S278" s="31" t="e">
        <f t="shared" ref="S278" si="1076">R278+1</f>
        <v>#VALUE!</v>
      </c>
      <c r="T278" s="31" t="e">
        <f t="shared" ref="T278" si="1077">S278+1</f>
        <v>#VALUE!</v>
      </c>
      <c r="U278" s="31" t="e">
        <f t="shared" ref="U278" si="1078">T278+1</f>
        <v>#VALUE!</v>
      </c>
      <c r="V278" s="31" t="e">
        <f t="shared" ref="V278" si="1079">U278+1</f>
        <v>#VALUE!</v>
      </c>
      <c r="W278" s="31" t="e">
        <f t="shared" ref="W278" si="1080">V278+1</f>
        <v>#VALUE!</v>
      </c>
      <c r="X278" s="31" t="e">
        <f t="shared" ref="X278" si="1081">W278+1</f>
        <v>#VALUE!</v>
      </c>
      <c r="Y278" s="31" t="e">
        <f t="shared" ref="Y278" si="1082">X278+1</f>
        <v>#VALUE!</v>
      </c>
      <c r="Z278" s="31" t="e">
        <f t="shared" ref="Z278" si="1083">Y278+1</f>
        <v>#VALUE!</v>
      </c>
      <c r="AA278" s="31" t="e">
        <f t="shared" ref="AA278" si="1084">Z278+1</f>
        <v>#VALUE!</v>
      </c>
      <c r="AB278" s="31" t="e">
        <f t="shared" ref="AB278" si="1085">AA278+1</f>
        <v>#VALUE!</v>
      </c>
      <c r="AC278" s="31" t="e">
        <f t="shared" ref="AC278" si="1086">AB278+1</f>
        <v>#VALUE!</v>
      </c>
      <c r="AD278" s="31" t="e">
        <f t="shared" ref="AD278" si="1087">AC278+1</f>
        <v>#VALUE!</v>
      </c>
      <c r="AE278" s="31" t="e">
        <f t="shared" ref="AE278" si="1088">AD278+1</f>
        <v>#VALUE!</v>
      </c>
      <c r="AF278" s="31" t="e">
        <f t="shared" ref="AF278" si="1089">AE278+1</f>
        <v>#VALUE!</v>
      </c>
      <c r="AG278" s="31" t="e">
        <f t="shared" ref="AG278" si="1090">AF278+1</f>
        <v>#VALUE!</v>
      </c>
      <c r="AH278" s="49"/>
      <c r="AI278" s="50"/>
    </row>
    <row r="279" spans="2:39" x14ac:dyDescent="0.15">
      <c r="B279" s="29" t="s">
        <v>21</v>
      </c>
      <c r="C279" s="51" t="str">
        <f>IFERROR(IF(EDATE(C264,1)&gt;$G$8,"",EDATE(C264,1)),"")</f>
        <v/>
      </c>
      <c r="D279" s="31" t="str">
        <f>IFERROR(IF(D278&gt;$G$8,"",IF(C279=EOMONTH(DATE($C276,$D276,1),0),"",IF(C279="","",C279+1))),"")</f>
        <v/>
      </c>
      <c r="E279" s="31" t="str">
        <f t="shared" ref="E279" si="1091">IFERROR(IF(E278&gt;$G$8,"",IF(D279=EOMONTH(DATE($C276,$D276,1),0),"",IF(D279="","",D279+1))),"")</f>
        <v/>
      </c>
      <c r="F279" s="31" t="str">
        <f t="shared" ref="F279" si="1092">IFERROR(IF(F278&gt;$G$8,"",IF(E279=EOMONTH(DATE($C276,$D276,1),0),"",IF(E279="","",E279+1))),"")</f>
        <v/>
      </c>
      <c r="G279" s="31" t="str">
        <f t="shared" ref="G279" si="1093">IFERROR(IF(G278&gt;$G$8,"",IF(F279=EOMONTH(DATE($C276,$D276,1),0),"",IF(F279="","",F279+1))),"")</f>
        <v/>
      </c>
      <c r="H279" s="31" t="str">
        <f t="shared" ref="H279" si="1094">IFERROR(IF(H278&gt;$G$8,"",IF(G279=EOMONTH(DATE($C276,$D276,1),0),"",IF(G279="","",G279+1))),"")</f>
        <v/>
      </c>
      <c r="I279" s="31" t="str">
        <f t="shared" ref="I279" si="1095">IFERROR(IF(I278&gt;$G$8,"",IF(H279=EOMONTH(DATE($C276,$D276,1),0),"",IF(H279="","",H279+1))),"")</f>
        <v/>
      </c>
      <c r="J279" s="31" t="str">
        <f t="shared" ref="J279" si="1096">IFERROR(IF(J278&gt;$G$8,"",IF(I279=EOMONTH(DATE($C276,$D276,1),0),"",IF(I279="","",I279+1))),"")</f>
        <v/>
      </c>
      <c r="K279" s="31" t="str">
        <f t="shared" ref="K279" si="1097">IFERROR(IF(K278&gt;$G$8,"",IF(J279=EOMONTH(DATE($C276,$D276,1),0),"",IF(J279="","",J279+1))),"")</f>
        <v/>
      </c>
      <c r="L279" s="31" t="str">
        <f t="shared" ref="L279" si="1098">IFERROR(IF(L278&gt;$G$8,"",IF(K279=EOMONTH(DATE($C276,$D276,1),0),"",IF(K279="","",K279+1))),"")</f>
        <v/>
      </c>
      <c r="M279" s="31" t="str">
        <f t="shared" ref="M279" si="1099">IFERROR(IF(M278&gt;$G$8,"",IF(L279=EOMONTH(DATE($C276,$D276,1),0),"",IF(L279="","",L279+1))),"")</f>
        <v/>
      </c>
      <c r="N279" s="31" t="str">
        <f t="shared" ref="N279" si="1100">IFERROR(IF(N278&gt;$G$8,"",IF(M279=EOMONTH(DATE($C276,$D276,1),0),"",IF(M279="","",M279+1))),"")</f>
        <v/>
      </c>
      <c r="O279" s="31" t="str">
        <f t="shared" ref="O279" si="1101">IFERROR(IF(O278&gt;$G$8,"",IF(N279=EOMONTH(DATE($C276,$D276,1),0),"",IF(N279="","",N279+1))),"")</f>
        <v/>
      </c>
      <c r="P279" s="31" t="str">
        <f t="shared" ref="P279" si="1102">IFERROR(IF(P278&gt;$G$8,"",IF(O279=EOMONTH(DATE($C276,$D276,1),0),"",IF(O279="","",O279+1))),"")</f>
        <v/>
      </c>
      <c r="Q279" s="31" t="str">
        <f t="shared" ref="Q279" si="1103">IFERROR(IF(Q278&gt;$G$8,"",IF(P279=EOMONTH(DATE($C276,$D276,1),0),"",IF(P279="","",P279+1))),"")</f>
        <v/>
      </c>
      <c r="R279" s="31" t="str">
        <f t="shared" ref="R279" si="1104">IFERROR(IF(R278&gt;$G$8,"",IF(Q279=EOMONTH(DATE($C276,$D276,1),0),"",IF(Q279="","",Q279+1))),"")</f>
        <v/>
      </c>
      <c r="S279" s="31" t="str">
        <f t="shared" ref="S279" si="1105">IFERROR(IF(S278&gt;$G$8,"",IF(R279=EOMONTH(DATE($C276,$D276,1),0),"",IF(R279="","",R279+1))),"")</f>
        <v/>
      </c>
      <c r="T279" s="31" t="str">
        <f t="shared" ref="T279" si="1106">IFERROR(IF(T278&gt;$G$8,"",IF(S279=EOMONTH(DATE($C276,$D276,1),0),"",IF(S279="","",S279+1))),"")</f>
        <v/>
      </c>
      <c r="U279" s="31" t="str">
        <f t="shared" ref="U279" si="1107">IFERROR(IF(U278&gt;$G$8,"",IF(T279=EOMONTH(DATE($C276,$D276,1),0),"",IF(T279="","",T279+1))),"")</f>
        <v/>
      </c>
      <c r="V279" s="31" t="str">
        <f t="shared" ref="V279" si="1108">IFERROR(IF(V278&gt;$G$8,"",IF(U279=EOMONTH(DATE($C276,$D276,1),0),"",IF(U279="","",U279+1))),"")</f>
        <v/>
      </c>
      <c r="W279" s="31" t="str">
        <f t="shared" ref="W279" si="1109">IFERROR(IF(W278&gt;$G$8,"",IF(V279=EOMONTH(DATE($C276,$D276,1),0),"",IF(V279="","",V279+1))),"")</f>
        <v/>
      </c>
      <c r="X279" s="31" t="str">
        <f t="shared" ref="X279" si="1110">IFERROR(IF(X278&gt;$G$8,"",IF(W279=EOMONTH(DATE($C276,$D276,1),0),"",IF(W279="","",W279+1))),"")</f>
        <v/>
      </c>
      <c r="Y279" s="31" t="str">
        <f t="shared" ref="Y279" si="1111">IFERROR(IF(Y278&gt;$G$8,"",IF(X279=EOMONTH(DATE($C276,$D276,1),0),"",IF(X279="","",X279+1))),"")</f>
        <v/>
      </c>
      <c r="Z279" s="31" t="str">
        <f t="shared" ref="Z279" si="1112">IFERROR(IF(Z278&gt;$G$8,"",IF(Y279=EOMONTH(DATE($C276,$D276,1),0),"",IF(Y279="","",Y279+1))),"")</f>
        <v/>
      </c>
      <c r="AA279" s="31" t="str">
        <f t="shared" ref="AA279" si="1113">IFERROR(IF(AA278&gt;$G$8,"",IF(Z279=EOMONTH(DATE($C276,$D276,1),0),"",IF(Z279="","",Z279+1))),"")</f>
        <v/>
      </c>
      <c r="AB279" s="31" t="str">
        <f t="shared" ref="AB279" si="1114">IFERROR(IF(AB278&gt;$G$8,"",IF(AA279=EOMONTH(DATE($C276,$D276,1),0),"",IF(AA279="","",AA279+1))),"")</f>
        <v/>
      </c>
      <c r="AC279" s="31" t="str">
        <f t="shared" ref="AC279" si="1115">IFERROR(IF(AC278&gt;$G$8,"",IF(AB279=EOMONTH(DATE($C276,$D276,1),0),"",IF(AB279="","",AB279+1))),"")</f>
        <v/>
      </c>
      <c r="AD279" s="31" t="str">
        <f t="shared" ref="AD279" si="1116">IFERROR(IF(AD278&gt;$G$8,"",IF(AC279=EOMONTH(DATE($C276,$D276,1),0),"",IF(AC279="","",AC279+1))),"")</f>
        <v/>
      </c>
      <c r="AE279" s="31" t="str">
        <f t="shared" ref="AE279" si="1117">IFERROR(IF(AE278&gt;$G$8,"",IF(AD279=EOMONTH(DATE($C276,$D276,1),0),"",IF(AD279="","",AD279+1))),"")</f>
        <v/>
      </c>
      <c r="AF279" s="31" t="str">
        <f t="shared" ref="AF279" si="1118">IFERROR(IF(AF278&gt;$G$8,"",IF(AE279=EOMONTH(DATE($C276,$D276,1),0),"",IF(AE279="","",AE279+1))),"")</f>
        <v/>
      </c>
      <c r="AG279" s="31" t="str">
        <f t="shared" ref="AG279" si="1119">IFERROR(IF(AG278&gt;$G$8,"",IF(AF279=EOMONTH(DATE($C276,$D276,1),0),"",IF(AF279="","",AF279+1))),"")</f>
        <v/>
      </c>
      <c r="AH279" s="32" t="s">
        <v>22</v>
      </c>
      <c r="AI279" s="33">
        <f>+COUNTIFS(C280:AG280,"土",C284:AG284,"")+COUNTIFS(C280:AG280,"日",C284:AG284,"")</f>
        <v>0</v>
      </c>
    </row>
    <row r="280" spans="2:39" s="36" customFormat="1" x14ac:dyDescent="0.15">
      <c r="B280" s="52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3" t="s">
        <v>17</v>
      </c>
      <c r="AI280" s="33">
        <f>+COUNTIF(C284:AG284,"夏休")+COUNTIF(C284:AG284,"冬休")</f>
        <v>0</v>
      </c>
    </row>
    <row r="281" spans="2:39" s="36" customFormat="1" ht="13.5" customHeight="1" x14ac:dyDescent="0.15">
      <c r="B281" s="176" t="s">
        <v>8</v>
      </c>
      <c r="C281" s="182"/>
      <c r="D281" s="170"/>
      <c r="E281" s="170"/>
      <c r="F281" s="170"/>
      <c r="G281" s="170"/>
      <c r="H281" s="170"/>
      <c r="I281" s="170"/>
      <c r="J281" s="170"/>
      <c r="K281" s="170"/>
      <c r="L281" s="170"/>
      <c r="M281" s="170"/>
      <c r="N281" s="170"/>
      <c r="O281" s="170"/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202"/>
      <c r="AE281" s="202"/>
      <c r="AF281" s="170"/>
      <c r="AG281" s="205"/>
      <c r="AH281" s="54" t="s">
        <v>2</v>
      </c>
      <c r="AI281" s="55">
        <f>COUNT(C279:AG279)-AI280</f>
        <v>0</v>
      </c>
    </row>
    <row r="282" spans="2:39" s="36" customFormat="1" ht="13.5" customHeight="1" x14ac:dyDescent="0.15">
      <c r="B282" s="177"/>
      <c r="C282" s="183"/>
      <c r="D282" s="171"/>
      <c r="E282" s="171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71"/>
      <c r="Q282" s="171"/>
      <c r="R282" s="171"/>
      <c r="S282" s="171"/>
      <c r="T282" s="171"/>
      <c r="U282" s="171"/>
      <c r="V282" s="171"/>
      <c r="W282" s="171"/>
      <c r="X282" s="171"/>
      <c r="Y282" s="171"/>
      <c r="Z282" s="171"/>
      <c r="AA282" s="171"/>
      <c r="AB282" s="171"/>
      <c r="AC282" s="171"/>
      <c r="AD282" s="203"/>
      <c r="AE282" s="203"/>
      <c r="AF282" s="171"/>
      <c r="AG282" s="206"/>
      <c r="AH282" s="54" t="s">
        <v>6</v>
      </c>
      <c r="AI282" s="39">
        <f>+COUNTIF(C285:AG285,"休")</f>
        <v>0</v>
      </c>
      <c r="AJ282" s="40" t="e">
        <f>IF(AI283&gt;0.285,"",IF(AI282&lt;AI279,"←計画日数が足りません",""))</f>
        <v>#DIV/0!</v>
      </c>
    </row>
    <row r="283" spans="2:39" s="36" customFormat="1" ht="13.5" customHeight="1" x14ac:dyDescent="0.15">
      <c r="B283" s="178"/>
      <c r="C283" s="184"/>
      <c r="D283" s="172"/>
      <c r="E283" s="172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  <c r="AA283" s="172"/>
      <c r="AB283" s="172"/>
      <c r="AC283" s="172"/>
      <c r="AD283" s="204"/>
      <c r="AE283" s="204"/>
      <c r="AF283" s="172"/>
      <c r="AG283" s="207"/>
      <c r="AH283" s="54" t="s">
        <v>9</v>
      </c>
      <c r="AI283" s="56" t="e">
        <f>+AI282/AI281</f>
        <v>#DIV/0!</v>
      </c>
    </row>
    <row r="284" spans="2:39" s="36" customFormat="1" x14ac:dyDescent="0.15">
      <c r="B284" s="57" t="s">
        <v>16</v>
      </c>
      <c r="C284" s="5" t="str">
        <f>IFERROR(IF(C279="","",VLOOKUP(C279,'別紙１ (港湾・漁港)'!$AT$7:$AW$678,2,FALSE)),"")</f>
        <v/>
      </c>
      <c r="D284" s="2" t="str">
        <f>IFERROR(IF(D279="","",VLOOKUP(D279,'別紙１ (港湾・漁港)'!$AT$7:$AW$678,2,FALSE)),"")</f>
        <v/>
      </c>
      <c r="E284" s="2" t="str">
        <f>IFERROR(IF(E279="","",VLOOKUP(E279,'別紙１ (港湾・漁港)'!$AT$7:$AW$678,2,FALSE)),"")</f>
        <v/>
      </c>
      <c r="F284" s="2" t="str">
        <f>IFERROR(IF(F279="","",VLOOKUP(F279,'別紙１ (港湾・漁港)'!$AT$7:$AW$678,2,FALSE)),"")</f>
        <v/>
      </c>
      <c r="G284" s="2" t="str">
        <f>IFERROR(IF(G279="","",VLOOKUP(G279,'別紙１ (港湾・漁港)'!$AT$7:$AW$678,2,FALSE)),"")</f>
        <v/>
      </c>
      <c r="H284" s="2" t="str">
        <f>IFERROR(IF(H279="","",VLOOKUP(H279,'別紙１ (港湾・漁港)'!$AT$7:$AW$678,2,FALSE)),"")</f>
        <v/>
      </c>
      <c r="I284" s="2" t="str">
        <f>IFERROR(IF(I279="","",VLOOKUP(I279,'別紙１ (港湾・漁港)'!$AT$7:$AW$678,2,FALSE)),"")</f>
        <v/>
      </c>
      <c r="J284" s="2" t="str">
        <f>IFERROR(IF(J279="","",VLOOKUP(J279,'別紙１ (港湾・漁港)'!$AT$7:$AW$678,2,FALSE)),"")</f>
        <v/>
      </c>
      <c r="K284" s="2" t="str">
        <f>IFERROR(IF(K279="","",VLOOKUP(K279,'別紙１ (港湾・漁港)'!$AT$7:$AW$678,2,FALSE)),"")</f>
        <v/>
      </c>
      <c r="L284" s="2" t="str">
        <f>IFERROR(IF(L279="","",VLOOKUP(L279,'別紙１ (港湾・漁港)'!$AT$7:$AW$678,2,FALSE)),"")</f>
        <v/>
      </c>
      <c r="M284" s="2" t="str">
        <f>IFERROR(IF(M279="","",VLOOKUP(M279,'別紙１ (港湾・漁港)'!$AT$7:$AW$678,2,FALSE)),"")</f>
        <v/>
      </c>
      <c r="N284" s="2" t="str">
        <f>IFERROR(IF(N279="","",VLOOKUP(N279,'別紙１ (港湾・漁港)'!$AT$7:$AW$678,2,FALSE)),"")</f>
        <v/>
      </c>
      <c r="O284" s="2" t="str">
        <f>IFERROR(IF(O279="","",VLOOKUP(O279,'別紙１ (港湾・漁港)'!$AT$7:$AW$678,2,FALSE)),"")</f>
        <v/>
      </c>
      <c r="P284" s="2" t="str">
        <f>IFERROR(IF(P279="","",VLOOKUP(P279,'別紙１ (港湾・漁港)'!$AT$7:$AW$678,2,FALSE)),"")</f>
        <v/>
      </c>
      <c r="Q284" s="2" t="str">
        <f>IFERROR(IF(Q279="","",VLOOKUP(Q279,'別紙１ (港湾・漁港)'!$AT$7:$AW$678,2,FALSE)),"")</f>
        <v/>
      </c>
      <c r="R284" s="2" t="str">
        <f>IFERROR(IF(R279="","",VLOOKUP(R279,'別紙１ (港湾・漁港)'!$AT$7:$AW$678,2,FALSE)),"")</f>
        <v/>
      </c>
      <c r="S284" s="2" t="str">
        <f>IFERROR(IF(S279="","",VLOOKUP(S279,'別紙１ (港湾・漁港)'!$AT$7:$AW$678,2,FALSE)),"")</f>
        <v/>
      </c>
      <c r="T284" s="2" t="str">
        <f>IFERROR(IF(T279="","",VLOOKUP(T279,'別紙１ (港湾・漁港)'!$AT$7:$AW$678,2,FALSE)),"")</f>
        <v/>
      </c>
      <c r="U284" s="2" t="str">
        <f>IFERROR(IF(U279="","",VLOOKUP(U279,'別紙１ (港湾・漁港)'!$AT$7:$AW$678,2,FALSE)),"")</f>
        <v/>
      </c>
      <c r="V284" s="2" t="str">
        <f>IFERROR(IF(V279="","",VLOOKUP(V279,'別紙１ (港湾・漁港)'!$AT$7:$AW$678,2,FALSE)),"")</f>
        <v/>
      </c>
      <c r="W284" s="2" t="str">
        <f>IFERROR(IF(W279="","",VLOOKUP(W279,'別紙１ (港湾・漁港)'!$AT$7:$AW$678,2,FALSE)),"")</f>
        <v/>
      </c>
      <c r="X284" s="2" t="str">
        <f>IFERROR(IF(X279="","",VLOOKUP(X279,'別紙１ (港湾・漁港)'!$AT$7:$AW$678,2,FALSE)),"")</f>
        <v/>
      </c>
      <c r="Y284" s="2" t="str">
        <f>IFERROR(IF(Y279="","",VLOOKUP(Y279,'別紙１ (港湾・漁港)'!$AT$7:$AW$678,2,FALSE)),"")</f>
        <v/>
      </c>
      <c r="Z284" s="2" t="str">
        <f>IFERROR(IF(Z279="","",VLOOKUP(Z279,'別紙１ (港湾・漁港)'!$AT$7:$AW$678,2,FALSE)),"")</f>
        <v/>
      </c>
      <c r="AA284" s="2" t="str">
        <f>IFERROR(IF(AA279="","",VLOOKUP(AA279,'別紙１ (港湾・漁港)'!$AT$7:$AW$678,2,FALSE)),"")</f>
        <v/>
      </c>
      <c r="AB284" s="2" t="str">
        <f>IFERROR(IF(AB279="","",VLOOKUP(AB279,'別紙１ (港湾・漁港)'!$AT$7:$AW$678,2,FALSE)),"")</f>
        <v/>
      </c>
      <c r="AC284" s="2" t="str">
        <f>IFERROR(IF(AC279="","",VLOOKUP(AC279,'別紙１ (港湾・漁港)'!$AT$7:$AW$678,2,FALSE)),"")</f>
        <v/>
      </c>
      <c r="AD284" s="3" t="str">
        <f>IFERROR(IF(AD279="","",VLOOKUP(AD279,'別紙１ (港湾・漁港)'!$AT$7:$AW$678,2,FALSE)),"")</f>
        <v/>
      </c>
      <c r="AE284" s="3" t="str">
        <f>IFERROR(IF(AE279="","",VLOOKUP(AE279,'別紙１ (港湾・漁港)'!$AT$7:$AW$678,2,FALSE)),"")</f>
        <v/>
      </c>
      <c r="AF284" s="2" t="str">
        <f>IFERROR(IF(AF279="","",VLOOKUP(AF279,'別紙１ (港湾・漁港)'!$AT$7:$AW$678,2,FALSE)),"")</f>
        <v/>
      </c>
      <c r="AG284" s="4" t="str">
        <f>IFERROR(IF(AG279="","",VLOOKUP(AG279,'別紙１ (港湾・漁港)'!$AT$7:$AW$678,2,FALSE)),"")</f>
        <v/>
      </c>
      <c r="AH284" s="54" t="s">
        <v>10</v>
      </c>
      <c r="AI284" s="39">
        <f>+COUNTIF(C286:AG286,"*休")+COUNTIF(C286:AG286,"*雨")</f>
        <v>0</v>
      </c>
    </row>
    <row r="285" spans="2:39" s="36" customFormat="1" x14ac:dyDescent="0.15">
      <c r="B285" s="52" t="s">
        <v>0</v>
      </c>
      <c r="C285" s="5" t="str">
        <f>IFERROR(IF(C279="","",VLOOKUP(C279,'別紙１ (港湾・漁港)'!$AT$7:$AW$678,3,FALSE)),"")</f>
        <v/>
      </c>
      <c r="D285" s="2" t="str">
        <f>IFERROR(IF(D279="","",VLOOKUP(D279,'別紙１ (港湾・漁港)'!$AT$7:$AW$678,3,FALSE)),"")</f>
        <v/>
      </c>
      <c r="E285" s="2" t="str">
        <f>IFERROR(IF(E279="","",VLOOKUP(E279,'別紙１ (港湾・漁港)'!$AT$7:$AW$678,3,FALSE)),"")</f>
        <v/>
      </c>
      <c r="F285" s="2" t="str">
        <f>IFERROR(IF(F279="","",VLOOKUP(F279,'別紙１ (港湾・漁港)'!$AT$7:$AW$678,3,FALSE)),"")</f>
        <v/>
      </c>
      <c r="G285" s="2" t="str">
        <f>IFERROR(IF(G279="","",VLOOKUP(G279,'別紙１ (港湾・漁港)'!$AT$7:$AW$678,3,FALSE)),"")</f>
        <v/>
      </c>
      <c r="H285" s="2" t="str">
        <f>IFERROR(IF(H279="","",VLOOKUP(H279,'別紙１ (港湾・漁港)'!$AT$7:$AW$678,3,FALSE)),"")</f>
        <v/>
      </c>
      <c r="I285" s="2" t="str">
        <f>IFERROR(IF(I279="","",VLOOKUP(I279,'別紙１ (港湾・漁港)'!$AT$7:$AW$678,3,FALSE)),"")</f>
        <v/>
      </c>
      <c r="J285" s="2" t="str">
        <f>IFERROR(IF(J279="","",VLOOKUP(J279,'別紙１ (港湾・漁港)'!$AT$7:$AW$678,3,FALSE)),"")</f>
        <v/>
      </c>
      <c r="K285" s="2" t="str">
        <f>IFERROR(IF(K279="","",VLOOKUP(K279,'別紙１ (港湾・漁港)'!$AT$7:$AW$678,3,FALSE)),"")</f>
        <v/>
      </c>
      <c r="L285" s="2" t="str">
        <f>IFERROR(IF(L279="","",VLOOKUP(L279,'別紙１ (港湾・漁港)'!$AT$7:$AW$678,3,FALSE)),"")</f>
        <v/>
      </c>
      <c r="M285" s="2" t="str">
        <f>IFERROR(IF(M279="","",VLOOKUP(M279,'別紙１ (港湾・漁港)'!$AT$7:$AW$678,3,FALSE)),"")</f>
        <v/>
      </c>
      <c r="N285" s="2" t="str">
        <f>IFERROR(IF(N279="","",VLOOKUP(N279,'別紙１ (港湾・漁港)'!$AT$7:$AW$678,3,FALSE)),"")</f>
        <v/>
      </c>
      <c r="O285" s="2" t="str">
        <f>IFERROR(IF(O279="","",VLOOKUP(O279,'別紙１ (港湾・漁港)'!$AT$7:$AW$678,3,FALSE)),"")</f>
        <v/>
      </c>
      <c r="P285" s="2" t="str">
        <f>IFERROR(IF(P279="","",VLOOKUP(P279,'別紙１ (港湾・漁港)'!$AT$7:$AW$678,3,FALSE)),"")</f>
        <v/>
      </c>
      <c r="Q285" s="2" t="str">
        <f>IFERROR(IF(Q279="","",VLOOKUP(Q279,'別紙１ (港湾・漁港)'!$AT$7:$AW$678,3,FALSE)),"")</f>
        <v/>
      </c>
      <c r="R285" s="2" t="str">
        <f>IFERROR(IF(R279="","",VLOOKUP(R279,'別紙１ (港湾・漁港)'!$AT$7:$AW$678,3,FALSE)),"")</f>
        <v/>
      </c>
      <c r="S285" s="2" t="str">
        <f>IFERROR(IF(S279="","",VLOOKUP(S279,'別紙１ (港湾・漁港)'!$AT$7:$AW$678,3,FALSE)),"")</f>
        <v/>
      </c>
      <c r="T285" s="2" t="str">
        <f>IFERROR(IF(T279="","",VLOOKUP(T279,'別紙１ (港湾・漁港)'!$AT$7:$AW$678,3,FALSE)),"")</f>
        <v/>
      </c>
      <c r="U285" s="2" t="str">
        <f>IFERROR(IF(U279="","",VLOOKUP(U279,'別紙１ (港湾・漁港)'!$AT$7:$AW$678,3,FALSE)),"")</f>
        <v/>
      </c>
      <c r="V285" s="2" t="str">
        <f>IFERROR(IF(V279="","",VLOOKUP(V279,'別紙１ (港湾・漁港)'!$AT$7:$AW$678,3,FALSE)),"")</f>
        <v/>
      </c>
      <c r="W285" s="2" t="str">
        <f>IFERROR(IF(W279="","",VLOOKUP(W279,'別紙１ (港湾・漁港)'!$AT$7:$AW$678,3,FALSE)),"")</f>
        <v/>
      </c>
      <c r="X285" s="2" t="str">
        <f>IFERROR(IF(X279="","",VLOOKUP(X279,'別紙１ (港湾・漁港)'!$AT$7:$AW$678,3,FALSE)),"")</f>
        <v/>
      </c>
      <c r="Y285" s="2" t="str">
        <f>IFERROR(IF(Y279="","",VLOOKUP(Y279,'別紙１ (港湾・漁港)'!$AT$7:$AW$678,3,FALSE)),"")</f>
        <v/>
      </c>
      <c r="Z285" s="2" t="str">
        <f>IFERROR(IF(Z279="","",VLOOKUP(Z279,'別紙１ (港湾・漁港)'!$AT$7:$AW$678,3,FALSE)),"")</f>
        <v/>
      </c>
      <c r="AA285" s="2" t="str">
        <f>IFERROR(IF(AA279="","",VLOOKUP(AA279,'別紙１ (港湾・漁港)'!$AT$7:$AW$678,3,FALSE)),"")</f>
        <v/>
      </c>
      <c r="AB285" s="2" t="str">
        <f>IFERROR(IF(AB279="","",VLOOKUP(AB279,'別紙１ (港湾・漁港)'!$AT$7:$AW$678,3,FALSE)),"")</f>
        <v/>
      </c>
      <c r="AC285" s="2" t="str">
        <f>IFERROR(IF(AC279="","",VLOOKUP(AC279,'別紙１ (港湾・漁港)'!$AT$7:$AW$678,3,FALSE)),"")</f>
        <v/>
      </c>
      <c r="AD285" s="2" t="str">
        <f>IFERROR(IF(AD279="","",VLOOKUP(AD279,'別紙１ (港湾・漁港)'!$AT$7:$AW$678,3,FALSE)),"")</f>
        <v/>
      </c>
      <c r="AE285" s="2" t="str">
        <f>IFERROR(IF(AE279="","",VLOOKUP(AE279,'別紙１ (港湾・漁港)'!$AT$7:$AW$678,3,FALSE)),"")</f>
        <v/>
      </c>
      <c r="AF285" s="2" t="str">
        <f>IFERROR(IF(AF279="","",VLOOKUP(AF279,'別紙１ (港湾・漁港)'!$AT$7:$AW$678,3,FALSE)),"")</f>
        <v/>
      </c>
      <c r="AG285" s="69" t="str">
        <f>IFERROR(IF(AG279="","",VLOOKUP(AG279,'別紙１ (港湾・漁港)'!$AT$7:$AW$678,3,FALSE)),"")</f>
        <v/>
      </c>
      <c r="AH285" s="58" t="s">
        <v>4</v>
      </c>
      <c r="AI285" s="59" t="e">
        <f>+AI284/AI281</f>
        <v>#DIV/0!</v>
      </c>
    </row>
    <row r="286" spans="2:39" s="36" customFormat="1" x14ac:dyDescent="0.15">
      <c r="B286" s="60" t="s">
        <v>7</v>
      </c>
      <c r="C286" s="70" t="str">
        <f>IFERROR(IF(C279="","",VLOOKUP(C279,'別紙１ (港湾・漁港)'!$AT$7:$AW$678,4,FALSE)),"")</f>
        <v/>
      </c>
      <c r="D286" s="71" t="str">
        <f>IFERROR(IF(D279="","",VLOOKUP(D279,'別紙１ (港湾・漁港)'!$AT$7:$AW$678,4,FALSE)),"")</f>
        <v/>
      </c>
      <c r="E286" s="71" t="str">
        <f>IFERROR(IF(E279="","",VLOOKUP(E279,'別紙１ (港湾・漁港)'!$AT$7:$AW$678,4,FALSE)),"")</f>
        <v/>
      </c>
      <c r="F286" s="71" t="str">
        <f>IFERROR(IF(F279="","",VLOOKUP(F279,'別紙１ (港湾・漁港)'!$AT$7:$AW$678,4,FALSE)),"")</f>
        <v/>
      </c>
      <c r="G286" s="71" t="str">
        <f>IFERROR(IF(G279="","",VLOOKUP(G279,'別紙１ (港湾・漁港)'!$AT$7:$AW$678,4,FALSE)),"")</f>
        <v/>
      </c>
      <c r="H286" s="71" t="str">
        <f>IFERROR(IF(H279="","",VLOOKUP(H279,'別紙１ (港湾・漁港)'!$AT$7:$AW$678,4,FALSE)),"")</f>
        <v/>
      </c>
      <c r="I286" s="71" t="str">
        <f>IFERROR(IF(I279="","",VLOOKUP(I279,'別紙１ (港湾・漁港)'!$AT$7:$AW$678,4,FALSE)),"")</f>
        <v/>
      </c>
      <c r="J286" s="71" t="str">
        <f>IFERROR(IF(J279="","",VLOOKUP(J279,'別紙１ (港湾・漁港)'!$AT$7:$AW$678,4,FALSE)),"")</f>
        <v/>
      </c>
      <c r="K286" s="71" t="str">
        <f>IFERROR(IF(K279="","",VLOOKUP(K279,'別紙１ (港湾・漁港)'!$AT$7:$AW$678,4,FALSE)),"")</f>
        <v/>
      </c>
      <c r="L286" s="71" t="str">
        <f>IFERROR(IF(L279="","",VLOOKUP(L279,'別紙１ (港湾・漁港)'!$AT$7:$AW$678,4,FALSE)),"")</f>
        <v/>
      </c>
      <c r="M286" s="71" t="str">
        <f>IFERROR(IF(M279="","",VLOOKUP(M279,'別紙１ (港湾・漁港)'!$AT$7:$AW$678,4,FALSE)),"")</f>
        <v/>
      </c>
      <c r="N286" s="71" t="str">
        <f>IFERROR(IF(N279="","",VLOOKUP(N279,'別紙１ (港湾・漁港)'!$AT$7:$AW$678,4,FALSE)),"")</f>
        <v/>
      </c>
      <c r="O286" s="71" t="str">
        <f>IFERROR(IF(O279="","",VLOOKUP(O279,'別紙１ (港湾・漁港)'!$AT$7:$AW$678,4,FALSE)),"")</f>
        <v/>
      </c>
      <c r="P286" s="71" t="str">
        <f>IFERROR(IF(P279="","",VLOOKUP(P279,'別紙１ (港湾・漁港)'!$AT$7:$AW$678,4,FALSE)),"")</f>
        <v/>
      </c>
      <c r="Q286" s="71" t="str">
        <f>IFERROR(IF(Q279="","",VLOOKUP(Q279,'別紙１ (港湾・漁港)'!$AT$7:$AW$678,4,FALSE)),"")</f>
        <v/>
      </c>
      <c r="R286" s="71" t="str">
        <f>IFERROR(IF(R279="","",VLOOKUP(R279,'別紙１ (港湾・漁港)'!$AT$7:$AW$678,4,FALSE)),"")</f>
        <v/>
      </c>
      <c r="S286" s="71" t="str">
        <f>IFERROR(IF(S279="","",VLOOKUP(S279,'別紙１ (港湾・漁港)'!$AT$7:$AW$678,4,FALSE)),"")</f>
        <v/>
      </c>
      <c r="T286" s="71" t="str">
        <f>IFERROR(IF(T279="","",VLOOKUP(T279,'別紙１ (港湾・漁港)'!$AT$7:$AW$678,4,FALSE)),"")</f>
        <v/>
      </c>
      <c r="U286" s="71" t="str">
        <f>IFERROR(IF(U279="","",VLOOKUP(U279,'別紙１ (港湾・漁港)'!$AT$7:$AW$678,4,FALSE)),"")</f>
        <v/>
      </c>
      <c r="V286" s="71" t="str">
        <f>IFERROR(IF(V279="","",VLOOKUP(V279,'別紙１ (港湾・漁港)'!$AT$7:$AW$678,4,FALSE)),"")</f>
        <v/>
      </c>
      <c r="W286" s="71" t="str">
        <f>IFERROR(IF(W279="","",VLOOKUP(W279,'別紙１ (港湾・漁港)'!$AT$7:$AW$678,4,FALSE)),"")</f>
        <v/>
      </c>
      <c r="X286" s="71" t="str">
        <f>IFERROR(IF(X279="","",VLOOKUP(X279,'別紙１ (港湾・漁港)'!$AT$7:$AW$678,4,FALSE)),"")</f>
        <v/>
      </c>
      <c r="Y286" s="71" t="str">
        <f>IFERROR(IF(Y279="","",VLOOKUP(Y279,'別紙１ (港湾・漁港)'!$AT$7:$AW$678,4,FALSE)),"")</f>
        <v/>
      </c>
      <c r="Z286" s="71" t="str">
        <f>IFERROR(IF(Z279="","",VLOOKUP(Z279,'別紙１ (港湾・漁港)'!$AT$7:$AW$678,4,FALSE)),"")</f>
        <v/>
      </c>
      <c r="AA286" s="71" t="str">
        <f>IFERROR(IF(AA279="","",VLOOKUP(AA279,'別紙１ (港湾・漁港)'!$AT$7:$AW$678,4,FALSE)),"")</f>
        <v/>
      </c>
      <c r="AB286" s="71" t="str">
        <f>IFERROR(IF(AB279="","",VLOOKUP(AB279,'別紙１ (港湾・漁港)'!$AT$7:$AW$678,4,FALSE)),"")</f>
        <v/>
      </c>
      <c r="AC286" s="71" t="str">
        <f>IFERROR(IF(AC279="","",VLOOKUP(AC279,'別紙１ (港湾・漁港)'!$AT$7:$AW$678,4,FALSE)),"")</f>
        <v/>
      </c>
      <c r="AD286" s="71" t="str">
        <f>IFERROR(IF(AD279="","",VLOOKUP(AD279,'別紙１ (港湾・漁港)'!$AT$7:$AW$678,4,FALSE)),"")</f>
        <v/>
      </c>
      <c r="AE286" s="71" t="str">
        <f>IFERROR(IF(AE279="","",VLOOKUP(AE279,'別紙１ (港湾・漁港)'!$AT$7:$AW$678,4,FALSE)),"")</f>
        <v/>
      </c>
      <c r="AF286" s="71" t="str">
        <f>IFERROR(IF(AF279="","",VLOOKUP(AF279,'別紙１ (港湾・漁港)'!$AT$7:$AW$678,4,FALSE)),"")</f>
        <v/>
      </c>
      <c r="AG286" s="72" t="str">
        <f>IFERROR(IF(AG279="","",VLOOKUP(AG279,'別紙１ (港湾・漁港)'!$AT$7:$AW$678,4,FALSE)),"")</f>
        <v/>
      </c>
      <c r="AH286" s="61" t="s">
        <v>19</v>
      </c>
      <c r="AI286" s="47" t="e">
        <f>_xlfn.IFS(AI285&gt;=0.285,"OK",AI279&lt;=AI284,"OK",AI279&gt;AI284,"NG")</f>
        <v>#DIV/0!</v>
      </c>
      <c r="AJ286" s="40" t="e">
        <f>IF(AI286="NG","←月単位未達成","←月単位達成")</f>
        <v>#DIV/0!</v>
      </c>
      <c r="AK286" s="9"/>
      <c r="AL286" s="9"/>
      <c r="AM286" s="9"/>
    </row>
    <row r="287" spans="2:39" hidden="1" x14ac:dyDescent="0.15">
      <c r="B287" s="24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40"/>
    </row>
    <row r="288" spans="2:39" hidden="1" x14ac:dyDescent="0.15">
      <c r="B288" s="24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40"/>
    </row>
    <row r="290" spans="2:39" hidden="1" x14ac:dyDescent="0.15">
      <c r="C290" s="7" t="e">
        <f>YEAR(C293)</f>
        <v>#VALUE!</v>
      </c>
      <c r="D290" s="7" t="e">
        <f>MONTH(C293)</f>
        <v>#VALUE!</v>
      </c>
    </row>
    <row r="291" spans="2:39" x14ac:dyDescent="0.15">
      <c r="B291" s="11" t="s">
        <v>20</v>
      </c>
      <c r="C291" s="208" t="str">
        <f>IF(C293="","",C293)</f>
        <v/>
      </c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  <c r="X291" s="208"/>
      <c r="Y291" s="208"/>
      <c r="Z291" s="208"/>
      <c r="AA291" s="208"/>
      <c r="AB291" s="208"/>
      <c r="AC291" s="208"/>
      <c r="AD291" s="208"/>
      <c r="AE291" s="208"/>
      <c r="AF291" s="208"/>
      <c r="AG291" s="208"/>
      <c r="AH291" s="208"/>
      <c r="AI291" s="209"/>
    </row>
    <row r="292" spans="2:39" hidden="1" x14ac:dyDescent="0.15">
      <c r="B292" s="48"/>
      <c r="C292" s="31" t="e">
        <f>DATE($C290,$D290,1)</f>
        <v>#VALUE!</v>
      </c>
      <c r="D292" s="31" t="e">
        <f>C292+1</f>
        <v>#VALUE!</v>
      </c>
      <c r="E292" s="31" t="e">
        <f t="shared" ref="E292" si="1123">D292+1</f>
        <v>#VALUE!</v>
      </c>
      <c r="F292" s="31" t="e">
        <f t="shared" ref="F292" si="1124">E292+1</f>
        <v>#VALUE!</v>
      </c>
      <c r="G292" s="31" t="e">
        <f t="shared" ref="G292" si="1125">F292+1</f>
        <v>#VALUE!</v>
      </c>
      <c r="H292" s="31" t="e">
        <f t="shared" ref="H292" si="1126">G292+1</f>
        <v>#VALUE!</v>
      </c>
      <c r="I292" s="31" t="e">
        <f t="shared" ref="I292" si="1127">H292+1</f>
        <v>#VALUE!</v>
      </c>
      <c r="J292" s="31" t="e">
        <f t="shared" ref="J292" si="1128">I292+1</f>
        <v>#VALUE!</v>
      </c>
      <c r="K292" s="31" t="e">
        <f t="shared" ref="K292" si="1129">J292+1</f>
        <v>#VALUE!</v>
      </c>
      <c r="L292" s="31" t="e">
        <f t="shared" ref="L292" si="1130">K292+1</f>
        <v>#VALUE!</v>
      </c>
      <c r="M292" s="31" t="e">
        <f t="shared" ref="M292" si="1131">L292+1</f>
        <v>#VALUE!</v>
      </c>
      <c r="N292" s="31" t="e">
        <f t="shared" ref="N292" si="1132">M292+1</f>
        <v>#VALUE!</v>
      </c>
      <c r="O292" s="31" t="e">
        <f t="shared" ref="O292" si="1133">N292+1</f>
        <v>#VALUE!</v>
      </c>
      <c r="P292" s="31" t="e">
        <f t="shared" ref="P292" si="1134">O292+1</f>
        <v>#VALUE!</v>
      </c>
      <c r="Q292" s="31" t="e">
        <f t="shared" ref="Q292" si="1135">P292+1</f>
        <v>#VALUE!</v>
      </c>
      <c r="R292" s="31" t="e">
        <f t="shared" ref="R292" si="1136">Q292+1</f>
        <v>#VALUE!</v>
      </c>
      <c r="S292" s="31" t="e">
        <f t="shared" ref="S292" si="1137">R292+1</f>
        <v>#VALUE!</v>
      </c>
      <c r="T292" s="31" t="e">
        <f t="shared" ref="T292" si="1138">S292+1</f>
        <v>#VALUE!</v>
      </c>
      <c r="U292" s="31" t="e">
        <f t="shared" ref="U292" si="1139">T292+1</f>
        <v>#VALUE!</v>
      </c>
      <c r="V292" s="31" t="e">
        <f t="shared" ref="V292" si="1140">U292+1</f>
        <v>#VALUE!</v>
      </c>
      <c r="W292" s="31" t="e">
        <f t="shared" ref="W292" si="1141">V292+1</f>
        <v>#VALUE!</v>
      </c>
      <c r="X292" s="31" t="e">
        <f t="shared" ref="X292" si="1142">W292+1</f>
        <v>#VALUE!</v>
      </c>
      <c r="Y292" s="31" t="e">
        <f t="shared" ref="Y292" si="1143">X292+1</f>
        <v>#VALUE!</v>
      </c>
      <c r="Z292" s="31" t="e">
        <f t="shared" ref="Z292" si="1144">Y292+1</f>
        <v>#VALUE!</v>
      </c>
      <c r="AA292" s="31" t="e">
        <f t="shared" ref="AA292" si="1145">Z292+1</f>
        <v>#VALUE!</v>
      </c>
      <c r="AB292" s="31" t="e">
        <f t="shared" ref="AB292" si="1146">AA292+1</f>
        <v>#VALUE!</v>
      </c>
      <c r="AC292" s="31" t="e">
        <f t="shared" ref="AC292" si="1147">AB292+1</f>
        <v>#VALUE!</v>
      </c>
      <c r="AD292" s="31" t="e">
        <f t="shared" ref="AD292" si="1148">AC292+1</f>
        <v>#VALUE!</v>
      </c>
      <c r="AE292" s="31" t="e">
        <f t="shared" ref="AE292" si="1149">AD292+1</f>
        <v>#VALUE!</v>
      </c>
      <c r="AF292" s="31" t="e">
        <f t="shared" ref="AF292" si="1150">AE292+1</f>
        <v>#VALUE!</v>
      </c>
      <c r="AG292" s="31" t="e">
        <f t="shared" ref="AG292" si="1151">AF292+1</f>
        <v>#VALUE!</v>
      </c>
      <c r="AH292" s="49"/>
      <c r="AI292" s="50"/>
    </row>
    <row r="293" spans="2:39" x14ac:dyDescent="0.15">
      <c r="B293" s="29" t="s">
        <v>21</v>
      </c>
      <c r="C293" s="51" t="str">
        <f>IFERROR(IF(EDATE(C278,1)&gt;$G$8,"",EDATE(C278,1)),"")</f>
        <v/>
      </c>
      <c r="D293" s="31" t="str">
        <f>IFERROR(IF(D292&gt;$G$8,"",IF(C293=EOMONTH(DATE($C290,$D290,1),0),"",IF(C293="","",C293+1))),"")</f>
        <v/>
      </c>
      <c r="E293" s="31" t="str">
        <f t="shared" ref="E293" si="1152">IFERROR(IF(E292&gt;$G$8,"",IF(D293=EOMONTH(DATE($C290,$D290,1),0),"",IF(D293="","",D293+1))),"")</f>
        <v/>
      </c>
      <c r="F293" s="31" t="str">
        <f t="shared" ref="F293" si="1153">IFERROR(IF(F292&gt;$G$8,"",IF(E293=EOMONTH(DATE($C290,$D290,1),0),"",IF(E293="","",E293+1))),"")</f>
        <v/>
      </c>
      <c r="G293" s="31" t="str">
        <f t="shared" ref="G293" si="1154">IFERROR(IF(G292&gt;$G$8,"",IF(F293=EOMONTH(DATE($C290,$D290,1),0),"",IF(F293="","",F293+1))),"")</f>
        <v/>
      </c>
      <c r="H293" s="31" t="str">
        <f t="shared" ref="H293" si="1155">IFERROR(IF(H292&gt;$G$8,"",IF(G293=EOMONTH(DATE($C290,$D290,1),0),"",IF(G293="","",G293+1))),"")</f>
        <v/>
      </c>
      <c r="I293" s="31" t="str">
        <f t="shared" ref="I293" si="1156">IFERROR(IF(I292&gt;$G$8,"",IF(H293=EOMONTH(DATE($C290,$D290,1),0),"",IF(H293="","",H293+1))),"")</f>
        <v/>
      </c>
      <c r="J293" s="31" t="str">
        <f t="shared" ref="J293" si="1157">IFERROR(IF(J292&gt;$G$8,"",IF(I293=EOMONTH(DATE($C290,$D290,1),0),"",IF(I293="","",I293+1))),"")</f>
        <v/>
      </c>
      <c r="K293" s="31" t="str">
        <f t="shared" ref="K293" si="1158">IFERROR(IF(K292&gt;$G$8,"",IF(J293=EOMONTH(DATE($C290,$D290,1),0),"",IF(J293="","",J293+1))),"")</f>
        <v/>
      </c>
      <c r="L293" s="31" t="str">
        <f t="shared" ref="L293" si="1159">IFERROR(IF(L292&gt;$G$8,"",IF(K293=EOMONTH(DATE($C290,$D290,1),0),"",IF(K293="","",K293+1))),"")</f>
        <v/>
      </c>
      <c r="M293" s="31" t="str">
        <f t="shared" ref="M293" si="1160">IFERROR(IF(M292&gt;$G$8,"",IF(L293=EOMONTH(DATE($C290,$D290,1),0),"",IF(L293="","",L293+1))),"")</f>
        <v/>
      </c>
      <c r="N293" s="31" t="str">
        <f t="shared" ref="N293" si="1161">IFERROR(IF(N292&gt;$G$8,"",IF(M293=EOMONTH(DATE($C290,$D290,1),0),"",IF(M293="","",M293+1))),"")</f>
        <v/>
      </c>
      <c r="O293" s="31" t="str">
        <f t="shared" ref="O293" si="1162">IFERROR(IF(O292&gt;$G$8,"",IF(N293=EOMONTH(DATE($C290,$D290,1),0),"",IF(N293="","",N293+1))),"")</f>
        <v/>
      </c>
      <c r="P293" s="31" t="str">
        <f t="shared" ref="P293" si="1163">IFERROR(IF(P292&gt;$G$8,"",IF(O293=EOMONTH(DATE($C290,$D290,1),0),"",IF(O293="","",O293+1))),"")</f>
        <v/>
      </c>
      <c r="Q293" s="31" t="str">
        <f t="shared" ref="Q293" si="1164">IFERROR(IF(Q292&gt;$G$8,"",IF(P293=EOMONTH(DATE($C290,$D290,1),0),"",IF(P293="","",P293+1))),"")</f>
        <v/>
      </c>
      <c r="R293" s="31" t="str">
        <f t="shared" ref="R293" si="1165">IFERROR(IF(R292&gt;$G$8,"",IF(Q293=EOMONTH(DATE($C290,$D290,1),0),"",IF(Q293="","",Q293+1))),"")</f>
        <v/>
      </c>
      <c r="S293" s="31" t="str">
        <f t="shared" ref="S293" si="1166">IFERROR(IF(S292&gt;$G$8,"",IF(R293=EOMONTH(DATE($C290,$D290,1),0),"",IF(R293="","",R293+1))),"")</f>
        <v/>
      </c>
      <c r="T293" s="31" t="str">
        <f t="shared" ref="T293" si="1167">IFERROR(IF(T292&gt;$G$8,"",IF(S293=EOMONTH(DATE($C290,$D290,1),0),"",IF(S293="","",S293+1))),"")</f>
        <v/>
      </c>
      <c r="U293" s="31" t="str">
        <f t="shared" ref="U293" si="1168">IFERROR(IF(U292&gt;$G$8,"",IF(T293=EOMONTH(DATE($C290,$D290,1),0),"",IF(T293="","",T293+1))),"")</f>
        <v/>
      </c>
      <c r="V293" s="31" t="str">
        <f t="shared" ref="V293" si="1169">IFERROR(IF(V292&gt;$G$8,"",IF(U293=EOMONTH(DATE($C290,$D290,1),0),"",IF(U293="","",U293+1))),"")</f>
        <v/>
      </c>
      <c r="W293" s="31" t="str">
        <f t="shared" ref="W293" si="1170">IFERROR(IF(W292&gt;$G$8,"",IF(V293=EOMONTH(DATE($C290,$D290,1),0),"",IF(V293="","",V293+1))),"")</f>
        <v/>
      </c>
      <c r="X293" s="31" t="str">
        <f t="shared" ref="X293" si="1171">IFERROR(IF(X292&gt;$G$8,"",IF(W293=EOMONTH(DATE($C290,$D290,1),0),"",IF(W293="","",W293+1))),"")</f>
        <v/>
      </c>
      <c r="Y293" s="31" t="str">
        <f t="shared" ref="Y293" si="1172">IFERROR(IF(Y292&gt;$G$8,"",IF(X293=EOMONTH(DATE($C290,$D290,1),0),"",IF(X293="","",X293+1))),"")</f>
        <v/>
      </c>
      <c r="Z293" s="31" t="str">
        <f t="shared" ref="Z293" si="1173">IFERROR(IF(Z292&gt;$G$8,"",IF(Y293=EOMONTH(DATE($C290,$D290,1),0),"",IF(Y293="","",Y293+1))),"")</f>
        <v/>
      </c>
      <c r="AA293" s="31" t="str">
        <f t="shared" ref="AA293" si="1174">IFERROR(IF(AA292&gt;$G$8,"",IF(Z293=EOMONTH(DATE($C290,$D290,1),0),"",IF(Z293="","",Z293+1))),"")</f>
        <v/>
      </c>
      <c r="AB293" s="31" t="str">
        <f t="shared" ref="AB293" si="1175">IFERROR(IF(AB292&gt;$G$8,"",IF(AA293=EOMONTH(DATE($C290,$D290,1),0),"",IF(AA293="","",AA293+1))),"")</f>
        <v/>
      </c>
      <c r="AC293" s="31" t="str">
        <f t="shared" ref="AC293" si="1176">IFERROR(IF(AC292&gt;$G$8,"",IF(AB293=EOMONTH(DATE($C290,$D290,1),0),"",IF(AB293="","",AB293+1))),"")</f>
        <v/>
      </c>
      <c r="AD293" s="31" t="str">
        <f t="shared" ref="AD293" si="1177">IFERROR(IF(AD292&gt;$G$8,"",IF(AC293=EOMONTH(DATE($C290,$D290,1),0),"",IF(AC293="","",AC293+1))),"")</f>
        <v/>
      </c>
      <c r="AE293" s="31" t="str">
        <f t="shared" ref="AE293" si="1178">IFERROR(IF(AE292&gt;$G$8,"",IF(AD293=EOMONTH(DATE($C290,$D290,1),0),"",IF(AD293="","",AD293+1))),"")</f>
        <v/>
      </c>
      <c r="AF293" s="31" t="str">
        <f t="shared" ref="AF293" si="1179">IFERROR(IF(AF292&gt;$G$8,"",IF(AE293=EOMONTH(DATE($C290,$D290,1),0),"",IF(AE293="","",AE293+1))),"")</f>
        <v/>
      </c>
      <c r="AG293" s="31" t="str">
        <f t="shared" ref="AG293" si="1180">IFERROR(IF(AG292&gt;$G$8,"",IF(AF293=EOMONTH(DATE($C290,$D290,1),0),"",IF(AF293="","",AF293+1))),"")</f>
        <v/>
      </c>
      <c r="AH293" s="32" t="s">
        <v>22</v>
      </c>
      <c r="AI293" s="33">
        <f>+COUNTIFS(C294:AG294,"土",C298:AG298,"")+COUNTIFS(C294:AG294,"日",C298:AG298,"")</f>
        <v>0</v>
      </c>
    </row>
    <row r="294" spans="2:39" s="36" customFormat="1" x14ac:dyDescent="0.15">
      <c r="B294" s="52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3" t="s">
        <v>17</v>
      </c>
      <c r="AI294" s="33">
        <f>+COUNTIF(C298:AG298,"夏休")+COUNTIF(C298:AG298,"冬休")</f>
        <v>0</v>
      </c>
    </row>
    <row r="295" spans="2:39" s="36" customFormat="1" ht="13.5" customHeight="1" x14ac:dyDescent="0.15">
      <c r="B295" s="176" t="s">
        <v>8</v>
      </c>
      <c r="C295" s="182"/>
      <c r="D295" s="170"/>
      <c r="E295" s="170"/>
      <c r="F295" s="170"/>
      <c r="G295" s="170"/>
      <c r="H295" s="170"/>
      <c r="I295" s="170"/>
      <c r="J295" s="170"/>
      <c r="K295" s="170"/>
      <c r="L295" s="170"/>
      <c r="M295" s="170"/>
      <c r="N295" s="170"/>
      <c r="O295" s="170"/>
      <c r="P295" s="170"/>
      <c r="Q295" s="170"/>
      <c r="R295" s="170"/>
      <c r="S295" s="170"/>
      <c r="T295" s="170"/>
      <c r="U295" s="170"/>
      <c r="V295" s="170"/>
      <c r="W295" s="170"/>
      <c r="X295" s="170"/>
      <c r="Y295" s="170"/>
      <c r="Z295" s="170"/>
      <c r="AA295" s="170"/>
      <c r="AB295" s="170"/>
      <c r="AC295" s="170"/>
      <c r="AD295" s="202"/>
      <c r="AE295" s="202"/>
      <c r="AF295" s="170"/>
      <c r="AG295" s="205"/>
      <c r="AH295" s="54" t="s">
        <v>2</v>
      </c>
      <c r="AI295" s="55">
        <f>COUNT(C293:AG293)-AI294</f>
        <v>0</v>
      </c>
    </row>
    <row r="296" spans="2:39" s="36" customFormat="1" ht="13.5" customHeight="1" x14ac:dyDescent="0.15">
      <c r="B296" s="177"/>
      <c r="C296" s="183"/>
      <c r="D296" s="171"/>
      <c r="E296" s="171"/>
      <c r="F296" s="171"/>
      <c r="G296" s="171"/>
      <c r="H296" s="171"/>
      <c r="I296" s="171"/>
      <c r="J296" s="171"/>
      <c r="K296" s="171"/>
      <c r="L296" s="171"/>
      <c r="M296" s="171"/>
      <c r="N296" s="171"/>
      <c r="O296" s="171"/>
      <c r="P296" s="171"/>
      <c r="Q296" s="171"/>
      <c r="R296" s="171"/>
      <c r="S296" s="171"/>
      <c r="T296" s="171"/>
      <c r="U296" s="171"/>
      <c r="V296" s="171"/>
      <c r="W296" s="171"/>
      <c r="X296" s="171"/>
      <c r="Y296" s="171"/>
      <c r="Z296" s="171"/>
      <c r="AA296" s="171"/>
      <c r="AB296" s="171"/>
      <c r="AC296" s="171"/>
      <c r="AD296" s="203"/>
      <c r="AE296" s="203"/>
      <c r="AF296" s="171"/>
      <c r="AG296" s="206"/>
      <c r="AH296" s="54" t="s">
        <v>6</v>
      </c>
      <c r="AI296" s="39">
        <f>+COUNTIF(C299:AG299,"休")</f>
        <v>0</v>
      </c>
      <c r="AJ296" s="40" t="e">
        <f>IF(AI297&gt;0.285,"",IF(AI296&lt;AI293,"←計画日数が足りません",""))</f>
        <v>#DIV/0!</v>
      </c>
    </row>
    <row r="297" spans="2:39" s="36" customFormat="1" ht="13.5" customHeight="1" x14ac:dyDescent="0.15">
      <c r="B297" s="178"/>
      <c r="C297" s="184"/>
      <c r="D297" s="172"/>
      <c r="E297" s="172"/>
      <c r="F297" s="172"/>
      <c r="G297" s="172"/>
      <c r="H297" s="172"/>
      <c r="I297" s="172"/>
      <c r="J297" s="172"/>
      <c r="K297" s="172"/>
      <c r="L297" s="172"/>
      <c r="M297" s="172"/>
      <c r="N297" s="172"/>
      <c r="O297" s="172"/>
      <c r="P297" s="172"/>
      <c r="Q297" s="172"/>
      <c r="R297" s="172"/>
      <c r="S297" s="172"/>
      <c r="T297" s="172"/>
      <c r="U297" s="172"/>
      <c r="V297" s="172"/>
      <c r="W297" s="172"/>
      <c r="X297" s="172"/>
      <c r="Y297" s="172"/>
      <c r="Z297" s="172"/>
      <c r="AA297" s="172"/>
      <c r="AB297" s="172"/>
      <c r="AC297" s="172"/>
      <c r="AD297" s="204"/>
      <c r="AE297" s="204"/>
      <c r="AF297" s="172"/>
      <c r="AG297" s="207"/>
      <c r="AH297" s="54" t="s">
        <v>9</v>
      </c>
      <c r="AI297" s="56" t="e">
        <f>+AI296/AI295</f>
        <v>#DIV/0!</v>
      </c>
    </row>
    <row r="298" spans="2:39" s="36" customFormat="1" x14ac:dyDescent="0.15">
      <c r="B298" s="57" t="s">
        <v>16</v>
      </c>
      <c r="C298" s="5" t="str">
        <f>IFERROR(IF(C293="","",VLOOKUP(C293,'別紙１ (港湾・漁港)'!$AT$7:$AW$678,2,FALSE)),"")</f>
        <v/>
      </c>
      <c r="D298" s="2" t="str">
        <f>IFERROR(IF(D293="","",VLOOKUP(D293,'別紙１ (港湾・漁港)'!$AT$7:$AW$678,2,FALSE)),"")</f>
        <v/>
      </c>
      <c r="E298" s="2" t="str">
        <f>IFERROR(IF(E293="","",VLOOKUP(E293,'別紙１ (港湾・漁港)'!$AT$7:$AW$678,2,FALSE)),"")</f>
        <v/>
      </c>
      <c r="F298" s="2" t="str">
        <f>IFERROR(IF(F293="","",VLOOKUP(F293,'別紙１ (港湾・漁港)'!$AT$7:$AW$678,2,FALSE)),"")</f>
        <v/>
      </c>
      <c r="G298" s="2" t="str">
        <f>IFERROR(IF(G293="","",VLOOKUP(G293,'別紙１ (港湾・漁港)'!$AT$7:$AW$678,2,FALSE)),"")</f>
        <v/>
      </c>
      <c r="H298" s="2" t="str">
        <f>IFERROR(IF(H293="","",VLOOKUP(H293,'別紙１ (港湾・漁港)'!$AT$7:$AW$678,2,FALSE)),"")</f>
        <v/>
      </c>
      <c r="I298" s="2" t="str">
        <f>IFERROR(IF(I293="","",VLOOKUP(I293,'別紙１ (港湾・漁港)'!$AT$7:$AW$678,2,FALSE)),"")</f>
        <v/>
      </c>
      <c r="J298" s="2" t="str">
        <f>IFERROR(IF(J293="","",VLOOKUP(J293,'別紙１ (港湾・漁港)'!$AT$7:$AW$678,2,FALSE)),"")</f>
        <v/>
      </c>
      <c r="K298" s="2" t="str">
        <f>IFERROR(IF(K293="","",VLOOKUP(K293,'別紙１ (港湾・漁港)'!$AT$7:$AW$678,2,FALSE)),"")</f>
        <v/>
      </c>
      <c r="L298" s="2" t="str">
        <f>IFERROR(IF(L293="","",VLOOKUP(L293,'別紙１ (港湾・漁港)'!$AT$7:$AW$678,2,FALSE)),"")</f>
        <v/>
      </c>
      <c r="M298" s="2" t="str">
        <f>IFERROR(IF(M293="","",VLOOKUP(M293,'別紙１ (港湾・漁港)'!$AT$7:$AW$678,2,FALSE)),"")</f>
        <v/>
      </c>
      <c r="N298" s="2" t="str">
        <f>IFERROR(IF(N293="","",VLOOKUP(N293,'別紙１ (港湾・漁港)'!$AT$7:$AW$678,2,FALSE)),"")</f>
        <v/>
      </c>
      <c r="O298" s="2" t="str">
        <f>IFERROR(IF(O293="","",VLOOKUP(O293,'別紙１ (港湾・漁港)'!$AT$7:$AW$678,2,FALSE)),"")</f>
        <v/>
      </c>
      <c r="P298" s="2" t="str">
        <f>IFERROR(IF(P293="","",VLOOKUP(P293,'別紙１ (港湾・漁港)'!$AT$7:$AW$678,2,FALSE)),"")</f>
        <v/>
      </c>
      <c r="Q298" s="2" t="str">
        <f>IFERROR(IF(Q293="","",VLOOKUP(Q293,'別紙１ (港湾・漁港)'!$AT$7:$AW$678,2,FALSE)),"")</f>
        <v/>
      </c>
      <c r="R298" s="2" t="str">
        <f>IFERROR(IF(R293="","",VLOOKUP(R293,'別紙１ (港湾・漁港)'!$AT$7:$AW$678,2,FALSE)),"")</f>
        <v/>
      </c>
      <c r="S298" s="2" t="str">
        <f>IFERROR(IF(S293="","",VLOOKUP(S293,'別紙１ (港湾・漁港)'!$AT$7:$AW$678,2,FALSE)),"")</f>
        <v/>
      </c>
      <c r="T298" s="2" t="str">
        <f>IFERROR(IF(T293="","",VLOOKUP(T293,'別紙１ (港湾・漁港)'!$AT$7:$AW$678,2,FALSE)),"")</f>
        <v/>
      </c>
      <c r="U298" s="2" t="str">
        <f>IFERROR(IF(U293="","",VLOOKUP(U293,'別紙１ (港湾・漁港)'!$AT$7:$AW$678,2,FALSE)),"")</f>
        <v/>
      </c>
      <c r="V298" s="2" t="str">
        <f>IFERROR(IF(V293="","",VLOOKUP(V293,'別紙１ (港湾・漁港)'!$AT$7:$AW$678,2,FALSE)),"")</f>
        <v/>
      </c>
      <c r="W298" s="2" t="str">
        <f>IFERROR(IF(W293="","",VLOOKUP(W293,'別紙１ (港湾・漁港)'!$AT$7:$AW$678,2,FALSE)),"")</f>
        <v/>
      </c>
      <c r="X298" s="2" t="str">
        <f>IFERROR(IF(X293="","",VLOOKUP(X293,'別紙１ (港湾・漁港)'!$AT$7:$AW$678,2,FALSE)),"")</f>
        <v/>
      </c>
      <c r="Y298" s="2" t="str">
        <f>IFERROR(IF(Y293="","",VLOOKUP(Y293,'別紙１ (港湾・漁港)'!$AT$7:$AW$678,2,FALSE)),"")</f>
        <v/>
      </c>
      <c r="Z298" s="2" t="str">
        <f>IFERROR(IF(Z293="","",VLOOKUP(Z293,'別紙１ (港湾・漁港)'!$AT$7:$AW$678,2,FALSE)),"")</f>
        <v/>
      </c>
      <c r="AA298" s="2" t="str">
        <f>IFERROR(IF(AA293="","",VLOOKUP(AA293,'別紙１ (港湾・漁港)'!$AT$7:$AW$678,2,FALSE)),"")</f>
        <v/>
      </c>
      <c r="AB298" s="2" t="str">
        <f>IFERROR(IF(AB293="","",VLOOKUP(AB293,'別紙１ (港湾・漁港)'!$AT$7:$AW$678,2,FALSE)),"")</f>
        <v/>
      </c>
      <c r="AC298" s="2" t="str">
        <f>IFERROR(IF(AC293="","",VLOOKUP(AC293,'別紙１ (港湾・漁港)'!$AT$7:$AW$678,2,FALSE)),"")</f>
        <v/>
      </c>
      <c r="AD298" s="3" t="str">
        <f>IFERROR(IF(AD293="","",VLOOKUP(AD293,'別紙１ (港湾・漁港)'!$AT$7:$AW$678,2,FALSE)),"")</f>
        <v/>
      </c>
      <c r="AE298" s="3" t="str">
        <f>IFERROR(IF(AE293="","",VLOOKUP(AE293,'別紙１ (港湾・漁港)'!$AT$7:$AW$678,2,FALSE)),"")</f>
        <v/>
      </c>
      <c r="AF298" s="2" t="str">
        <f>IFERROR(IF(AF293="","",VLOOKUP(AF293,'別紙１ (港湾・漁港)'!$AT$7:$AW$678,2,FALSE)),"")</f>
        <v/>
      </c>
      <c r="AG298" s="4" t="str">
        <f>IFERROR(IF(AG293="","",VLOOKUP(AG293,'別紙１ (港湾・漁港)'!$AT$7:$AW$678,2,FALSE)),"")</f>
        <v/>
      </c>
      <c r="AH298" s="54" t="s">
        <v>10</v>
      </c>
      <c r="AI298" s="39">
        <f>+COUNTIF(C300:AG300,"*休")+COUNTIF(C300:AG300,"*雨")</f>
        <v>0</v>
      </c>
    </row>
    <row r="299" spans="2:39" s="36" customFormat="1" x14ac:dyDescent="0.15">
      <c r="B299" s="52" t="s">
        <v>0</v>
      </c>
      <c r="C299" s="5" t="str">
        <f>IFERROR(IF(C293="","",VLOOKUP(C293,'別紙１ (港湾・漁港)'!$AT$7:$AW$678,3,FALSE)),"")</f>
        <v/>
      </c>
      <c r="D299" s="2" t="str">
        <f>IFERROR(IF(D293="","",VLOOKUP(D293,'別紙１ (港湾・漁港)'!$AT$7:$AW$678,3,FALSE)),"")</f>
        <v/>
      </c>
      <c r="E299" s="2" t="str">
        <f>IFERROR(IF(E293="","",VLOOKUP(E293,'別紙１ (港湾・漁港)'!$AT$7:$AW$678,3,FALSE)),"")</f>
        <v/>
      </c>
      <c r="F299" s="2" t="str">
        <f>IFERROR(IF(F293="","",VLOOKUP(F293,'別紙１ (港湾・漁港)'!$AT$7:$AW$678,3,FALSE)),"")</f>
        <v/>
      </c>
      <c r="G299" s="2" t="str">
        <f>IFERROR(IF(G293="","",VLOOKUP(G293,'別紙１ (港湾・漁港)'!$AT$7:$AW$678,3,FALSE)),"")</f>
        <v/>
      </c>
      <c r="H299" s="2" t="str">
        <f>IFERROR(IF(H293="","",VLOOKUP(H293,'別紙１ (港湾・漁港)'!$AT$7:$AW$678,3,FALSE)),"")</f>
        <v/>
      </c>
      <c r="I299" s="2" t="str">
        <f>IFERROR(IF(I293="","",VLOOKUP(I293,'別紙１ (港湾・漁港)'!$AT$7:$AW$678,3,FALSE)),"")</f>
        <v/>
      </c>
      <c r="J299" s="2" t="str">
        <f>IFERROR(IF(J293="","",VLOOKUP(J293,'別紙１ (港湾・漁港)'!$AT$7:$AW$678,3,FALSE)),"")</f>
        <v/>
      </c>
      <c r="K299" s="2" t="str">
        <f>IFERROR(IF(K293="","",VLOOKUP(K293,'別紙１ (港湾・漁港)'!$AT$7:$AW$678,3,FALSE)),"")</f>
        <v/>
      </c>
      <c r="L299" s="2" t="str">
        <f>IFERROR(IF(L293="","",VLOOKUP(L293,'別紙１ (港湾・漁港)'!$AT$7:$AW$678,3,FALSE)),"")</f>
        <v/>
      </c>
      <c r="M299" s="2" t="str">
        <f>IFERROR(IF(M293="","",VLOOKUP(M293,'別紙１ (港湾・漁港)'!$AT$7:$AW$678,3,FALSE)),"")</f>
        <v/>
      </c>
      <c r="N299" s="2" t="str">
        <f>IFERROR(IF(N293="","",VLOOKUP(N293,'別紙１ (港湾・漁港)'!$AT$7:$AW$678,3,FALSE)),"")</f>
        <v/>
      </c>
      <c r="O299" s="2" t="str">
        <f>IFERROR(IF(O293="","",VLOOKUP(O293,'別紙１ (港湾・漁港)'!$AT$7:$AW$678,3,FALSE)),"")</f>
        <v/>
      </c>
      <c r="P299" s="2" t="str">
        <f>IFERROR(IF(P293="","",VLOOKUP(P293,'別紙１ (港湾・漁港)'!$AT$7:$AW$678,3,FALSE)),"")</f>
        <v/>
      </c>
      <c r="Q299" s="2" t="str">
        <f>IFERROR(IF(Q293="","",VLOOKUP(Q293,'別紙１ (港湾・漁港)'!$AT$7:$AW$678,3,FALSE)),"")</f>
        <v/>
      </c>
      <c r="R299" s="2" t="str">
        <f>IFERROR(IF(R293="","",VLOOKUP(R293,'別紙１ (港湾・漁港)'!$AT$7:$AW$678,3,FALSE)),"")</f>
        <v/>
      </c>
      <c r="S299" s="2" t="str">
        <f>IFERROR(IF(S293="","",VLOOKUP(S293,'別紙１ (港湾・漁港)'!$AT$7:$AW$678,3,FALSE)),"")</f>
        <v/>
      </c>
      <c r="T299" s="2" t="str">
        <f>IFERROR(IF(T293="","",VLOOKUP(T293,'別紙１ (港湾・漁港)'!$AT$7:$AW$678,3,FALSE)),"")</f>
        <v/>
      </c>
      <c r="U299" s="2" t="str">
        <f>IFERROR(IF(U293="","",VLOOKUP(U293,'別紙１ (港湾・漁港)'!$AT$7:$AW$678,3,FALSE)),"")</f>
        <v/>
      </c>
      <c r="V299" s="2" t="str">
        <f>IFERROR(IF(V293="","",VLOOKUP(V293,'別紙１ (港湾・漁港)'!$AT$7:$AW$678,3,FALSE)),"")</f>
        <v/>
      </c>
      <c r="W299" s="2" t="str">
        <f>IFERROR(IF(W293="","",VLOOKUP(W293,'別紙１ (港湾・漁港)'!$AT$7:$AW$678,3,FALSE)),"")</f>
        <v/>
      </c>
      <c r="X299" s="2" t="str">
        <f>IFERROR(IF(X293="","",VLOOKUP(X293,'別紙１ (港湾・漁港)'!$AT$7:$AW$678,3,FALSE)),"")</f>
        <v/>
      </c>
      <c r="Y299" s="2" t="str">
        <f>IFERROR(IF(Y293="","",VLOOKUP(Y293,'別紙１ (港湾・漁港)'!$AT$7:$AW$678,3,FALSE)),"")</f>
        <v/>
      </c>
      <c r="Z299" s="2" t="str">
        <f>IFERROR(IF(Z293="","",VLOOKUP(Z293,'別紙１ (港湾・漁港)'!$AT$7:$AW$678,3,FALSE)),"")</f>
        <v/>
      </c>
      <c r="AA299" s="2" t="str">
        <f>IFERROR(IF(AA293="","",VLOOKUP(AA293,'別紙１ (港湾・漁港)'!$AT$7:$AW$678,3,FALSE)),"")</f>
        <v/>
      </c>
      <c r="AB299" s="2" t="str">
        <f>IFERROR(IF(AB293="","",VLOOKUP(AB293,'別紙１ (港湾・漁港)'!$AT$7:$AW$678,3,FALSE)),"")</f>
        <v/>
      </c>
      <c r="AC299" s="2" t="str">
        <f>IFERROR(IF(AC293="","",VLOOKUP(AC293,'別紙１ (港湾・漁港)'!$AT$7:$AW$678,3,FALSE)),"")</f>
        <v/>
      </c>
      <c r="AD299" s="2" t="str">
        <f>IFERROR(IF(AD293="","",VLOOKUP(AD293,'別紙１ (港湾・漁港)'!$AT$7:$AW$678,3,FALSE)),"")</f>
        <v/>
      </c>
      <c r="AE299" s="2" t="str">
        <f>IFERROR(IF(AE293="","",VLOOKUP(AE293,'別紙１ (港湾・漁港)'!$AT$7:$AW$678,3,FALSE)),"")</f>
        <v/>
      </c>
      <c r="AF299" s="2" t="str">
        <f>IFERROR(IF(AF293="","",VLOOKUP(AF293,'別紙１ (港湾・漁港)'!$AT$7:$AW$678,3,FALSE)),"")</f>
        <v/>
      </c>
      <c r="AG299" s="69" t="str">
        <f>IFERROR(IF(AG293="","",VLOOKUP(AG293,'別紙１ (港湾・漁港)'!$AT$7:$AW$678,3,FALSE)),"")</f>
        <v/>
      </c>
      <c r="AH299" s="58" t="s">
        <v>4</v>
      </c>
      <c r="AI299" s="59" t="e">
        <f>+AI298/AI295</f>
        <v>#DIV/0!</v>
      </c>
    </row>
    <row r="300" spans="2:39" s="36" customFormat="1" x14ac:dyDescent="0.15">
      <c r="B300" s="60" t="s">
        <v>7</v>
      </c>
      <c r="C300" s="70" t="str">
        <f>IFERROR(IF(C293="","",VLOOKUP(C293,'別紙１ (港湾・漁港)'!$AT$7:$AW$678,4,FALSE)),"")</f>
        <v/>
      </c>
      <c r="D300" s="71" t="str">
        <f>IFERROR(IF(D293="","",VLOOKUP(D293,'別紙１ (港湾・漁港)'!$AT$7:$AW$678,4,FALSE)),"")</f>
        <v/>
      </c>
      <c r="E300" s="71" t="str">
        <f>IFERROR(IF(E293="","",VLOOKUP(E293,'別紙１ (港湾・漁港)'!$AT$7:$AW$678,4,FALSE)),"")</f>
        <v/>
      </c>
      <c r="F300" s="71" t="str">
        <f>IFERROR(IF(F293="","",VLOOKUP(F293,'別紙１ (港湾・漁港)'!$AT$7:$AW$678,4,FALSE)),"")</f>
        <v/>
      </c>
      <c r="G300" s="71" t="str">
        <f>IFERROR(IF(G293="","",VLOOKUP(G293,'別紙１ (港湾・漁港)'!$AT$7:$AW$678,4,FALSE)),"")</f>
        <v/>
      </c>
      <c r="H300" s="71" t="str">
        <f>IFERROR(IF(H293="","",VLOOKUP(H293,'別紙１ (港湾・漁港)'!$AT$7:$AW$678,4,FALSE)),"")</f>
        <v/>
      </c>
      <c r="I300" s="71" t="str">
        <f>IFERROR(IF(I293="","",VLOOKUP(I293,'別紙１ (港湾・漁港)'!$AT$7:$AW$678,4,FALSE)),"")</f>
        <v/>
      </c>
      <c r="J300" s="71" t="str">
        <f>IFERROR(IF(J293="","",VLOOKUP(J293,'別紙１ (港湾・漁港)'!$AT$7:$AW$678,4,FALSE)),"")</f>
        <v/>
      </c>
      <c r="K300" s="71" t="str">
        <f>IFERROR(IF(K293="","",VLOOKUP(K293,'別紙１ (港湾・漁港)'!$AT$7:$AW$678,4,FALSE)),"")</f>
        <v/>
      </c>
      <c r="L300" s="71" t="str">
        <f>IFERROR(IF(L293="","",VLOOKUP(L293,'別紙１ (港湾・漁港)'!$AT$7:$AW$678,4,FALSE)),"")</f>
        <v/>
      </c>
      <c r="M300" s="71" t="str">
        <f>IFERROR(IF(M293="","",VLOOKUP(M293,'別紙１ (港湾・漁港)'!$AT$7:$AW$678,4,FALSE)),"")</f>
        <v/>
      </c>
      <c r="N300" s="71" t="str">
        <f>IFERROR(IF(N293="","",VLOOKUP(N293,'別紙１ (港湾・漁港)'!$AT$7:$AW$678,4,FALSE)),"")</f>
        <v/>
      </c>
      <c r="O300" s="71" t="str">
        <f>IFERROR(IF(O293="","",VLOOKUP(O293,'別紙１ (港湾・漁港)'!$AT$7:$AW$678,4,FALSE)),"")</f>
        <v/>
      </c>
      <c r="P300" s="71" t="str">
        <f>IFERROR(IF(P293="","",VLOOKUP(P293,'別紙１ (港湾・漁港)'!$AT$7:$AW$678,4,FALSE)),"")</f>
        <v/>
      </c>
      <c r="Q300" s="71" t="str">
        <f>IFERROR(IF(Q293="","",VLOOKUP(Q293,'別紙１ (港湾・漁港)'!$AT$7:$AW$678,4,FALSE)),"")</f>
        <v/>
      </c>
      <c r="R300" s="71" t="str">
        <f>IFERROR(IF(R293="","",VLOOKUP(R293,'別紙１ (港湾・漁港)'!$AT$7:$AW$678,4,FALSE)),"")</f>
        <v/>
      </c>
      <c r="S300" s="71" t="str">
        <f>IFERROR(IF(S293="","",VLOOKUP(S293,'別紙１ (港湾・漁港)'!$AT$7:$AW$678,4,FALSE)),"")</f>
        <v/>
      </c>
      <c r="T300" s="71" t="str">
        <f>IFERROR(IF(T293="","",VLOOKUP(T293,'別紙１ (港湾・漁港)'!$AT$7:$AW$678,4,FALSE)),"")</f>
        <v/>
      </c>
      <c r="U300" s="71" t="str">
        <f>IFERROR(IF(U293="","",VLOOKUP(U293,'別紙１ (港湾・漁港)'!$AT$7:$AW$678,4,FALSE)),"")</f>
        <v/>
      </c>
      <c r="V300" s="71" t="str">
        <f>IFERROR(IF(V293="","",VLOOKUP(V293,'別紙１ (港湾・漁港)'!$AT$7:$AW$678,4,FALSE)),"")</f>
        <v/>
      </c>
      <c r="W300" s="71" t="str">
        <f>IFERROR(IF(W293="","",VLOOKUP(W293,'別紙１ (港湾・漁港)'!$AT$7:$AW$678,4,FALSE)),"")</f>
        <v/>
      </c>
      <c r="X300" s="71" t="str">
        <f>IFERROR(IF(X293="","",VLOOKUP(X293,'別紙１ (港湾・漁港)'!$AT$7:$AW$678,4,FALSE)),"")</f>
        <v/>
      </c>
      <c r="Y300" s="71" t="str">
        <f>IFERROR(IF(Y293="","",VLOOKUP(Y293,'別紙１ (港湾・漁港)'!$AT$7:$AW$678,4,FALSE)),"")</f>
        <v/>
      </c>
      <c r="Z300" s="71" t="str">
        <f>IFERROR(IF(Z293="","",VLOOKUP(Z293,'別紙１ (港湾・漁港)'!$AT$7:$AW$678,4,FALSE)),"")</f>
        <v/>
      </c>
      <c r="AA300" s="71" t="str">
        <f>IFERROR(IF(AA293="","",VLOOKUP(AA293,'別紙１ (港湾・漁港)'!$AT$7:$AW$678,4,FALSE)),"")</f>
        <v/>
      </c>
      <c r="AB300" s="71" t="str">
        <f>IFERROR(IF(AB293="","",VLOOKUP(AB293,'別紙１ (港湾・漁港)'!$AT$7:$AW$678,4,FALSE)),"")</f>
        <v/>
      </c>
      <c r="AC300" s="71" t="str">
        <f>IFERROR(IF(AC293="","",VLOOKUP(AC293,'別紙１ (港湾・漁港)'!$AT$7:$AW$678,4,FALSE)),"")</f>
        <v/>
      </c>
      <c r="AD300" s="71" t="str">
        <f>IFERROR(IF(AD293="","",VLOOKUP(AD293,'別紙１ (港湾・漁港)'!$AT$7:$AW$678,4,FALSE)),"")</f>
        <v/>
      </c>
      <c r="AE300" s="71" t="str">
        <f>IFERROR(IF(AE293="","",VLOOKUP(AE293,'別紙１ (港湾・漁港)'!$AT$7:$AW$678,4,FALSE)),"")</f>
        <v/>
      </c>
      <c r="AF300" s="71" t="str">
        <f>IFERROR(IF(AF293="","",VLOOKUP(AF293,'別紙１ (港湾・漁港)'!$AT$7:$AW$678,4,FALSE)),"")</f>
        <v/>
      </c>
      <c r="AG300" s="72" t="str">
        <f>IFERROR(IF(AG293="","",VLOOKUP(AG293,'別紙１ (港湾・漁港)'!$AT$7:$AW$678,4,FALSE)),"")</f>
        <v/>
      </c>
      <c r="AH300" s="61" t="s">
        <v>19</v>
      </c>
      <c r="AI300" s="47" t="e">
        <f>_xlfn.IFS(AI299&gt;=0.285,"OK",AI293&lt;=AI298,"OK",AI293&gt;AI298,"NG")</f>
        <v>#DIV/0!</v>
      </c>
      <c r="AJ300" s="40" t="e">
        <f>IF(AI300="NG","←月単位未達成","←月単位達成")</f>
        <v>#DIV/0!</v>
      </c>
      <c r="AK300" s="9"/>
      <c r="AL300" s="9"/>
      <c r="AM300" s="9"/>
    </row>
    <row r="301" spans="2:39" hidden="1" x14ac:dyDescent="0.15">
      <c r="B301" s="24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40"/>
    </row>
    <row r="302" spans="2:39" hidden="1" x14ac:dyDescent="0.15">
      <c r="B302" s="24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40"/>
    </row>
  </sheetData>
  <sheetProtection sheet="1" objects="1" scenarios="1" selectLockedCells="1" selectUnlockedCells="1"/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92" priority="514" operator="greaterThanOrEqual">
      <formula>0.285</formula>
    </cfRule>
    <cfRule type="cellIs" dxfId="191" priority="515" operator="lessThan">
      <formula>0.285</formula>
    </cfRule>
  </conditionalFormatting>
  <conditionalFormatting sqref="AI19">
    <cfRule type="cellIs" dxfId="190" priority="513" operator="lessThan">
      <formula>0.285</formula>
    </cfRule>
  </conditionalFormatting>
  <conditionalFormatting sqref="AI20:AI21">
    <cfRule type="expression" dxfId="189" priority="264">
      <formula>AI20="NG"</formula>
    </cfRule>
  </conditionalFormatting>
  <conditionalFormatting sqref="AI33">
    <cfRule type="cellIs" dxfId="188" priority="263" operator="lessThan">
      <formula>0.285</formula>
    </cfRule>
  </conditionalFormatting>
  <conditionalFormatting sqref="AI22">
    <cfRule type="expression" dxfId="187" priority="246">
      <formula>$AI$20="NG"</formula>
    </cfRule>
  </conditionalFormatting>
  <conditionalFormatting sqref="AI35">
    <cfRule type="expression" dxfId="186" priority="245">
      <formula>$AI$20="NG"</formula>
    </cfRule>
  </conditionalFormatting>
  <conditionalFormatting sqref="AI36">
    <cfRule type="expression" dxfId="185" priority="244">
      <formula>$AI$20="NG"</formula>
    </cfRule>
  </conditionalFormatting>
  <conditionalFormatting sqref="AI34">
    <cfRule type="expression" dxfId="184" priority="243">
      <formula>AI34="NG"</formula>
    </cfRule>
  </conditionalFormatting>
  <conditionalFormatting sqref="C13:AG19">
    <cfRule type="expression" dxfId="183" priority="187">
      <formula>COUNTIFS(祝日,C$13)=1</formula>
    </cfRule>
    <cfRule type="expression" dxfId="182" priority="518">
      <formula>WEEKDAY(C$13)=7</formula>
    </cfRule>
    <cfRule type="expression" dxfId="181" priority="519">
      <formula>WEEKDAY(C$13)=1</formula>
    </cfRule>
  </conditionalFormatting>
  <conditionalFormatting sqref="C27:AG31 C33:AG34">
    <cfRule type="expression" dxfId="180" priority="184">
      <formula>COUNTIFS(祝日,C$27)=1</formula>
    </cfRule>
    <cfRule type="expression" dxfId="179" priority="185">
      <formula>WEEKDAY(C$27)=7</formula>
    </cfRule>
    <cfRule type="expression" dxfId="178" priority="186">
      <formula>WEEKDAY(C$27)=1</formula>
    </cfRule>
  </conditionalFormatting>
  <conditionalFormatting sqref="AI47">
    <cfRule type="cellIs" dxfId="177" priority="183" operator="lessThan">
      <formula>0.285</formula>
    </cfRule>
  </conditionalFormatting>
  <conditionalFormatting sqref="AI49">
    <cfRule type="expression" dxfId="176" priority="182">
      <formula>$AI$20="NG"</formula>
    </cfRule>
  </conditionalFormatting>
  <conditionalFormatting sqref="AI50">
    <cfRule type="expression" dxfId="175" priority="181">
      <formula>$AI$20="NG"</formula>
    </cfRule>
  </conditionalFormatting>
  <conditionalFormatting sqref="AI48">
    <cfRule type="expression" dxfId="174" priority="180">
      <formula>AI48="NG"</formula>
    </cfRule>
  </conditionalFormatting>
  <conditionalFormatting sqref="C41:AG48">
    <cfRule type="expression" dxfId="173" priority="177">
      <formula>COUNTIFS(祝日,C$41)=1</formula>
    </cfRule>
    <cfRule type="expression" dxfId="172" priority="178">
      <formula>WEEKDAY(C$41)=7</formula>
    </cfRule>
    <cfRule type="expression" dxfId="171" priority="179">
      <formula>WEEKDAY(C$41)=1</formula>
    </cfRule>
  </conditionalFormatting>
  <conditionalFormatting sqref="AI61">
    <cfRule type="cellIs" dxfId="170" priority="176" operator="lessThan">
      <formula>0.285</formula>
    </cfRule>
  </conditionalFormatting>
  <conditionalFormatting sqref="AI63">
    <cfRule type="expression" dxfId="169" priority="175">
      <formula>$AI$20="NG"</formula>
    </cfRule>
  </conditionalFormatting>
  <conditionalFormatting sqref="AI64">
    <cfRule type="expression" dxfId="168" priority="174">
      <formula>$AI$20="NG"</formula>
    </cfRule>
  </conditionalFormatting>
  <conditionalFormatting sqref="AI62">
    <cfRule type="expression" dxfId="167" priority="173">
      <formula>AI62="NG"</formula>
    </cfRule>
  </conditionalFormatting>
  <conditionalFormatting sqref="C55:AG62">
    <cfRule type="expression" dxfId="166" priority="170">
      <formula>COUNTIFS(祝日,C$55)=1</formula>
    </cfRule>
    <cfRule type="expression" dxfId="165" priority="171">
      <formula>WEEKDAY(C$55)=7</formula>
    </cfRule>
    <cfRule type="expression" dxfId="164" priority="172">
      <formula>WEEKDAY(C$55)=1</formula>
    </cfRule>
  </conditionalFormatting>
  <conditionalFormatting sqref="AI75">
    <cfRule type="cellIs" dxfId="163" priority="169" operator="lessThan">
      <formula>0.285</formula>
    </cfRule>
  </conditionalFormatting>
  <conditionalFormatting sqref="AI77">
    <cfRule type="expression" dxfId="162" priority="168">
      <formula>$AI$20="NG"</formula>
    </cfRule>
  </conditionalFormatting>
  <conditionalFormatting sqref="AI78">
    <cfRule type="expression" dxfId="161" priority="167">
      <formula>$AI$20="NG"</formula>
    </cfRule>
  </conditionalFormatting>
  <conditionalFormatting sqref="AI76">
    <cfRule type="expression" dxfId="160" priority="166">
      <formula>AI76="NG"</formula>
    </cfRule>
  </conditionalFormatting>
  <conditionalFormatting sqref="C69:AG76">
    <cfRule type="expression" dxfId="159" priority="163">
      <formula>COUNTIFS(祝日,C$69)=1</formula>
    </cfRule>
    <cfRule type="expression" dxfId="158" priority="164">
      <formula>WEEKDAY(C$69)=7</formula>
    </cfRule>
    <cfRule type="expression" dxfId="157" priority="165">
      <formula>WEEKDAY(C$69)=1</formula>
    </cfRule>
  </conditionalFormatting>
  <conditionalFormatting sqref="AI89">
    <cfRule type="cellIs" dxfId="156" priority="162" operator="lessThan">
      <formula>0.285</formula>
    </cfRule>
  </conditionalFormatting>
  <conditionalFormatting sqref="AI91">
    <cfRule type="expression" dxfId="155" priority="161">
      <formula>$AI$20="NG"</formula>
    </cfRule>
  </conditionalFormatting>
  <conditionalFormatting sqref="AI92">
    <cfRule type="expression" dxfId="154" priority="160">
      <formula>$AI$20="NG"</formula>
    </cfRule>
  </conditionalFormatting>
  <conditionalFormatting sqref="AI90">
    <cfRule type="expression" dxfId="153" priority="159">
      <formula>AI90="NG"</formula>
    </cfRule>
  </conditionalFormatting>
  <conditionalFormatting sqref="C83:AG90">
    <cfRule type="expression" dxfId="152" priority="156">
      <formula>COUNTIFS(祝日,C$83)=1</formula>
    </cfRule>
    <cfRule type="expression" dxfId="151" priority="157">
      <formula>WEEKDAY(C$83)=7</formula>
    </cfRule>
    <cfRule type="expression" dxfId="150" priority="158">
      <formula>WEEKDAY(C$83)=1</formula>
    </cfRule>
  </conditionalFormatting>
  <conditionalFormatting sqref="AI103">
    <cfRule type="cellIs" dxfId="149" priority="155" operator="lessThan">
      <formula>0.285</formula>
    </cfRule>
  </conditionalFormatting>
  <conditionalFormatting sqref="AI105">
    <cfRule type="expression" dxfId="148" priority="154">
      <formula>$AI$20="NG"</formula>
    </cfRule>
  </conditionalFormatting>
  <conditionalFormatting sqref="AI106">
    <cfRule type="expression" dxfId="147" priority="153">
      <formula>$AI$20="NG"</formula>
    </cfRule>
  </conditionalFormatting>
  <conditionalFormatting sqref="AI104">
    <cfRule type="expression" dxfId="146" priority="152">
      <formula>AI104="NG"</formula>
    </cfRule>
  </conditionalFormatting>
  <conditionalFormatting sqref="C97:AG104">
    <cfRule type="expression" dxfId="145" priority="149">
      <formula>COUNTIFS(祝日,C$97)=1</formula>
    </cfRule>
    <cfRule type="expression" dxfId="144" priority="150">
      <formula>WEEKDAY(C$97)=7</formula>
    </cfRule>
    <cfRule type="expression" dxfId="143" priority="151">
      <formula>WEEKDAY(C$97)=1</formula>
    </cfRule>
  </conditionalFormatting>
  <conditionalFormatting sqref="AI117">
    <cfRule type="cellIs" dxfId="142" priority="148" operator="lessThan">
      <formula>0.285</formula>
    </cfRule>
  </conditionalFormatting>
  <conditionalFormatting sqref="AI119">
    <cfRule type="expression" dxfId="141" priority="147">
      <formula>$AI$20="NG"</formula>
    </cfRule>
  </conditionalFormatting>
  <conditionalFormatting sqref="AI120">
    <cfRule type="expression" dxfId="140" priority="146">
      <formula>$AI$20="NG"</formula>
    </cfRule>
  </conditionalFormatting>
  <conditionalFormatting sqref="AI118">
    <cfRule type="expression" dxfId="139" priority="145">
      <formula>AI118="NG"</formula>
    </cfRule>
  </conditionalFormatting>
  <conditionalFormatting sqref="C111:AG118">
    <cfRule type="expression" dxfId="138" priority="142">
      <formula>COUNTIFS(祝日,C$111)=1</formula>
    </cfRule>
    <cfRule type="expression" dxfId="137" priority="143">
      <formula>WEEKDAY(C$111)=7</formula>
    </cfRule>
    <cfRule type="expression" dxfId="136" priority="144">
      <formula>WEEKDAY(C$111)=1</formula>
    </cfRule>
  </conditionalFormatting>
  <conditionalFormatting sqref="AI131">
    <cfRule type="cellIs" dxfId="135" priority="141" operator="lessThan">
      <formula>0.285</formula>
    </cfRule>
  </conditionalFormatting>
  <conditionalFormatting sqref="AI133">
    <cfRule type="expression" dxfId="134" priority="140">
      <formula>$AI$20="NG"</formula>
    </cfRule>
  </conditionalFormatting>
  <conditionalFormatting sqref="AI134">
    <cfRule type="expression" dxfId="133" priority="139">
      <formula>$AI$20="NG"</formula>
    </cfRule>
  </conditionalFormatting>
  <conditionalFormatting sqref="AI132">
    <cfRule type="expression" dxfId="132" priority="138">
      <formula>AI132="NG"</formula>
    </cfRule>
  </conditionalFormatting>
  <conditionalFormatting sqref="C125:AG132">
    <cfRule type="expression" dxfId="131" priority="135">
      <formula>COUNTIFS(祝日,C$125)=1</formula>
    </cfRule>
    <cfRule type="expression" dxfId="130" priority="136">
      <formula>WEEKDAY(C$125)=7</formula>
    </cfRule>
    <cfRule type="expression" dxfId="129" priority="137">
      <formula>WEEKDAY(C$125)=1</formula>
    </cfRule>
  </conditionalFormatting>
  <conditionalFormatting sqref="AI145">
    <cfRule type="cellIs" dxfId="128" priority="134" operator="lessThan">
      <formula>0.285</formula>
    </cfRule>
  </conditionalFormatting>
  <conditionalFormatting sqref="AI147">
    <cfRule type="expression" dxfId="127" priority="133">
      <formula>$AI$20="NG"</formula>
    </cfRule>
  </conditionalFormatting>
  <conditionalFormatting sqref="AI148">
    <cfRule type="expression" dxfId="126" priority="132">
      <formula>$AI$20="NG"</formula>
    </cfRule>
  </conditionalFormatting>
  <conditionalFormatting sqref="AI146">
    <cfRule type="expression" dxfId="125" priority="131">
      <formula>AI146="NG"</formula>
    </cfRule>
  </conditionalFormatting>
  <conditionalFormatting sqref="C139:AG146">
    <cfRule type="expression" dxfId="124" priority="128">
      <formula>COUNTIFS(祝日,C$139)=1</formula>
    </cfRule>
    <cfRule type="expression" dxfId="123" priority="129">
      <formula>WEEKDAY(C$139)=7</formula>
    </cfRule>
    <cfRule type="expression" dxfId="122" priority="130">
      <formula>WEEKDAY(C$139)=1</formula>
    </cfRule>
  </conditionalFormatting>
  <conditionalFormatting sqref="AI159">
    <cfRule type="cellIs" dxfId="121" priority="127" operator="lessThan">
      <formula>0.285</formula>
    </cfRule>
  </conditionalFormatting>
  <conditionalFormatting sqref="AI161">
    <cfRule type="expression" dxfId="120" priority="126">
      <formula>$AI$20="NG"</formula>
    </cfRule>
  </conditionalFormatting>
  <conditionalFormatting sqref="AI162">
    <cfRule type="expression" dxfId="119" priority="125">
      <formula>$AI$20="NG"</formula>
    </cfRule>
  </conditionalFormatting>
  <conditionalFormatting sqref="AI160">
    <cfRule type="expression" dxfId="118" priority="124">
      <formula>AI160="NG"</formula>
    </cfRule>
  </conditionalFormatting>
  <conditionalFormatting sqref="C153:AG160">
    <cfRule type="expression" dxfId="117" priority="121">
      <formula>COUNTIFS(祝日,C$153)=1</formula>
    </cfRule>
    <cfRule type="expression" dxfId="116" priority="122">
      <formula>WEEKDAY(C$153)=7</formula>
    </cfRule>
    <cfRule type="expression" dxfId="115" priority="123">
      <formula>WEEKDAY(C$153)=1</formula>
    </cfRule>
  </conditionalFormatting>
  <conditionalFormatting sqref="AI173">
    <cfRule type="cellIs" dxfId="114" priority="120" operator="lessThan">
      <formula>0.285</formula>
    </cfRule>
  </conditionalFormatting>
  <conditionalFormatting sqref="AI175">
    <cfRule type="expression" dxfId="113" priority="119">
      <formula>$AI$20="NG"</formula>
    </cfRule>
  </conditionalFormatting>
  <conditionalFormatting sqref="AI176">
    <cfRule type="expression" dxfId="112" priority="118">
      <formula>$AI$20="NG"</formula>
    </cfRule>
  </conditionalFormatting>
  <conditionalFormatting sqref="AI174">
    <cfRule type="expression" dxfId="111" priority="117">
      <formula>AI174="NG"</formula>
    </cfRule>
  </conditionalFormatting>
  <conditionalFormatting sqref="C167:AG174">
    <cfRule type="expression" dxfId="110" priority="114">
      <formula>COUNTIFS(祝日,C$167)=1</formula>
    </cfRule>
    <cfRule type="expression" dxfId="109" priority="115">
      <formula>WEEKDAY(C$167)=7</formula>
    </cfRule>
    <cfRule type="expression" dxfId="108" priority="116">
      <formula>WEEKDAY(C$167)=1</formula>
    </cfRule>
  </conditionalFormatting>
  <conditionalFormatting sqref="AI187">
    <cfRule type="cellIs" dxfId="107" priority="113" operator="lessThan">
      <formula>0.285</formula>
    </cfRule>
  </conditionalFormatting>
  <conditionalFormatting sqref="AI189">
    <cfRule type="expression" dxfId="106" priority="112">
      <formula>$AI$20="NG"</formula>
    </cfRule>
  </conditionalFormatting>
  <conditionalFormatting sqref="AI190">
    <cfRule type="expression" dxfId="105" priority="111">
      <formula>$AI$20="NG"</formula>
    </cfRule>
  </conditionalFormatting>
  <conditionalFormatting sqref="AI188">
    <cfRule type="expression" dxfId="104" priority="110">
      <formula>AI188="NG"</formula>
    </cfRule>
  </conditionalFormatting>
  <conditionalFormatting sqref="C181:AG188">
    <cfRule type="expression" dxfId="103" priority="107">
      <formula>COUNTIFS(祝日,C$181)=1</formula>
    </cfRule>
    <cfRule type="expression" dxfId="102" priority="108">
      <formula>WEEKDAY(C$181)=7</formula>
    </cfRule>
    <cfRule type="expression" dxfId="101" priority="109">
      <formula>WEEKDAY(C$181)=1</formula>
    </cfRule>
  </conditionalFormatting>
  <conditionalFormatting sqref="AI201">
    <cfRule type="cellIs" dxfId="100" priority="106" operator="lessThan">
      <formula>0.285</formula>
    </cfRule>
  </conditionalFormatting>
  <conditionalFormatting sqref="AI203">
    <cfRule type="expression" dxfId="99" priority="105">
      <formula>$AI$20="NG"</formula>
    </cfRule>
  </conditionalFormatting>
  <conditionalFormatting sqref="AI204">
    <cfRule type="expression" dxfId="98" priority="104">
      <formula>$AI$20="NG"</formula>
    </cfRule>
  </conditionalFormatting>
  <conditionalFormatting sqref="AI202">
    <cfRule type="expression" dxfId="97" priority="103">
      <formula>AI202="NG"</formula>
    </cfRule>
  </conditionalFormatting>
  <conditionalFormatting sqref="C195:AG202">
    <cfRule type="expression" dxfId="96" priority="100">
      <formula>COUNTIFS(祝日,C$195)=1</formula>
    </cfRule>
    <cfRule type="expression" dxfId="95" priority="101">
      <formula>WEEKDAY(C$195)=7</formula>
    </cfRule>
    <cfRule type="expression" dxfId="94" priority="102">
      <formula>WEEKDAY(C$195)=1</formula>
    </cfRule>
  </conditionalFormatting>
  <conditionalFormatting sqref="AI215">
    <cfRule type="cellIs" dxfId="93" priority="99" operator="lessThan">
      <formula>0.285</formula>
    </cfRule>
  </conditionalFormatting>
  <conditionalFormatting sqref="AI217">
    <cfRule type="expression" dxfId="92" priority="98">
      <formula>$AI$20="NG"</formula>
    </cfRule>
  </conditionalFormatting>
  <conditionalFormatting sqref="AI218">
    <cfRule type="expression" dxfId="91" priority="97">
      <formula>$AI$20="NG"</formula>
    </cfRule>
  </conditionalFormatting>
  <conditionalFormatting sqref="AI216">
    <cfRule type="expression" dxfId="90" priority="96">
      <formula>AI216="NG"</formula>
    </cfRule>
  </conditionalFormatting>
  <conditionalFormatting sqref="C209:AG216">
    <cfRule type="expression" dxfId="89" priority="93">
      <formula>COUNTIFS(祝日,C$209)=1</formula>
    </cfRule>
    <cfRule type="expression" dxfId="88" priority="94">
      <formula>WEEKDAY(C$209)=7</formula>
    </cfRule>
    <cfRule type="expression" dxfId="87" priority="95">
      <formula>WEEKDAY(C$209)=1</formula>
    </cfRule>
  </conditionalFormatting>
  <conditionalFormatting sqref="AI229">
    <cfRule type="cellIs" dxfId="86" priority="92" operator="lessThan">
      <formula>0.285</formula>
    </cfRule>
  </conditionalFormatting>
  <conditionalFormatting sqref="AI231">
    <cfRule type="expression" dxfId="85" priority="91">
      <formula>$AI$20="NG"</formula>
    </cfRule>
  </conditionalFormatting>
  <conditionalFormatting sqref="AI232">
    <cfRule type="expression" dxfId="84" priority="90">
      <formula>$AI$20="NG"</formula>
    </cfRule>
  </conditionalFormatting>
  <conditionalFormatting sqref="AI230">
    <cfRule type="expression" dxfId="83" priority="89">
      <formula>AI230="NG"</formula>
    </cfRule>
  </conditionalFormatting>
  <conditionalFormatting sqref="C223:AG230">
    <cfRule type="expression" dxfId="82" priority="86">
      <formula>COUNTIFS(祝日,C$223)=1</formula>
    </cfRule>
    <cfRule type="expression" dxfId="81" priority="87">
      <formula>WEEKDAY(C$223)=7</formula>
    </cfRule>
    <cfRule type="expression" dxfId="80" priority="88">
      <formula>WEEKDAY(C$223)=1</formula>
    </cfRule>
  </conditionalFormatting>
  <conditionalFormatting sqref="AI243">
    <cfRule type="cellIs" dxfId="79" priority="85" operator="lessThan">
      <formula>0.285</formula>
    </cfRule>
  </conditionalFormatting>
  <conditionalFormatting sqref="AI245">
    <cfRule type="expression" dxfId="78" priority="84">
      <formula>$AI$20="NG"</formula>
    </cfRule>
  </conditionalFormatting>
  <conditionalFormatting sqref="AI246">
    <cfRule type="expression" dxfId="77" priority="83">
      <formula>$AI$20="NG"</formula>
    </cfRule>
  </conditionalFormatting>
  <conditionalFormatting sqref="AI244">
    <cfRule type="expression" dxfId="76" priority="82">
      <formula>AI244="NG"</formula>
    </cfRule>
  </conditionalFormatting>
  <conditionalFormatting sqref="C237:AG244">
    <cfRule type="expression" dxfId="75" priority="79">
      <formula>COUNTIFS(祝日,C$237)=1</formula>
    </cfRule>
    <cfRule type="expression" dxfId="74" priority="80">
      <formula>WEEKDAY(C$237)=7</formula>
    </cfRule>
    <cfRule type="expression" dxfId="73" priority="81">
      <formula>WEEKDAY(C$237)=1</formula>
    </cfRule>
  </conditionalFormatting>
  <conditionalFormatting sqref="AI257">
    <cfRule type="cellIs" dxfId="72" priority="78" operator="lessThan">
      <formula>0.285</formula>
    </cfRule>
  </conditionalFormatting>
  <conditionalFormatting sqref="AI259">
    <cfRule type="expression" dxfId="71" priority="77">
      <formula>$AI$20="NG"</formula>
    </cfRule>
  </conditionalFormatting>
  <conditionalFormatting sqref="AI260">
    <cfRule type="expression" dxfId="70" priority="76">
      <formula>$AI$20="NG"</formula>
    </cfRule>
  </conditionalFormatting>
  <conditionalFormatting sqref="AI258">
    <cfRule type="expression" dxfId="69" priority="75">
      <formula>AI258="NG"</formula>
    </cfRule>
  </conditionalFormatting>
  <conditionalFormatting sqref="C251:AG258">
    <cfRule type="expression" dxfId="68" priority="72">
      <formula>COUNTIFS(祝日,C$251)=1</formula>
    </cfRule>
    <cfRule type="expression" dxfId="67" priority="73">
      <formula>WEEKDAY(C$251)=7</formula>
    </cfRule>
    <cfRule type="expression" dxfId="66" priority="74">
      <formula>WEEKDAY(C$251)=1</formula>
    </cfRule>
  </conditionalFormatting>
  <conditionalFormatting sqref="AI271">
    <cfRule type="cellIs" dxfId="65" priority="71" operator="lessThan">
      <formula>0.285</formula>
    </cfRule>
  </conditionalFormatting>
  <conditionalFormatting sqref="AI273">
    <cfRule type="expression" dxfId="64" priority="70">
      <formula>$AI$20="NG"</formula>
    </cfRule>
  </conditionalFormatting>
  <conditionalFormatting sqref="AI274">
    <cfRule type="expression" dxfId="63" priority="69">
      <formula>$AI$20="NG"</formula>
    </cfRule>
  </conditionalFormatting>
  <conditionalFormatting sqref="AI272">
    <cfRule type="expression" dxfId="62" priority="68">
      <formula>AI272="NG"</formula>
    </cfRule>
  </conditionalFormatting>
  <conditionalFormatting sqref="C265:AG272">
    <cfRule type="expression" dxfId="61" priority="65">
      <formula>COUNTIFS(祝日,C$265)=1</formula>
    </cfRule>
    <cfRule type="expression" dxfId="60" priority="66">
      <formula>WEEKDAY(C$265)=7</formula>
    </cfRule>
    <cfRule type="expression" dxfId="59" priority="67">
      <formula>WEEKDAY(C$265)=1</formula>
    </cfRule>
  </conditionalFormatting>
  <conditionalFormatting sqref="AI285">
    <cfRule type="cellIs" dxfId="58" priority="64" operator="lessThan">
      <formula>0.285</formula>
    </cfRule>
  </conditionalFormatting>
  <conditionalFormatting sqref="AI287">
    <cfRule type="expression" dxfId="57" priority="63">
      <formula>$AI$20="NG"</formula>
    </cfRule>
  </conditionalFormatting>
  <conditionalFormatting sqref="AI288">
    <cfRule type="expression" dxfId="56" priority="62">
      <formula>$AI$20="NG"</formula>
    </cfRule>
  </conditionalFormatting>
  <conditionalFormatting sqref="AI286">
    <cfRule type="expression" dxfId="55" priority="61">
      <formula>AI286="NG"</formula>
    </cfRule>
  </conditionalFormatting>
  <conditionalFormatting sqref="C279:AG286">
    <cfRule type="expression" dxfId="54" priority="58">
      <formula>COUNTIFS(祝日,C$279)=1</formula>
    </cfRule>
    <cfRule type="expression" dxfId="53" priority="59">
      <formula>WEEKDAY(C$279)=7</formula>
    </cfRule>
    <cfRule type="expression" dxfId="52" priority="60">
      <formula>WEEKDAY(C$279)=1</formula>
    </cfRule>
  </conditionalFormatting>
  <conditionalFormatting sqref="AI299">
    <cfRule type="cellIs" dxfId="51" priority="57" operator="lessThan">
      <formula>0.285</formula>
    </cfRule>
  </conditionalFormatting>
  <conditionalFormatting sqref="AI301">
    <cfRule type="expression" dxfId="50" priority="56">
      <formula>$AI$20="NG"</formula>
    </cfRule>
  </conditionalFormatting>
  <conditionalFormatting sqref="AI302">
    <cfRule type="expression" dxfId="49" priority="55">
      <formula>$AI$20="NG"</formula>
    </cfRule>
  </conditionalFormatting>
  <conditionalFormatting sqref="AI300">
    <cfRule type="expression" dxfId="48" priority="54">
      <formula>AI300="NG"</formula>
    </cfRule>
  </conditionalFormatting>
  <conditionalFormatting sqref="C293:AG300">
    <cfRule type="expression" dxfId="47" priority="51">
      <formula>COUNTIFS(祝日,C$293)=1</formula>
    </cfRule>
    <cfRule type="expression" dxfId="46" priority="52">
      <formula>WEEKDAY(C$293)=7</formula>
    </cfRule>
    <cfRule type="expression" dxfId="45" priority="53">
      <formula>WEEKDAY(C$293)=1</formula>
    </cfRule>
  </conditionalFormatting>
  <conditionalFormatting sqref="AG5:AH8">
    <cfRule type="expression" dxfId="44" priority="45">
      <formula>$AG$7="未達成"</formula>
    </cfRule>
  </conditionalFormatting>
  <conditionalFormatting sqref="B291:AI300">
    <cfRule type="expression" dxfId="43" priority="44">
      <formula>$C$293=""</formula>
    </cfRule>
  </conditionalFormatting>
  <conditionalFormatting sqref="B277:AI286">
    <cfRule type="expression" dxfId="42" priority="43">
      <formula>$C$279=""</formula>
    </cfRule>
  </conditionalFormatting>
  <conditionalFormatting sqref="B263:AI272">
    <cfRule type="expression" dxfId="41" priority="42">
      <formula>$C$265=""</formula>
    </cfRule>
  </conditionalFormatting>
  <conditionalFormatting sqref="B249:AI258">
    <cfRule type="expression" dxfId="40" priority="41">
      <formula>$C$251=""</formula>
    </cfRule>
  </conditionalFormatting>
  <conditionalFormatting sqref="B235:AI244">
    <cfRule type="expression" dxfId="39" priority="40">
      <formula>$C$237=""</formula>
    </cfRule>
  </conditionalFormatting>
  <conditionalFormatting sqref="B151:AI160">
    <cfRule type="expression" dxfId="38" priority="38">
      <formula>$C$153=""</formula>
    </cfRule>
  </conditionalFormatting>
  <conditionalFormatting sqref="B165:AI174">
    <cfRule type="expression" dxfId="37" priority="37">
      <formula>$C$167=""</formula>
    </cfRule>
  </conditionalFormatting>
  <conditionalFormatting sqref="B179:AI188">
    <cfRule type="expression" dxfId="36" priority="36">
      <formula>$C$181=""</formula>
    </cfRule>
  </conditionalFormatting>
  <conditionalFormatting sqref="B193:AI202">
    <cfRule type="expression" dxfId="35" priority="35">
      <formula>$C$195=""</formula>
    </cfRule>
  </conditionalFormatting>
  <conditionalFormatting sqref="B109:AI118">
    <cfRule type="expression" dxfId="34" priority="33">
      <formula>$C$111=""</formula>
    </cfRule>
  </conditionalFormatting>
  <conditionalFormatting sqref="B95:AI104">
    <cfRule type="expression" dxfId="33" priority="32">
      <formula>$C$97=""</formula>
    </cfRule>
  </conditionalFormatting>
  <conditionalFormatting sqref="B81:AI90">
    <cfRule type="expression" dxfId="32" priority="31">
      <formula>$C$83=""</formula>
    </cfRule>
  </conditionalFormatting>
  <conditionalFormatting sqref="B67:AI76">
    <cfRule type="expression" dxfId="31" priority="30">
      <formula>$C$69=""</formula>
    </cfRule>
  </conditionalFormatting>
  <conditionalFormatting sqref="B39:AI48">
    <cfRule type="expression" dxfId="30" priority="28">
      <formula>$C$41=""</formula>
    </cfRule>
    <cfRule type="expression" dxfId="29" priority="29">
      <formula>$C$55=""</formula>
    </cfRule>
  </conditionalFormatting>
  <conditionalFormatting sqref="B25:AI34">
    <cfRule type="expression" dxfId="28" priority="27">
      <formula>$C$27=""</formula>
    </cfRule>
  </conditionalFormatting>
  <conditionalFormatting sqref="C32:D32 I32:AG32">
    <cfRule type="expression" dxfId="27" priority="24">
      <formula>COUNTIFS(祝日,C$27)=1</formula>
    </cfRule>
    <cfRule type="expression" dxfId="26" priority="25">
      <formula>WEEKDAY(C$27)=7</formula>
    </cfRule>
    <cfRule type="expression" dxfId="25" priority="26">
      <formula>WEEKDAY(C$27)=1</formula>
    </cfRule>
  </conditionalFormatting>
  <conditionalFormatting sqref="C21:C22 C20:AG20">
    <cfRule type="expression" dxfId="24" priority="21">
      <formula>COUNTIFS(祝日,C$13)=1</formula>
    </cfRule>
    <cfRule type="expression" dxfId="23" priority="22">
      <formula>WEEKDAY(C$13)=7</formula>
    </cfRule>
    <cfRule type="expression" dxfId="22" priority="23">
      <formula>WEEKDAY(C$13)=1</formula>
    </cfRule>
  </conditionalFormatting>
  <conditionalFormatting sqref="E32">
    <cfRule type="expression" dxfId="21" priority="18">
      <formula>COUNTIFS(祝日,E$27)=1</formula>
    </cfRule>
    <cfRule type="expression" dxfId="20" priority="19">
      <formula>WEEKDAY(E$27)=7</formula>
    </cfRule>
    <cfRule type="expression" dxfId="19" priority="20">
      <formula>WEEKDAY(E$27)=1</formula>
    </cfRule>
  </conditionalFormatting>
  <conditionalFormatting sqref="E32">
    <cfRule type="expression" dxfId="18" priority="17">
      <formula>$C$28=""</formula>
    </cfRule>
  </conditionalFormatting>
  <conditionalFormatting sqref="F32">
    <cfRule type="expression" dxfId="17" priority="14">
      <formula>COUNTIFS(祝日,F$27)=1</formula>
    </cfRule>
    <cfRule type="expression" dxfId="16" priority="15">
      <formula>WEEKDAY(F$27)=7</formula>
    </cfRule>
    <cfRule type="expression" dxfId="15" priority="16">
      <formula>WEEKDAY(F$27)=1</formula>
    </cfRule>
  </conditionalFormatting>
  <conditionalFormatting sqref="F32">
    <cfRule type="expression" dxfId="14" priority="13">
      <formula>$C$28=""</formula>
    </cfRule>
  </conditionalFormatting>
  <conditionalFormatting sqref="G32">
    <cfRule type="expression" dxfId="13" priority="10">
      <formula>COUNTIFS(祝日,G$27)=1</formula>
    </cfRule>
    <cfRule type="expression" dxfId="12" priority="11">
      <formula>WEEKDAY(G$27)=7</formula>
    </cfRule>
    <cfRule type="expression" dxfId="11" priority="12">
      <formula>WEEKDAY(G$27)=1</formula>
    </cfRule>
  </conditionalFormatting>
  <conditionalFormatting sqref="G32">
    <cfRule type="expression" dxfId="10" priority="9">
      <formula>$C$28=""</formula>
    </cfRule>
  </conditionalFormatting>
  <conditionalFormatting sqref="H32">
    <cfRule type="expression" dxfId="9" priority="6">
      <formula>COUNTIFS(祝日,H$27)=1</formula>
    </cfRule>
    <cfRule type="expression" dxfId="8" priority="7">
      <formula>WEEKDAY(H$27)=7</formula>
    </cfRule>
    <cfRule type="expression" dxfId="7" priority="8">
      <formula>WEEKDAY(H$27)=1</formula>
    </cfRule>
  </conditionalFormatting>
  <conditionalFormatting sqref="H32">
    <cfRule type="expression" dxfId="6" priority="5">
      <formula>$C$28=""</formula>
    </cfRule>
  </conditionalFormatting>
  <conditionalFormatting sqref="B123:AI132">
    <cfRule type="expression" dxfId="5" priority="4">
      <formula>$C$125=""</formula>
    </cfRule>
    <cfRule type="expression" dxfId="4" priority="34">
      <formula>$C$125=""</formula>
    </cfRule>
  </conditionalFormatting>
  <conditionalFormatting sqref="B137:AI146">
    <cfRule type="expression" dxfId="3" priority="3">
      <formula>$C$139=""</formula>
    </cfRule>
    <cfRule type="expression" dxfId="2" priority="39">
      <formula>$C$139=""</formula>
    </cfRule>
  </conditionalFormatting>
  <conditionalFormatting sqref="B207:AI216">
    <cfRule type="expression" dxfId="1" priority="2">
      <formula>$C$209=""</formula>
    </cfRule>
  </conditionalFormatting>
  <conditionalFormatting sqref="B221:AI230">
    <cfRule type="expression" dxfId="0" priority="1">
      <formula>$C$223=""</formula>
    </cfRule>
  </conditionalFormatting>
  <pageMargins left="0.51181102362204722" right="0.11811023622047245" top="0.55118110236220474" bottom="0.35433070866141736" header="0.31496062992125984" footer="0.31496062992125984"/>
  <pageSetup paperSize="9" scale="67" fitToHeight="0" orientation="portrait" r:id="rId1"/>
  <headerFooter>
    <oddHeader xml:space="preserve">&amp;R&amp;"ＤＦ特太ゴシック体,標準"（別紙１-２）&amp;"-,標準"
</oddHeader>
  </headerFooter>
  <rowBreaks count="2" manualBreakCount="2">
    <brk id="120" max="34" man="1"/>
    <brk id="233" max="34" man="1"/>
  </rowBreaks>
  <ignoredErrors>
    <ignoredError sqref="C21:C22" unlockedFormula="1"/>
    <ignoredError sqref="AJ30 AI31 AI33:AI34 AJ34 AJ58 AI59 AI61 AJ62 AJ72 AI73 AI75:AI76 AJ76 AJ100 AI10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B2" sqref="B2:D2"/>
    </sheetView>
  </sheetViews>
  <sheetFormatPr defaultRowHeight="13.5" x14ac:dyDescent="0.15"/>
  <cols>
    <col min="8" max="8" width="11.625" customWidth="1"/>
    <col min="9" max="9" width="14.125" customWidth="1"/>
  </cols>
  <sheetData>
    <row r="1" spans="1:9" ht="84.75" customHeight="1" x14ac:dyDescent="0.15">
      <c r="H1" s="224" t="s">
        <v>49</v>
      </c>
      <c r="I1" s="224"/>
    </row>
    <row r="2" spans="1:9" ht="18" customHeight="1" x14ac:dyDescent="0.15">
      <c r="A2" s="77"/>
      <c r="B2" s="77" t="s">
        <v>24</v>
      </c>
      <c r="C2" s="77" t="s">
        <v>25</v>
      </c>
      <c r="D2" s="77"/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15">
      <c r="A3" s="221" t="s">
        <v>23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15">
      <c r="A4" s="222"/>
      <c r="B4" s="73" t="s">
        <v>27</v>
      </c>
      <c r="C4" s="73" t="s">
        <v>27</v>
      </c>
      <c r="D4" s="73" t="s">
        <v>27</v>
      </c>
      <c r="E4" s="73" t="s">
        <v>18</v>
      </c>
      <c r="F4" s="73" t="s">
        <v>18</v>
      </c>
      <c r="G4" s="78"/>
      <c r="H4" s="74">
        <v>45299</v>
      </c>
      <c r="I4" s="73" t="s">
        <v>31</v>
      </c>
    </row>
    <row r="5" spans="1:9" ht="18" customHeight="1" x14ac:dyDescent="0.15">
      <c r="A5" s="223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15">
      <c r="H6" s="74">
        <v>45334</v>
      </c>
      <c r="I6" s="73" t="s">
        <v>33</v>
      </c>
    </row>
    <row r="7" spans="1:9" ht="18" customHeight="1" x14ac:dyDescent="0.15">
      <c r="H7" s="74">
        <v>45345</v>
      </c>
      <c r="I7" s="73" t="s">
        <v>34</v>
      </c>
    </row>
    <row r="8" spans="1:9" ht="18" customHeight="1" x14ac:dyDescent="0.15">
      <c r="H8" s="74">
        <v>45371</v>
      </c>
      <c r="I8" s="73" t="s">
        <v>35</v>
      </c>
    </row>
    <row r="9" spans="1:9" ht="18" customHeight="1" x14ac:dyDescent="0.15">
      <c r="H9" s="74">
        <v>45411</v>
      </c>
      <c r="I9" s="73" t="s">
        <v>36</v>
      </c>
    </row>
    <row r="10" spans="1:9" ht="18" customHeight="1" x14ac:dyDescent="0.15">
      <c r="H10" s="74">
        <v>45415</v>
      </c>
      <c r="I10" s="73" t="s">
        <v>37</v>
      </c>
    </row>
    <row r="11" spans="1:9" ht="18" customHeight="1" x14ac:dyDescent="0.15">
      <c r="H11" s="74">
        <v>45416</v>
      </c>
      <c r="I11" s="73" t="s">
        <v>38</v>
      </c>
    </row>
    <row r="12" spans="1:9" ht="18" customHeight="1" x14ac:dyDescent="0.15">
      <c r="H12" s="74">
        <v>45417</v>
      </c>
      <c r="I12" s="73" t="s">
        <v>39</v>
      </c>
    </row>
    <row r="13" spans="1:9" ht="18" customHeight="1" x14ac:dyDescent="0.15">
      <c r="H13" s="74">
        <v>45418</v>
      </c>
      <c r="I13" s="73" t="s">
        <v>33</v>
      </c>
    </row>
    <row r="14" spans="1:9" ht="18" customHeight="1" x14ac:dyDescent="0.15">
      <c r="H14" s="74">
        <v>45488</v>
      </c>
      <c r="I14" s="73" t="s">
        <v>40</v>
      </c>
    </row>
    <row r="15" spans="1:9" ht="18" customHeight="1" x14ac:dyDescent="0.15">
      <c r="H15" s="74">
        <v>45515</v>
      </c>
      <c r="I15" s="73" t="s">
        <v>41</v>
      </c>
    </row>
    <row r="16" spans="1:9" ht="18" customHeight="1" x14ac:dyDescent="0.15">
      <c r="H16" s="74">
        <v>45516</v>
      </c>
      <c r="I16" s="73" t="s">
        <v>33</v>
      </c>
    </row>
    <row r="17" spans="8:9" ht="18" customHeight="1" x14ac:dyDescent="0.15">
      <c r="H17" s="74">
        <v>45551</v>
      </c>
      <c r="I17" s="73" t="s">
        <v>42</v>
      </c>
    </row>
    <row r="18" spans="8:9" ht="18" customHeight="1" x14ac:dyDescent="0.15">
      <c r="H18" s="74">
        <v>45557</v>
      </c>
      <c r="I18" s="73" t="s">
        <v>43</v>
      </c>
    </row>
    <row r="19" spans="8:9" ht="18" customHeight="1" x14ac:dyDescent="0.15">
      <c r="H19" s="74">
        <v>45558</v>
      </c>
      <c r="I19" s="73" t="s">
        <v>33</v>
      </c>
    </row>
    <row r="20" spans="8:9" ht="18" customHeight="1" x14ac:dyDescent="0.15">
      <c r="H20" s="74">
        <v>45579</v>
      </c>
      <c r="I20" s="73" t="s">
        <v>44</v>
      </c>
    </row>
    <row r="21" spans="8:9" ht="18" customHeight="1" x14ac:dyDescent="0.15">
      <c r="H21" s="74">
        <v>45599</v>
      </c>
      <c r="I21" s="73" t="s">
        <v>45</v>
      </c>
    </row>
    <row r="22" spans="8:9" ht="18" customHeight="1" x14ac:dyDescent="0.15">
      <c r="H22" s="74">
        <v>45600</v>
      </c>
      <c r="I22" s="73" t="s">
        <v>33</v>
      </c>
    </row>
    <row r="23" spans="8:9" ht="18" customHeight="1" x14ac:dyDescent="0.15">
      <c r="H23" s="74">
        <v>45619</v>
      </c>
      <c r="I23" s="73" t="s">
        <v>46</v>
      </c>
    </row>
    <row r="24" spans="8:9" ht="18" customHeight="1" x14ac:dyDescent="0.15">
      <c r="H24" s="74">
        <v>45658</v>
      </c>
      <c r="I24" s="73" t="s">
        <v>30</v>
      </c>
    </row>
    <row r="25" spans="8:9" ht="18" customHeight="1" x14ac:dyDescent="0.15">
      <c r="H25" s="74">
        <v>45670</v>
      </c>
      <c r="I25" s="73" t="s">
        <v>31</v>
      </c>
    </row>
    <row r="26" spans="8:9" ht="18" customHeight="1" x14ac:dyDescent="0.15">
      <c r="H26" s="74">
        <v>45699</v>
      </c>
      <c r="I26" s="73" t="s">
        <v>32</v>
      </c>
    </row>
    <row r="27" spans="8:9" ht="18" customHeight="1" x14ac:dyDescent="0.15">
      <c r="H27" s="74">
        <v>45711</v>
      </c>
      <c r="I27" s="73" t="s">
        <v>34</v>
      </c>
    </row>
    <row r="28" spans="8:9" ht="18" customHeight="1" x14ac:dyDescent="0.15">
      <c r="H28" s="74">
        <v>45712</v>
      </c>
      <c r="I28" s="73" t="s">
        <v>33</v>
      </c>
    </row>
    <row r="29" spans="8:9" ht="18" customHeight="1" x14ac:dyDescent="0.15">
      <c r="H29" s="74">
        <v>45736</v>
      </c>
      <c r="I29" s="73" t="s">
        <v>35</v>
      </c>
    </row>
    <row r="30" spans="8:9" ht="18" customHeight="1" x14ac:dyDescent="0.15">
      <c r="H30" s="74">
        <v>45776</v>
      </c>
      <c r="I30" s="73" t="s">
        <v>36</v>
      </c>
    </row>
    <row r="31" spans="8:9" ht="18" customHeight="1" x14ac:dyDescent="0.15">
      <c r="H31" s="74">
        <v>45780</v>
      </c>
      <c r="I31" s="73" t="s">
        <v>37</v>
      </c>
    </row>
    <row r="32" spans="8:9" ht="18" customHeight="1" x14ac:dyDescent="0.15">
      <c r="H32" s="74">
        <v>45781</v>
      </c>
      <c r="I32" s="73" t="s">
        <v>38</v>
      </c>
    </row>
    <row r="33" spans="8:9" ht="18" customHeight="1" x14ac:dyDescent="0.15">
      <c r="H33" s="74">
        <v>45782</v>
      </c>
      <c r="I33" s="73" t="s">
        <v>39</v>
      </c>
    </row>
    <row r="34" spans="8:9" ht="18" customHeight="1" x14ac:dyDescent="0.15">
      <c r="H34" s="74">
        <v>45783</v>
      </c>
      <c r="I34" s="73" t="s">
        <v>33</v>
      </c>
    </row>
    <row r="35" spans="8:9" ht="18" customHeight="1" x14ac:dyDescent="0.15">
      <c r="H35" s="74">
        <v>45859</v>
      </c>
      <c r="I35" s="73" t="s">
        <v>40</v>
      </c>
    </row>
    <row r="36" spans="8:9" ht="18" customHeight="1" x14ac:dyDescent="0.15">
      <c r="H36" s="74">
        <v>45880</v>
      </c>
      <c r="I36" s="73" t="s">
        <v>41</v>
      </c>
    </row>
    <row r="37" spans="8:9" ht="18" customHeight="1" x14ac:dyDescent="0.15">
      <c r="H37" s="74">
        <v>45915</v>
      </c>
      <c r="I37" s="73" t="s">
        <v>42</v>
      </c>
    </row>
    <row r="38" spans="8:9" ht="18" customHeight="1" x14ac:dyDescent="0.15">
      <c r="H38" s="74">
        <v>45923</v>
      </c>
      <c r="I38" s="73" t="s">
        <v>43</v>
      </c>
    </row>
    <row r="39" spans="8:9" ht="18" customHeight="1" x14ac:dyDescent="0.15">
      <c r="H39" s="74">
        <v>45943</v>
      </c>
      <c r="I39" s="73" t="s">
        <v>44</v>
      </c>
    </row>
    <row r="40" spans="8:9" ht="18" customHeight="1" x14ac:dyDescent="0.15">
      <c r="H40" s="74">
        <v>45964</v>
      </c>
      <c r="I40" s="73" t="s">
        <v>45</v>
      </c>
    </row>
    <row r="41" spans="8:9" ht="18" customHeight="1" x14ac:dyDescent="0.15">
      <c r="H41" s="74">
        <v>45984</v>
      </c>
      <c r="I41" s="73" t="s">
        <v>46</v>
      </c>
    </row>
    <row r="42" spans="8:9" ht="18" customHeight="1" x14ac:dyDescent="0.15">
      <c r="H42" s="74">
        <v>45985</v>
      </c>
      <c r="I42" s="73" t="s">
        <v>33</v>
      </c>
    </row>
    <row r="43" spans="8:9" ht="18" customHeight="1" x14ac:dyDescent="0.15">
      <c r="H43" s="73"/>
      <c r="I43" s="73"/>
    </row>
    <row r="44" spans="8:9" ht="18" customHeight="1" x14ac:dyDescent="0.15">
      <c r="H44" s="73"/>
      <c r="I44" s="73"/>
    </row>
    <row r="45" spans="8:9" ht="18" customHeight="1" x14ac:dyDescent="0.15">
      <c r="H45" s="73"/>
      <c r="I45" s="73"/>
    </row>
    <row r="46" spans="8:9" ht="18" customHeight="1" x14ac:dyDescent="0.15">
      <c r="H46" s="73"/>
      <c r="I46" s="73"/>
    </row>
    <row r="47" spans="8:9" ht="18" customHeight="1" x14ac:dyDescent="0.15">
      <c r="H47" s="73"/>
      <c r="I47" s="73"/>
    </row>
    <row r="48" spans="8:9" x14ac:dyDescent="0.15">
      <c r="H48" s="73"/>
      <c r="I48" s="73"/>
    </row>
    <row r="49" spans="8:9" x14ac:dyDescent="0.15">
      <c r="H49" s="73"/>
      <c r="I49" s="73"/>
    </row>
    <row r="50" spans="8:9" x14ac:dyDescent="0.15">
      <c r="H50" s="73"/>
      <c r="I50" s="73"/>
    </row>
    <row r="51" spans="8:9" x14ac:dyDescent="0.15">
      <c r="H51" s="73"/>
      <c r="I51" s="73"/>
    </row>
    <row r="52" spans="8:9" x14ac:dyDescent="0.15">
      <c r="H52" s="73"/>
      <c r="I52" s="73"/>
    </row>
    <row r="53" spans="8:9" x14ac:dyDescent="0.15">
      <c r="H53" s="73"/>
      <c r="I53" s="73"/>
    </row>
    <row r="54" spans="8:9" x14ac:dyDescent="0.15">
      <c r="H54" s="73"/>
      <c r="I54" s="73"/>
    </row>
    <row r="55" spans="8:9" x14ac:dyDescent="0.15">
      <c r="H55" s="73"/>
      <c r="I55" s="73"/>
    </row>
    <row r="56" spans="8:9" x14ac:dyDescent="0.15">
      <c r="H56" s="73"/>
      <c r="I56" s="73"/>
    </row>
    <row r="57" spans="8:9" x14ac:dyDescent="0.15">
      <c r="H57" s="73"/>
      <c r="I57" s="73"/>
    </row>
    <row r="58" spans="8:9" x14ac:dyDescent="0.15">
      <c r="H58" s="73"/>
      <c r="I58" s="73"/>
    </row>
    <row r="59" spans="8:9" x14ac:dyDescent="0.15">
      <c r="H59" s="73"/>
      <c r="I59" s="73"/>
    </row>
    <row r="60" spans="8:9" x14ac:dyDescent="0.15">
      <c r="H60" s="73"/>
      <c r="I60" s="73"/>
    </row>
    <row r="61" spans="8:9" x14ac:dyDescent="0.15">
      <c r="H61" s="73"/>
      <c r="I61" s="73"/>
    </row>
    <row r="62" spans="8:9" x14ac:dyDescent="0.15">
      <c r="H62" s="73"/>
      <c r="I62" s="73"/>
    </row>
    <row r="63" spans="8:9" x14ac:dyDescent="0.15">
      <c r="H63" s="73"/>
      <c r="I63" s="73"/>
    </row>
    <row r="64" spans="8:9" x14ac:dyDescent="0.15">
      <c r="H64" s="73"/>
      <c r="I64" s="73"/>
    </row>
    <row r="65" spans="8:9" x14ac:dyDescent="0.15">
      <c r="H65" s="73"/>
      <c r="I65" s="73"/>
    </row>
    <row r="66" spans="8:9" x14ac:dyDescent="0.15">
      <c r="H66" s="73"/>
      <c r="I66" s="73"/>
    </row>
    <row r="67" spans="8:9" x14ac:dyDescent="0.15">
      <c r="H67" s="73"/>
      <c r="I67" s="73"/>
    </row>
    <row r="68" spans="8:9" x14ac:dyDescent="0.15">
      <c r="H68" s="73"/>
      <c r="I68" s="73"/>
    </row>
    <row r="69" spans="8:9" x14ac:dyDescent="0.15">
      <c r="H69" s="73"/>
      <c r="I69" s="73"/>
    </row>
    <row r="70" spans="8:9" x14ac:dyDescent="0.15">
      <c r="H70" s="73"/>
      <c r="I70" s="73"/>
    </row>
    <row r="71" spans="8:9" x14ac:dyDescent="0.15">
      <c r="H71" s="73"/>
      <c r="I71" s="73"/>
    </row>
    <row r="72" spans="8:9" x14ac:dyDescent="0.15">
      <c r="H72" s="73"/>
      <c r="I72" s="73"/>
    </row>
    <row r="73" spans="8:9" x14ac:dyDescent="0.15">
      <c r="H73" s="73"/>
      <c r="I73" s="73"/>
    </row>
    <row r="74" spans="8:9" x14ac:dyDescent="0.15">
      <c r="H74" s="73"/>
      <c r="I74" s="73"/>
    </row>
    <row r="75" spans="8:9" x14ac:dyDescent="0.15">
      <c r="H75" s="73"/>
      <c r="I75" s="73"/>
    </row>
    <row r="76" spans="8:9" x14ac:dyDescent="0.15">
      <c r="H76" s="73"/>
      <c r="I76" s="73"/>
    </row>
    <row r="77" spans="8:9" x14ac:dyDescent="0.15">
      <c r="H77" s="73"/>
      <c r="I77" s="73"/>
    </row>
    <row r="78" spans="8:9" x14ac:dyDescent="0.15">
      <c r="H78" s="73"/>
      <c r="I78" s="73"/>
    </row>
    <row r="79" spans="8:9" x14ac:dyDescent="0.15">
      <c r="H79" s="73"/>
      <c r="I79" s="73"/>
    </row>
    <row r="80" spans="8:9" x14ac:dyDescent="0.15">
      <c r="H80" s="73"/>
      <c r="I80" s="73"/>
    </row>
    <row r="81" spans="8:9" x14ac:dyDescent="0.15">
      <c r="H81" s="73"/>
      <c r="I81" s="73"/>
    </row>
    <row r="82" spans="8:9" x14ac:dyDescent="0.15">
      <c r="H82" s="73"/>
      <c r="I82" s="73"/>
    </row>
    <row r="83" spans="8:9" x14ac:dyDescent="0.15">
      <c r="H83" s="73"/>
      <c r="I83" s="73"/>
    </row>
    <row r="84" spans="8:9" x14ac:dyDescent="0.15">
      <c r="H84" s="73"/>
      <c r="I84" s="73"/>
    </row>
    <row r="85" spans="8:9" x14ac:dyDescent="0.15">
      <c r="H85" s="73"/>
      <c r="I85" s="73"/>
    </row>
    <row r="86" spans="8:9" x14ac:dyDescent="0.15">
      <c r="H86" s="73"/>
      <c r="I86" s="73"/>
    </row>
    <row r="87" spans="8:9" x14ac:dyDescent="0.15">
      <c r="H87" s="73"/>
      <c r="I87" s="73"/>
    </row>
    <row r="88" spans="8:9" x14ac:dyDescent="0.15">
      <c r="H88" s="73"/>
      <c r="I88" s="73"/>
    </row>
    <row r="89" spans="8:9" x14ac:dyDescent="0.15">
      <c r="H89" s="73"/>
      <c r="I89" s="73"/>
    </row>
    <row r="90" spans="8:9" x14ac:dyDescent="0.15">
      <c r="H90" s="73"/>
      <c r="I90" s="73"/>
    </row>
    <row r="91" spans="8:9" x14ac:dyDescent="0.15">
      <c r="H91" s="73"/>
      <c r="I91" s="73"/>
    </row>
    <row r="92" spans="8:9" x14ac:dyDescent="0.15">
      <c r="H92" s="73"/>
      <c r="I92" s="73"/>
    </row>
    <row r="93" spans="8:9" x14ac:dyDescent="0.15">
      <c r="H93" s="73"/>
      <c r="I93" s="73"/>
    </row>
    <row r="94" spans="8:9" x14ac:dyDescent="0.15">
      <c r="H94" s="73"/>
      <c r="I94" s="73"/>
    </row>
    <row r="95" spans="8:9" x14ac:dyDescent="0.15">
      <c r="H95" s="73"/>
      <c r="I95" s="73"/>
    </row>
    <row r="96" spans="8:9" x14ac:dyDescent="0.15">
      <c r="H96" s="73"/>
      <c r="I96" s="73"/>
    </row>
    <row r="97" spans="8:9" x14ac:dyDescent="0.15">
      <c r="H97" s="73"/>
      <c r="I97" s="73"/>
    </row>
    <row r="98" spans="8:9" x14ac:dyDescent="0.15">
      <c r="H98" s="73"/>
      <c r="I98" s="73"/>
    </row>
    <row r="99" spans="8:9" x14ac:dyDescent="0.15">
      <c r="H99" s="73"/>
      <c r="I99" s="73"/>
    </row>
    <row r="100" spans="8:9" x14ac:dyDescent="0.15">
      <c r="H100" s="73"/>
      <c r="I100" s="73"/>
    </row>
    <row r="101" spans="8:9" x14ac:dyDescent="0.15">
      <c r="H101" s="73"/>
      <c r="I101" s="73"/>
    </row>
    <row r="102" spans="8:9" x14ac:dyDescent="0.15">
      <c r="H102" s="73"/>
      <c r="I102" s="73"/>
    </row>
    <row r="103" spans="8:9" x14ac:dyDescent="0.15">
      <c r="H103" s="73"/>
      <c r="I103" s="73"/>
    </row>
    <row r="104" spans="8:9" x14ac:dyDescent="0.15">
      <c r="H104" s="73"/>
      <c r="I104" s="73"/>
    </row>
    <row r="105" spans="8:9" x14ac:dyDescent="0.15">
      <c r="H105" s="73"/>
      <c r="I105" s="73"/>
    </row>
    <row r="106" spans="8:9" x14ac:dyDescent="0.15">
      <c r="H106" s="73"/>
      <c r="I106" s="73"/>
    </row>
    <row r="107" spans="8:9" x14ac:dyDescent="0.15">
      <c r="H107" s="73"/>
      <c r="I107" s="73"/>
    </row>
    <row r="108" spans="8:9" x14ac:dyDescent="0.15">
      <c r="H108" s="73"/>
      <c r="I108" s="73"/>
    </row>
    <row r="109" spans="8:9" x14ac:dyDescent="0.15">
      <c r="H109" s="73"/>
      <c r="I109" s="73"/>
    </row>
    <row r="110" spans="8:9" x14ac:dyDescent="0.15">
      <c r="H110" s="73"/>
      <c r="I110" s="73"/>
    </row>
    <row r="111" spans="8:9" x14ac:dyDescent="0.15">
      <c r="H111" s="73"/>
      <c r="I111" s="73"/>
    </row>
    <row r="112" spans="8:9" x14ac:dyDescent="0.15">
      <c r="H112" s="73"/>
      <c r="I112" s="73"/>
    </row>
    <row r="113" spans="8:9" x14ac:dyDescent="0.15">
      <c r="H113" s="73"/>
      <c r="I113" s="73"/>
    </row>
    <row r="114" spans="8:9" x14ac:dyDescent="0.15">
      <c r="H114" s="73"/>
      <c r="I114" s="73"/>
    </row>
    <row r="115" spans="8:9" x14ac:dyDescent="0.15">
      <c r="H115" s="73"/>
      <c r="I115" s="73"/>
    </row>
    <row r="116" spans="8:9" x14ac:dyDescent="0.15">
      <c r="H116" s="73"/>
      <c r="I116" s="73"/>
    </row>
    <row r="117" spans="8:9" x14ac:dyDescent="0.15">
      <c r="H117" s="73"/>
      <c r="I117" s="73"/>
    </row>
    <row r="118" spans="8:9" x14ac:dyDescent="0.15">
      <c r="H118" s="73"/>
      <c r="I118" s="73"/>
    </row>
    <row r="119" spans="8:9" x14ac:dyDescent="0.15">
      <c r="H119" s="73"/>
      <c r="I119" s="73"/>
    </row>
    <row r="120" spans="8:9" x14ac:dyDescent="0.15">
      <c r="H120" s="73"/>
      <c r="I120" s="73"/>
    </row>
    <row r="121" spans="8:9" x14ac:dyDescent="0.15">
      <c r="H121" s="73"/>
      <c r="I121" s="73"/>
    </row>
    <row r="122" spans="8:9" x14ac:dyDescent="0.15">
      <c r="H122" s="73"/>
      <c r="I122" s="73"/>
    </row>
    <row r="123" spans="8:9" x14ac:dyDescent="0.15">
      <c r="H123" s="73"/>
      <c r="I123" s="73"/>
    </row>
    <row r="124" spans="8:9" x14ac:dyDescent="0.15">
      <c r="H124" s="73"/>
      <c r="I124" s="73"/>
    </row>
    <row r="125" spans="8:9" x14ac:dyDescent="0.15">
      <c r="H125" s="73"/>
      <c r="I125" s="73"/>
    </row>
    <row r="126" spans="8:9" x14ac:dyDescent="0.15">
      <c r="H126" s="73"/>
      <c r="I126" s="73"/>
    </row>
    <row r="127" spans="8:9" x14ac:dyDescent="0.15">
      <c r="H127" s="73"/>
      <c r="I127" s="73"/>
    </row>
    <row r="128" spans="8:9" x14ac:dyDescent="0.15">
      <c r="H128" s="73"/>
      <c r="I128" s="73"/>
    </row>
    <row r="129" spans="8:9" x14ac:dyDescent="0.15">
      <c r="H129" s="73"/>
      <c r="I129" s="73"/>
    </row>
    <row r="130" spans="8:9" x14ac:dyDescent="0.15">
      <c r="H130" s="73"/>
      <c r="I130" s="73"/>
    </row>
    <row r="131" spans="8:9" x14ac:dyDescent="0.15">
      <c r="H131" s="73"/>
      <c r="I131" s="73"/>
    </row>
    <row r="132" spans="8:9" x14ac:dyDescent="0.15">
      <c r="H132" s="73"/>
      <c r="I132" s="73"/>
    </row>
    <row r="133" spans="8:9" x14ac:dyDescent="0.15">
      <c r="H133" s="73"/>
      <c r="I133" s="73"/>
    </row>
    <row r="134" spans="8:9" x14ac:dyDescent="0.15">
      <c r="H134" s="73"/>
      <c r="I134" s="73"/>
    </row>
    <row r="135" spans="8:9" x14ac:dyDescent="0.15">
      <c r="H135" s="73"/>
      <c r="I135" s="73"/>
    </row>
    <row r="136" spans="8:9" x14ac:dyDescent="0.15">
      <c r="H136" s="73"/>
      <c r="I136" s="73"/>
    </row>
    <row r="137" spans="8:9" x14ac:dyDescent="0.15">
      <c r="H137" s="73"/>
      <c r="I137" s="73"/>
    </row>
    <row r="138" spans="8:9" x14ac:dyDescent="0.15">
      <c r="H138" s="73"/>
      <c r="I138" s="73"/>
    </row>
    <row r="139" spans="8:9" x14ac:dyDescent="0.15">
      <c r="H139" s="73"/>
      <c r="I139" s="73"/>
    </row>
    <row r="140" spans="8:9" x14ac:dyDescent="0.15">
      <c r="H140" s="73"/>
      <c r="I140" s="73"/>
    </row>
    <row r="141" spans="8:9" x14ac:dyDescent="0.15">
      <c r="H141" s="73"/>
      <c r="I141" s="73"/>
    </row>
    <row r="142" spans="8:9" x14ac:dyDescent="0.15">
      <c r="H142" s="73"/>
      <c r="I142" s="73"/>
    </row>
    <row r="143" spans="8:9" x14ac:dyDescent="0.15">
      <c r="H143" s="73"/>
      <c r="I143" s="73"/>
    </row>
    <row r="144" spans="8:9" x14ac:dyDescent="0.15">
      <c r="H144" s="73"/>
      <c r="I144" s="73"/>
    </row>
    <row r="145" spans="8:9" x14ac:dyDescent="0.15">
      <c r="H145" s="73"/>
      <c r="I145" s="73"/>
    </row>
    <row r="146" spans="8:9" x14ac:dyDescent="0.15">
      <c r="H146" s="73"/>
      <c r="I146" s="73"/>
    </row>
    <row r="147" spans="8:9" x14ac:dyDescent="0.15">
      <c r="H147" s="73"/>
      <c r="I147" s="73"/>
    </row>
    <row r="148" spans="8:9" x14ac:dyDescent="0.15">
      <c r="H148" s="73"/>
      <c r="I148" s="73"/>
    </row>
    <row r="149" spans="8:9" x14ac:dyDescent="0.15">
      <c r="H149" s="73"/>
      <c r="I149" s="73"/>
    </row>
    <row r="150" spans="8:9" x14ac:dyDescent="0.15">
      <c r="H150" s="73"/>
      <c r="I150" s="73"/>
    </row>
    <row r="151" spans="8:9" x14ac:dyDescent="0.15">
      <c r="H151" s="73"/>
      <c r="I151" s="73"/>
    </row>
    <row r="152" spans="8:9" x14ac:dyDescent="0.15">
      <c r="H152" s="73"/>
      <c r="I152" s="73"/>
    </row>
    <row r="153" spans="8:9" x14ac:dyDescent="0.15">
      <c r="H153" s="73"/>
      <c r="I153" s="73"/>
    </row>
    <row r="154" spans="8:9" x14ac:dyDescent="0.15">
      <c r="H154" s="73"/>
      <c r="I154" s="73"/>
    </row>
    <row r="155" spans="8:9" x14ac:dyDescent="0.15">
      <c r="H155" s="73"/>
      <c r="I155" s="73"/>
    </row>
    <row r="156" spans="8:9" x14ac:dyDescent="0.15">
      <c r="H156" s="73"/>
      <c r="I156" s="73"/>
    </row>
    <row r="157" spans="8:9" x14ac:dyDescent="0.15">
      <c r="H157" s="73"/>
      <c r="I157" s="73"/>
    </row>
    <row r="158" spans="8:9" x14ac:dyDescent="0.15">
      <c r="H158" s="73"/>
      <c r="I158" s="73"/>
    </row>
    <row r="159" spans="8:9" x14ac:dyDescent="0.15">
      <c r="H159" s="73"/>
      <c r="I159" s="73"/>
    </row>
    <row r="160" spans="8:9" x14ac:dyDescent="0.15">
      <c r="H160" s="73"/>
      <c r="I160" s="73"/>
    </row>
    <row r="161" spans="8:9" x14ac:dyDescent="0.15">
      <c r="H161" s="73"/>
      <c r="I161" s="73"/>
    </row>
    <row r="162" spans="8:9" x14ac:dyDescent="0.15">
      <c r="H162" s="73"/>
      <c r="I162" s="73"/>
    </row>
    <row r="163" spans="8:9" x14ac:dyDescent="0.15">
      <c r="H163" s="73"/>
      <c r="I163" s="73"/>
    </row>
    <row r="164" spans="8:9" x14ac:dyDescent="0.15">
      <c r="H164" s="73"/>
      <c r="I164" s="73"/>
    </row>
    <row r="165" spans="8:9" x14ac:dyDescent="0.15">
      <c r="H165" s="73"/>
      <c r="I165" s="73"/>
    </row>
    <row r="166" spans="8:9" x14ac:dyDescent="0.15">
      <c r="H166" s="73"/>
      <c r="I166" s="73"/>
    </row>
    <row r="167" spans="8:9" x14ac:dyDescent="0.15">
      <c r="H167" s="73"/>
      <c r="I167" s="73"/>
    </row>
    <row r="168" spans="8:9" x14ac:dyDescent="0.15">
      <c r="H168" s="73"/>
      <c r="I168" s="73"/>
    </row>
    <row r="169" spans="8:9" x14ac:dyDescent="0.15">
      <c r="H169" s="73"/>
      <c r="I169" s="73"/>
    </row>
    <row r="170" spans="8:9" x14ac:dyDescent="0.15">
      <c r="H170" s="73"/>
      <c r="I170" s="73"/>
    </row>
    <row r="171" spans="8:9" x14ac:dyDescent="0.15">
      <c r="H171" s="73"/>
      <c r="I171" s="73"/>
    </row>
    <row r="172" spans="8:9" x14ac:dyDescent="0.15">
      <c r="H172" s="73"/>
      <c r="I172" s="73"/>
    </row>
    <row r="173" spans="8:9" x14ac:dyDescent="0.15">
      <c r="H173" s="73"/>
      <c r="I173" s="73"/>
    </row>
    <row r="174" spans="8:9" x14ac:dyDescent="0.15">
      <c r="H174" s="73"/>
      <c r="I174" s="73"/>
    </row>
    <row r="175" spans="8:9" x14ac:dyDescent="0.15">
      <c r="H175" s="73"/>
      <c r="I175" s="73"/>
    </row>
    <row r="176" spans="8:9" x14ac:dyDescent="0.15">
      <c r="H176" s="73"/>
      <c r="I176" s="73"/>
    </row>
    <row r="177" spans="8:9" x14ac:dyDescent="0.15">
      <c r="H177" s="73"/>
      <c r="I177" s="73"/>
    </row>
    <row r="178" spans="8:9" x14ac:dyDescent="0.15">
      <c r="H178" s="73"/>
      <c r="I178" s="73"/>
    </row>
    <row r="179" spans="8:9" x14ac:dyDescent="0.15">
      <c r="H179" s="73"/>
      <c r="I179" s="73"/>
    </row>
    <row r="180" spans="8:9" x14ac:dyDescent="0.15">
      <c r="H180" s="73"/>
      <c r="I180" s="73"/>
    </row>
    <row r="181" spans="8:9" x14ac:dyDescent="0.15">
      <c r="H181" s="73"/>
      <c r="I181" s="73"/>
    </row>
    <row r="182" spans="8:9" x14ac:dyDescent="0.15">
      <c r="H182" s="73"/>
      <c r="I182" s="73"/>
    </row>
    <row r="183" spans="8:9" x14ac:dyDescent="0.15">
      <c r="H183" s="73"/>
      <c r="I183" s="73"/>
    </row>
    <row r="184" spans="8:9" x14ac:dyDescent="0.15">
      <c r="H184" s="73"/>
      <c r="I184" s="73"/>
    </row>
    <row r="185" spans="8:9" x14ac:dyDescent="0.15">
      <c r="H185" s="73"/>
      <c r="I185" s="73"/>
    </row>
    <row r="186" spans="8:9" x14ac:dyDescent="0.15">
      <c r="H186" s="73"/>
      <c r="I186" s="73"/>
    </row>
    <row r="187" spans="8:9" x14ac:dyDescent="0.15">
      <c r="H187" s="73"/>
      <c r="I187" s="73"/>
    </row>
    <row r="188" spans="8:9" x14ac:dyDescent="0.15">
      <c r="H188" s="73"/>
      <c r="I188" s="73"/>
    </row>
    <row r="189" spans="8:9" x14ac:dyDescent="0.15">
      <c r="H189" s="73"/>
      <c r="I189" s="73"/>
    </row>
    <row r="190" spans="8:9" x14ac:dyDescent="0.15">
      <c r="H190" s="73"/>
      <c r="I190" s="73"/>
    </row>
    <row r="191" spans="8:9" x14ac:dyDescent="0.15">
      <c r="H191" s="73"/>
      <c r="I191" s="73"/>
    </row>
    <row r="192" spans="8:9" x14ac:dyDescent="0.15">
      <c r="H192" s="73"/>
      <c r="I192" s="73"/>
    </row>
    <row r="193" spans="8:9" x14ac:dyDescent="0.15">
      <c r="H193" s="73"/>
      <c r="I193" s="73"/>
    </row>
    <row r="194" spans="8:9" x14ac:dyDescent="0.15">
      <c r="H194" s="73"/>
      <c r="I194" s="73"/>
    </row>
    <row r="195" spans="8:9" x14ac:dyDescent="0.15">
      <c r="H195" s="73"/>
      <c r="I195" s="73"/>
    </row>
    <row r="196" spans="8:9" x14ac:dyDescent="0.15">
      <c r="H196" s="73"/>
      <c r="I196" s="73"/>
    </row>
    <row r="197" spans="8:9" x14ac:dyDescent="0.15">
      <c r="H197" s="73"/>
      <c r="I197" s="73"/>
    </row>
    <row r="198" spans="8:9" x14ac:dyDescent="0.15">
      <c r="H198" s="73"/>
      <c r="I198" s="73"/>
    </row>
    <row r="199" spans="8:9" x14ac:dyDescent="0.15">
      <c r="H199" s="73"/>
      <c r="I199" s="73"/>
    </row>
    <row r="200" spans="8:9" x14ac:dyDescent="0.15">
      <c r="H200" s="73"/>
      <c r="I200" s="73"/>
    </row>
    <row r="201" spans="8:9" x14ac:dyDescent="0.15">
      <c r="H201" s="73"/>
      <c r="I201" s="73"/>
    </row>
    <row r="202" spans="8:9" x14ac:dyDescent="0.15">
      <c r="H202" s="73"/>
      <c r="I202" s="73"/>
    </row>
    <row r="203" spans="8:9" x14ac:dyDescent="0.15">
      <c r="H203" s="73"/>
      <c r="I203" s="73"/>
    </row>
    <row r="204" spans="8:9" x14ac:dyDescent="0.15">
      <c r="H204" s="73"/>
      <c r="I204" s="73"/>
    </row>
    <row r="205" spans="8:9" x14ac:dyDescent="0.15">
      <c r="H205" s="73"/>
      <c r="I205" s="73"/>
    </row>
    <row r="206" spans="8:9" x14ac:dyDescent="0.15">
      <c r="H206" s="73"/>
      <c r="I206" s="73"/>
    </row>
    <row r="207" spans="8:9" x14ac:dyDescent="0.15">
      <c r="H207" s="73"/>
      <c r="I207" s="73"/>
    </row>
    <row r="208" spans="8:9" x14ac:dyDescent="0.15">
      <c r="H208" s="73"/>
      <c r="I208" s="73"/>
    </row>
    <row r="209" spans="8:9" x14ac:dyDescent="0.15">
      <c r="H209" s="73"/>
      <c r="I209" s="73"/>
    </row>
    <row r="210" spans="8:9" x14ac:dyDescent="0.15">
      <c r="H210" s="73"/>
      <c r="I210" s="73"/>
    </row>
    <row r="211" spans="8:9" x14ac:dyDescent="0.15">
      <c r="H211" s="73"/>
      <c r="I211" s="73"/>
    </row>
    <row r="212" spans="8:9" x14ac:dyDescent="0.15">
      <c r="H212" s="73"/>
      <c r="I212" s="73"/>
    </row>
    <row r="213" spans="8:9" x14ac:dyDescent="0.15">
      <c r="H213" s="73"/>
      <c r="I213" s="73"/>
    </row>
    <row r="214" spans="8:9" x14ac:dyDescent="0.15">
      <c r="H214" s="73"/>
      <c r="I214" s="73"/>
    </row>
    <row r="215" spans="8:9" x14ac:dyDescent="0.15">
      <c r="H215" s="73"/>
      <c r="I215" s="73"/>
    </row>
    <row r="216" spans="8:9" x14ac:dyDescent="0.15">
      <c r="H216" s="73"/>
      <c r="I216" s="73"/>
    </row>
    <row r="217" spans="8:9" x14ac:dyDescent="0.15">
      <c r="H217" s="73"/>
      <c r="I217" s="73"/>
    </row>
    <row r="218" spans="8:9" x14ac:dyDescent="0.15">
      <c r="H218" s="73"/>
      <c r="I218" s="73"/>
    </row>
    <row r="219" spans="8:9" x14ac:dyDescent="0.15">
      <c r="H219" s="73"/>
      <c r="I219" s="73"/>
    </row>
    <row r="220" spans="8:9" x14ac:dyDescent="0.15">
      <c r="H220" s="73"/>
      <c r="I220" s="73"/>
    </row>
    <row r="221" spans="8:9" x14ac:dyDescent="0.15">
      <c r="H221" s="73"/>
      <c r="I221" s="73"/>
    </row>
    <row r="222" spans="8:9" x14ac:dyDescent="0.15">
      <c r="H222" s="73"/>
      <c r="I222" s="73"/>
    </row>
    <row r="223" spans="8:9" x14ac:dyDescent="0.15">
      <c r="H223" s="73"/>
      <c r="I223" s="73"/>
    </row>
    <row r="224" spans="8:9" x14ac:dyDescent="0.15">
      <c r="H224" s="73"/>
      <c r="I224" s="73"/>
    </row>
    <row r="225" spans="8:9" x14ac:dyDescent="0.15">
      <c r="H225" s="73"/>
      <c r="I225" s="73"/>
    </row>
    <row r="226" spans="8:9" x14ac:dyDescent="0.15">
      <c r="H226" s="73"/>
      <c r="I226" s="73"/>
    </row>
    <row r="227" spans="8:9" x14ac:dyDescent="0.15">
      <c r="H227" s="73"/>
      <c r="I227" s="73"/>
    </row>
    <row r="228" spans="8:9" x14ac:dyDescent="0.15">
      <c r="H228" s="73"/>
      <c r="I228" s="73"/>
    </row>
    <row r="229" spans="8:9" x14ac:dyDescent="0.15">
      <c r="H229" s="73"/>
      <c r="I229" s="73"/>
    </row>
    <row r="230" spans="8:9" x14ac:dyDescent="0.15">
      <c r="H230" s="73"/>
      <c r="I230" s="73"/>
    </row>
    <row r="231" spans="8:9" x14ac:dyDescent="0.15">
      <c r="H231" s="73"/>
      <c r="I231" s="73"/>
    </row>
    <row r="232" spans="8:9" x14ac:dyDescent="0.15">
      <c r="H232" s="73"/>
      <c r="I232" s="73"/>
    </row>
    <row r="233" spans="8:9" x14ac:dyDescent="0.15">
      <c r="H233" s="73"/>
      <c r="I233" s="73"/>
    </row>
    <row r="234" spans="8:9" x14ac:dyDescent="0.15">
      <c r="H234" s="73"/>
      <c r="I234" s="73"/>
    </row>
    <row r="235" spans="8:9" x14ac:dyDescent="0.15">
      <c r="H235" s="73"/>
      <c r="I235" s="73"/>
    </row>
    <row r="236" spans="8:9" x14ac:dyDescent="0.15">
      <c r="H236" s="73"/>
      <c r="I236" s="73"/>
    </row>
    <row r="237" spans="8:9" x14ac:dyDescent="0.15">
      <c r="H237" s="73"/>
      <c r="I237" s="73"/>
    </row>
    <row r="238" spans="8:9" x14ac:dyDescent="0.15">
      <c r="H238" s="73"/>
      <c r="I238" s="73"/>
    </row>
    <row r="239" spans="8:9" x14ac:dyDescent="0.15">
      <c r="H239" s="73"/>
      <c r="I239" s="73"/>
    </row>
    <row r="240" spans="8:9" x14ac:dyDescent="0.15">
      <c r="H240" s="73"/>
      <c r="I240" s="73"/>
    </row>
    <row r="241" spans="8:9" x14ac:dyDescent="0.15">
      <c r="H241" s="73"/>
      <c r="I241" s="73"/>
    </row>
    <row r="242" spans="8:9" x14ac:dyDescent="0.15">
      <c r="H242" s="73"/>
      <c r="I242" s="73"/>
    </row>
    <row r="243" spans="8:9" x14ac:dyDescent="0.15">
      <c r="H243" s="73"/>
      <c r="I243" s="73"/>
    </row>
    <row r="244" spans="8:9" x14ac:dyDescent="0.15">
      <c r="H244" s="73"/>
      <c r="I244" s="73"/>
    </row>
    <row r="245" spans="8:9" x14ac:dyDescent="0.15">
      <c r="H245" s="73"/>
      <c r="I245" s="73"/>
    </row>
    <row r="246" spans="8:9" x14ac:dyDescent="0.15">
      <c r="H246" s="73"/>
      <c r="I246" s="73"/>
    </row>
    <row r="247" spans="8:9" x14ac:dyDescent="0.15">
      <c r="H247" s="73"/>
      <c r="I247" s="73"/>
    </row>
    <row r="248" spans="8:9" x14ac:dyDescent="0.15">
      <c r="H248" s="73"/>
      <c r="I248" s="73"/>
    </row>
    <row r="249" spans="8:9" x14ac:dyDescent="0.15">
      <c r="H249" s="73"/>
      <c r="I249" s="73"/>
    </row>
    <row r="250" spans="8:9" x14ac:dyDescent="0.15">
      <c r="H250" s="73"/>
      <c r="I250" s="73"/>
    </row>
    <row r="251" spans="8:9" x14ac:dyDescent="0.15">
      <c r="H251" s="73"/>
      <c r="I251" s="73"/>
    </row>
    <row r="252" spans="8:9" x14ac:dyDescent="0.15">
      <c r="H252" s="73"/>
      <c r="I252" s="73"/>
    </row>
    <row r="253" spans="8:9" x14ac:dyDescent="0.15">
      <c r="H253" s="73"/>
      <c r="I253" s="73"/>
    </row>
    <row r="254" spans="8:9" x14ac:dyDescent="0.15">
      <c r="H254" s="73"/>
      <c r="I254" s="73"/>
    </row>
    <row r="255" spans="8:9" x14ac:dyDescent="0.15">
      <c r="H255" s="73"/>
      <c r="I255" s="73"/>
    </row>
    <row r="256" spans="8:9" x14ac:dyDescent="0.15">
      <c r="H256" s="73"/>
      <c r="I256" s="73"/>
    </row>
    <row r="257" spans="8:9" x14ac:dyDescent="0.15">
      <c r="H257" s="73"/>
      <c r="I257" s="73"/>
    </row>
    <row r="258" spans="8:9" x14ac:dyDescent="0.15">
      <c r="H258" s="73"/>
      <c r="I258" s="73"/>
    </row>
    <row r="259" spans="8:9" x14ac:dyDescent="0.15">
      <c r="H259" s="73"/>
      <c r="I259" s="73"/>
    </row>
    <row r="260" spans="8:9" x14ac:dyDescent="0.15">
      <c r="H260" s="73"/>
      <c r="I260" s="73"/>
    </row>
    <row r="261" spans="8:9" x14ac:dyDescent="0.15">
      <c r="H261" s="73"/>
      <c r="I261" s="73"/>
    </row>
    <row r="262" spans="8:9" x14ac:dyDescent="0.15">
      <c r="H262" s="73"/>
      <c r="I262" s="73"/>
    </row>
    <row r="263" spans="8:9" x14ac:dyDescent="0.15">
      <c r="H263" s="73"/>
      <c r="I263" s="73"/>
    </row>
    <row r="264" spans="8:9" x14ac:dyDescent="0.15">
      <c r="H264" s="73"/>
      <c r="I264" s="73"/>
    </row>
    <row r="265" spans="8:9" x14ac:dyDescent="0.15">
      <c r="H265" s="73"/>
      <c r="I265" s="73"/>
    </row>
    <row r="266" spans="8:9" x14ac:dyDescent="0.15">
      <c r="H266" s="73"/>
      <c r="I266" s="73"/>
    </row>
    <row r="267" spans="8:9" x14ac:dyDescent="0.15">
      <c r="H267" s="73"/>
      <c r="I267" s="73"/>
    </row>
    <row r="268" spans="8:9" x14ac:dyDescent="0.15">
      <c r="H268" s="73"/>
      <c r="I268" s="73"/>
    </row>
    <row r="269" spans="8:9" x14ac:dyDescent="0.15">
      <c r="H269" s="73"/>
      <c r="I269" s="73"/>
    </row>
    <row r="270" spans="8:9" x14ac:dyDescent="0.15">
      <c r="H270" s="73"/>
      <c r="I270" s="73"/>
    </row>
    <row r="271" spans="8:9" x14ac:dyDescent="0.15">
      <c r="H271" s="73"/>
      <c r="I271" s="73"/>
    </row>
    <row r="272" spans="8:9" x14ac:dyDescent="0.15">
      <c r="H272" s="73"/>
      <c r="I272" s="73"/>
    </row>
    <row r="273" spans="8:9" x14ac:dyDescent="0.15">
      <c r="H273" s="73"/>
      <c r="I273" s="73"/>
    </row>
    <row r="274" spans="8:9" x14ac:dyDescent="0.15">
      <c r="H274" s="73"/>
      <c r="I274" s="73"/>
    </row>
    <row r="275" spans="8:9" x14ac:dyDescent="0.15">
      <c r="H275" s="73"/>
      <c r="I275" s="73"/>
    </row>
    <row r="276" spans="8:9" x14ac:dyDescent="0.15">
      <c r="H276" s="73"/>
      <c r="I276" s="73"/>
    </row>
    <row r="277" spans="8:9" x14ac:dyDescent="0.15">
      <c r="H277" s="73"/>
      <c r="I277" s="73"/>
    </row>
    <row r="278" spans="8:9" x14ac:dyDescent="0.15">
      <c r="H278" s="73"/>
      <c r="I278" s="73"/>
    </row>
    <row r="279" spans="8:9" x14ac:dyDescent="0.15">
      <c r="H279" s="73"/>
      <c r="I279" s="73"/>
    </row>
    <row r="280" spans="8:9" x14ac:dyDescent="0.15">
      <c r="H280" s="73"/>
      <c r="I280" s="73"/>
    </row>
    <row r="281" spans="8:9" x14ac:dyDescent="0.15">
      <c r="H281" s="73"/>
      <c r="I281" s="73"/>
    </row>
    <row r="282" spans="8:9" x14ac:dyDescent="0.15">
      <c r="H282" s="73"/>
      <c r="I282" s="73"/>
    </row>
    <row r="283" spans="8:9" x14ac:dyDescent="0.15">
      <c r="H283" s="73"/>
      <c r="I283" s="73"/>
    </row>
    <row r="284" spans="8:9" x14ac:dyDescent="0.15">
      <c r="H284" s="73"/>
      <c r="I284" s="73"/>
    </row>
    <row r="285" spans="8:9" x14ac:dyDescent="0.15">
      <c r="H285" s="73"/>
      <c r="I285" s="73"/>
    </row>
    <row r="286" spans="8:9" x14ac:dyDescent="0.15">
      <c r="H286" s="73"/>
      <c r="I286" s="73"/>
    </row>
    <row r="287" spans="8:9" x14ac:dyDescent="0.15">
      <c r="H287" s="73"/>
      <c r="I287" s="73"/>
    </row>
    <row r="288" spans="8:9" x14ac:dyDescent="0.15">
      <c r="H288" s="73"/>
      <c r="I288" s="73"/>
    </row>
    <row r="289" spans="8:9" x14ac:dyDescent="0.15">
      <c r="H289" s="73"/>
      <c r="I289" s="73"/>
    </row>
    <row r="290" spans="8:9" x14ac:dyDescent="0.15">
      <c r="H290" s="73"/>
      <c r="I290" s="73"/>
    </row>
    <row r="291" spans="8:9" x14ac:dyDescent="0.15">
      <c r="H291" s="73"/>
      <c r="I291" s="73"/>
    </row>
  </sheetData>
  <mergeCells count="2">
    <mergeCell ref="A3:A5"/>
    <mergeCell ref="H1:I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別紙１ (港湾・漁港)</vt:lpstr>
      <vt:lpstr>別紙１（評定用）</vt:lpstr>
      <vt:lpstr>リスト</vt:lpstr>
      <vt:lpstr>'別紙１ (港湾・漁港)'!Print_Area</vt:lpstr>
      <vt:lpstr>'別紙１（評定用）'!Print_Area</vt:lpstr>
      <vt:lpstr>'別紙１ (港湾・漁港)'!Print_Titles</vt:lpstr>
      <vt:lpstr>'別紙１（評定用）'!Print_Titles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2025-07-23T05:49:45Z</cp:lastPrinted>
  <dcterms:created xsi:type="dcterms:W3CDTF">2018-12-07T04:03:56Z</dcterms:created>
  <dcterms:modified xsi:type="dcterms:W3CDTF">2025-07-28T08:20:29Z</dcterms:modified>
</cp:coreProperties>
</file>