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入札・指導係\入札契約係\★総合評価（工事・委託）★\01_総合評価（工事）\04 ガイドライン・手引き\R7ガイドライン・手引き\01 手引き等\②手引き\R7.4.1\部品\"/>
    </mc:Choice>
  </mc:AlternateContent>
  <xr:revisionPtr revIDLastSave="0" documentId="13_ncr:1_{FB09469D-E36B-4E73-9CC9-52647917DD98}" xr6:coauthVersionLast="36" xr6:coauthVersionMax="36" xr10:uidLastSave="{00000000-0000-0000-0000-000000000000}"/>
  <bookViews>
    <workbookView xWindow="0" yWindow="0" windowWidth="19200" windowHeight="8260" firstSheet="10" activeTab="10" xr2:uid="{5B497621-DC2C-47DC-A610-0C853BE970F2}"/>
  </bookViews>
  <sheets>
    <sheet name="申請書鏡" sheetId="8" r:id="rId1"/>
    <sheet name="一般土木0.6～1.3億 " sheetId="9" r:id="rId2"/>
    <sheet name="一般土木1.3～３億" sheetId="4" r:id="rId3"/>
    <sheet name="一般土木３億～ＷＴＯ" sheetId="5" r:id="rId4"/>
    <sheet name="海上工事0.6～３億" sheetId="6" r:id="rId5"/>
    <sheet name="海上工事３億～ＷＴＯ" sheetId="13" r:id="rId6"/>
    <sheet name="橋梁上部工（ＰＣ）0.6～ＷＴＯ" sheetId="10" r:id="rId7"/>
    <sheet name="橋梁上部工（鋼橋）0.6～ＷＴＯ" sheetId="12" r:id="rId8"/>
    <sheet name="鋼構造物工事（浮桟橋）0.6～ＷＴＯ" sheetId="14" r:id="rId9"/>
    <sheet name="建築0.6～3.0億(単体)" sheetId="15" r:id="rId10"/>
    <sheet name="建築3.0億～WTO(JV)" sheetId="16" r:id="rId11"/>
    <sheet name="電気工事0.6～2.0億" sheetId="18" r:id="rId12"/>
    <sheet name="電気工事2.0億～WTO" sheetId="20" r:id="rId13"/>
    <sheet name="管工事0.6～2.0億" sheetId="17" r:id="rId14"/>
    <sheet name="管工事2.0億～WTO" sheetId="19" r:id="rId15"/>
  </sheets>
  <externalReferences>
    <externalReference r:id="rId16"/>
  </externalReferences>
  <definedNames>
    <definedName name="H22発注箇所1" localSheetId="1">#REF!</definedName>
    <definedName name="H22発注箇所1" localSheetId="5">#REF!</definedName>
    <definedName name="H22発注箇所1" localSheetId="13">#REF!</definedName>
    <definedName name="H22発注箇所1" localSheetId="14">#REF!</definedName>
    <definedName name="H22発注箇所1" localSheetId="6">#REF!</definedName>
    <definedName name="H22発注箇所1" localSheetId="7">#REF!</definedName>
    <definedName name="H22発注箇所1" localSheetId="9">#REF!</definedName>
    <definedName name="H22発注箇所1" localSheetId="10">#REF!</definedName>
    <definedName name="H22発注箇所1" localSheetId="8">#REF!</definedName>
    <definedName name="H22発注箇所1" localSheetId="11">#REF!</definedName>
    <definedName name="H22発注箇所1" localSheetId="12">#REF!</definedName>
    <definedName name="H22発注箇所1">#REF!</definedName>
    <definedName name="H23総合評価工事成績評点_JV10年_許可番号_のコピー" localSheetId="1">#REF!</definedName>
    <definedName name="H23総合評価工事成績評点_JV10年_許可番号_のコピー" localSheetId="5">#REF!</definedName>
    <definedName name="H23総合評価工事成績評点_JV10年_許可番号_のコピー" localSheetId="13">#REF!</definedName>
    <definedName name="H23総合評価工事成績評点_JV10年_許可番号_のコピー" localSheetId="14">#REF!</definedName>
    <definedName name="H23総合評価工事成績評点_JV10年_許可番号_のコピー" localSheetId="6">#REF!</definedName>
    <definedName name="H23総合評価工事成績評点_JV10年_許可番号_のコピー" localSheetId="7">#REF!</definedName>
    <definedName name="H23総合評価工事成績評点_JV10年_許可番号_のコピー" localSheetId="9">#REF!</definedName>
    <definedName name="H23総合評価工事成績評点_JV10年_許可番号_のコピー" localSheetId="10">#REF!</definedName>
    <definedName name="H23総合評価工事成績評点_JV10年_許可番号_のコピー" localSheetId="8">#REF!</definedName>
    <definedName name="H23総合評価工事成績評点_JV10年_許可番号_のコピー" localSheetId="11">#REF!</definedName>
    <definedName name="H23総合評価工事成績評点_JV10年_許可番号_のコピー" localSheetId="12">#REF!</definedName>
    <definedName name="H23総合評価工事成績評点_JV10年_許可番号_のコピー">#REF!</definedName>
    <definedName name="_xlnm.Print_Area" localSheetId="1">'一般土木0.6～1.3億 '!$A$1:$M$34</definedName>
    <definedName name="_xlnm.Print_Area" localSheetId="2">'一般土木1.3～３億'!$A$1:$M$35</definedName>
    <definedName name="_xlnm.Print_Area" localSheetId="3">'一般土木３億～ＷＴＯ'!$A$1:$M$35</definedName>
    <definedName name="_xlnm.Print_Area" localSheetId="4">'海上工事0.6～３億'!$A$1:$M$38</definedName>
    <definedName name="_xlnm.Print_Area" localSheetId="5">'海上工事３億～ＷＴＯ'!$A$1:$M$37</definedName>
    <definedName name="_xlnm.Print_Area" localSheetId="13">'管工事0.6～2.0億'!$A$1:$AK$24</definedName>
    <definedName name="_xlnm.Print_Area" localSheetId="14">'管工事2.0億～WTO'!$A$1:$AK$26</definedName>
    <definedName name="_xlnm.Print_Area" localSheetId="6">'橋梁上部工（ＰＣ）0.6～ＷＴＯ'!$A$1:$M$23</definedName>
    <definedName name="_xlnm.Print_Area" localSheetId="7">'橋梁上部工（鋼橋）0.6～ＷＴＯ'!$A$1:$M$24</definedName>
    <definedName name="_xlnm.Print_Area" localSheetId="9">'建築0.6～3.0億(単体)'!$A$1:$M$28</definedName>
    <definedName name="_xlnm.Print_Area" localSheetId="10">'建築3.0億～WTO(JV)'!$A$1:$M$36</definedName>
    <definedName name="_xlnm.Print_Area" localSheetId="8">'鋼構造物工事（浮桟橋）0.6～ＷＴＯ'!$A$1:$M$24</definedName>
    <definedName name="_xlnm.Print_Area" localSheetId="0">申請書鏡!$A$1:$Z$31</definedName>
    <definedName name="_xlnm.Print_Area" localSheetId="11">'電気工事0.6～2.0億'!$A$1:$AK$24</definedName>
    <definedName name="_xlnm.Print_Area" localSheetId="12">'電気工事2.0億～WTO'!$A$1:$AK$26</definedName>
    <definedName name="工事">'[1]工事実績内訳(土木過去3年)'!$C$8:$AJ$402</definedName>
  </definedNames>
  <calcPr calcId="191029"/>
</workbook>
</file>

<file path=xl/calcChain.xml><?xml version="1.0" encoding="utf-8"?>
<calcChain xmlns="http://schemas.openxmlformats.org/spreadsheetml/2006/main">
  <c r="J33" i="16" l="1"/>
  <c r="M27" i="16"/>
  <c r="M17" i="15"/>
  <c r="Y26" i="20"/>
  <c r="Y25" i="20"/>
  <c r="AH20" i="20"/>
  <c r="AH19" i="20"/>
  <c r="AB19" i="20"/>
  <c r="AH17" i="20"/>
  <c r="AH14" i="20"/>
  <c r="AH12" i="20"/>
  <c r="AH11" i="20"/>
  <c r="AH5" i="20"/>
  <c r="AD25" i="20" s="1"/>
  <c r="AB5" i="20"/>
  <c r="Y26" i="19"/>
  <c r="Y25" i="19"/>
  <c r="AH20" i="19"/>
  <c r="AH19" i="19"/>
  <c r="AB19" i="19"/>
  <c r="AH17" i="19"/>
  <c r="AH14" i="19"/>
  <c r="AH12" i="19"/>
  <c r="AH11" i="19"/>
  <c r="AH5" i="19"/>
  <c r="AD25" i="19" s="1"/>
  <c r="AB5" i="19"/>
  <c r="Y24" i="18"/>
  <c r="Y23" i="18"/>
  <c r="AH20" i="18"/>
  <c r="AH19" i="18"/>
  <c r="AB19" i="18"/>
  <c r="AH17" i="18"/>
  <c r="AH14" i="18"/>
  <c r="AH12" i="18"/>
  <c r="AH11" i="18"/>
  <c r="AH5" i="18"/>
  <c r="AD23" i="18" s="1"/>
  <c r="AB5" i="18"/>
  <c r="Y23" i="17"/>
  <c r="Y24" i="17" s="1"/>
  <c r="AH20" i="17"/>
  <c r="AH19" i="17"/>
  <c r="AB19" i="17"/>
  <c r="AH17" i="17"/>
  <c r="AH14" i="17"/>
  <c r="AH12" i="17"/>
  <c r="AH11" i="17"/>
  <c r="AH5" i="17"/>
  <c r="AD23" i="17" s="1"/>
  <c r="AB5" i="17"/>
  <c r="H33" i="16" l="1"/>
  <c r="H34" i="16" s="1"/>
  <c r="L26" i="16"/>
  <c r="M24" i="16"/>
  <c r="L24" i="16"/>
  <c r="I24" i="16"/>
  <c r="M17" i="16"/>
  <c r="M15" i="16"/>
  <c r="M14" i="16"/>
  <c r="M8" i="16"/>
  <c r="I8" i="16"/>
  <c r="H26" i="15"/>
  <c r="H25" i="15"/>
  <c r="M23" i="15"/>
  <c r="L22" i="15"/>
  <c r="M20" i="15"/>
  <c r="L20" i="15"/>
  <c r="I20" i="15"/>
  <c r="M15" i="15"/>
  <c r="M14" i="15"/>
  <c r="M8" i="15"/>
  <c r="J25" i="15" s="1"/>
  <c r="I8" i="15"/>
  <c r="H24" i="12" l="1"/>
  <c r="K35" i="6" l="1"/>
  <c r="H24" i="14" l="1"/>
  <c r="M21" i="14"/>
  <c r="L20" i="14"/>
  <c r="L19" i="14"/>
  <c r="L17" i="14"/>
  <c r="I17" i="14"/>
  <c r="M13" i="14"/>
  <c r="M8" i="14"/>
  <c r="I8" i="14"/>
  <c r="M17" i="14" l="1"/>
  <c r="J24" i="14"/>
  <c r="H23" i="10"/>
  <c r="M17" i="4" l="1"/>
  <c r="M17" i="5" l="1"/>
  <c r="M13" i="12" l="1"/>
  <c r="M13" i="10"/>
  <c r="H35" i="13"/>
  <c r="M32" i="13"/>
  <c r="M17" i="13"/>
  <c r="M25" i="6"/>
  <c r="M16" i="6"/>
  <c r="M31" i="5" l="1"/>
  <c r="H32" i="5"/>
  <c r="H32" i="9"/>
  <c r="I8" i="9"/>
  <c r="H31" i="9"/>
  <c r="M15" i="9"/>
  <c r="M21" i="12" l="1"/>
  <c r="I25" i="6"/>
  <c r="M8" i="4" l="1"/>
  <c r="M8" i="9"/>
  <c r="M14" i="9"/>
  <c r="L20" i="12" l="1"/>
  <c r="L19" i="12"/>
  <c r="L17" i="12"/>
  <c r="L17" i="10"/>
  <c r="M17" i="12" l="1"/>
  <c r="L31" i="13" l="1"/>
  <c r="L30" i="13"/>
  <c r="L29" i="13"/>
  <c r="L27" i="13"/>
  <c r="I27" i="13"/>
  <c r="H36" i="13" s="1"/>
  <c r="M15" i="13"/>
  <c r="M14" i="13"/>
  <c r="M8" i="13"/>
  <c r="I8" i="13"/>
  <c r="I17" i="12"/>
  <c r="M8" i="12"/>
  <c r="J24" i="12" s="1"/>
  <c r="I8" i="12"/>
  <c r="M21" i="10"/>
  <c r="M14" i="6"/>
  <c r="I8" i="10"/>
  <c r="I21" i="10"/>
  <c r="L20" i="10"/>
  <c r="L19" i="10"/>
  <c r="I17" i="10"/>
  <c r="M8" i="10"/>
  <c r="M27" i="13" l="1"/>
  <c r="J35" i="13" s="1"/>
  <c r="M17" i="10"/>
  <c r="J23" i="10" s="1"/>
  <c r="H33" i="5"/>
  <c r="L24" i="6"/>
  <c r="L23" i="6"/>
  <c r="L22" i="6"/>
  <c r="L20" i="6"/>
  <c r="L27" i="5"/>
  <c r="I19" i="9"/>
  <c r="I21" i="4"/>
  <c r="I27" i="5"/>
  <c r="I20" i="6"/>
  <c r="L30" i="5"/>
  <c r="L29" i="5"/>
  <c r="H32" i="4"/>
  <c r="H33" i="4" s="1"/>
  <c r="L19" i="9"/>
  <c r="L24" i="4"/>
  <c r="L23" i="4"/>
  <c r="L21" i="4"/>
  <c r="K25" i="9"/>
  <c r="M23" i="9" s="1"/>
  <c r="M20" i="6" l="1"/>
  <c r="H37" i="6"/>
  <c r="H38" i="6" s="1"/>
  <c r="M27" i="5"/>
  <c r="M21" i="4"/>
  <c r="L22" i="9"/>
  <c r="L21" i="9"/>
  <c r="M19" i="9" l="1"/>
  <c r="J31" i="9" s="1"/>
  <c r="K27" i="4" l="1"/>
  <c r="M25" i="4" s="1"/>
  <c r="M14" i="5" l="1"/>
  <c r="M14" i="4"/>
  <c r="M15" i="6" l="1"/>
  <c r="M8" i="6"/>
  <c r="M15" i="5" l="1"/>
  <c r="M15" i="4"/>
  <c r="J32" i="4" s="1"/>
  <c r="M8" i="5"/>
  <c r="J32" i="5" l="1"/>
  <c r="I8" i="6"/>
  <c r="I8" i="5"/>
  <c r="I8" i="4" l="1"/>
  <c r="I25" i="4" l="1"/>
  <c r="J37" i="6" l="1"/>
  <c r="N3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C9691BC0-235D-44E6-8EF5-1548D6BB97CE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9246A418-D2A7-42D9-B05C-1C3A016E8C27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19" authorId="0" shapeId="0" xr:uid="{A7F0CE02-B08E-4C0F-ABEB-4FFAE71A5A3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19" authorId="0" shapeId="0" xr:uid="{41DD9DC9-199B-4FC7-B395-63B61AF4B3D8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1" authorId="0" shapeId="0" xr:uid="{09CF877D-9F78-46EE-8817-02FDF8376F7C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76B2B193-54C6-4D50-A0B9-5EB6094B0BB7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BE81E1FA-835C-415D-B7A4-80C1A08E08BC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4" authorId="0" shapeId="0" xr:uid="{F0E8A670-268B-43B9-BC6F-74421C70BD32}">
      <text>
        <r>
          <rPr>
            <b/>
            <sz val="9"/>
            <color indexed="81"/>
            <rFont val="MS P 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E9144973-383A-4584-A323-1877E80DAF11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1" authorId="0" shapeId="0" xr:uid="{FFFB19F0-814B-4934-A007-832BFA1C24B4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1" authorId="0" shapeId="0" xr:uid="{B39FAE8A-6F71-4D13-894E-0343AC1DE241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3" authorId="0" shapeId="0" xr:uid="{8FD63663-C75D-44BE-892A-17566CC233EE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B2FB2131-DDF9-49CE-B848-08AB7F981C7F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7" authorId="0" shapeId="0" xr:uid="{CD2D38A6-A89C-402F-AAA8-427C7DA87E98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7" authorId="0" shapeId="0" xr:uid="{3B35290C-69B0-43FA-920D-6480C686A0FC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9" authorId="0" shapeId="0" xr:uid="{6FB457CD-B66B-42A7-9B7D-1F7C6AADB10F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6384C228-7DEB-4167-AA48-C6DE0721FEA8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0" authorId="0" shapeId="0" xr:uid="{9344AAB8-00F0-4DAF-B5FC-1C8AA16A9123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0" authorId="0" shapeId="0" xr:uid="{7B52C95F-BA51-434A-B8B5-0FA2BD1A838B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2" authorId="0" shapeId="0" xr:uid="{7A55A2A5-6AA8-4521-92CF-A19CB13A2EC3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</text>
    </comment>
    <comment ref="B26" authorId="0" shapeId="0" xr:uid="{4C941FCC-EB13-4A06-9F6B-E8696C35020B}">
      <text>
        <r>
          <rPr>
            <b/>
            <sz val="9"/>
            <color indexed="81"/>
            <rFont val="MS P ゴシック"/>
            <family val="3"/>
            <charset val="128"/>
          </rPr>
          <t>総合評価方式技術資料申請書様式の</t>
        </r>
        <r>
          <rPr>
            <sz val="9"/>
            <color indexed="81"/>
            <rFont val="MS P ゴシック"/>
            <family val="3"/>
            <charset val="128"/>
          </rPr>
          <t xml:space="preserve">
（４）地域貢献度に関する添付資料の注意
を熟読のこと</t>
        </r>
      </text>
    </comment>
    <comment ref="K27" authorId="0" shapeId="0" xr:uid="{267F61EC-0A69-4B82-9C4D-EF76C003EE2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評価点については，計算の上，手入力をお願いします。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D0B0F312-406E-4CCE-97DD-11CD6E28307F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2612E8BA-AA77-484E-953B-099D46FB683C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7" authorId="0" shapeId="0" xr:uid="{73A8CA54-D8D0-4BEF-B9D6-24A5FABC3E14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7" authorId="0" shapeId="0" xr:uid="{3FF6B7EB-EF02-48D0-9776-D9FD20C0DBA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9" authorId="0" shapeId="0" xr:uid="{8D9915B0-082A-4BD1-91E2-6F4E18C009BC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CB18B568-58B0-478B-9538-ADC99AB10CF8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F6B7C0B8-27D0-45AC-BA89-31BFBEBB768E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17" authorId="0" shapeId="0" xr:uid="{40F34870-48EF-4C4C-9B16-D83BEF1CD052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997CC290-9C38-44DE-B582-9E5EC764C7A1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2DDC032D-4608-4DE1-955F-A4863BD225C6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17" authorId="0" shapeId="0" xr:uid="{CD848D73-D897-45E4-A9C8-243D8EE4AF9A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8F103382-DD7D-420E-8C8D-E728260F380B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505A079F-1D2E-46F6-B559-BF0DCF9E92D2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17" authorId="0" shapeId="0" xr:uid="{7F9B01B5-19A1-4C93-9A47-311CFA81E337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7D7AF22E-FF89-4FDB-8A75-91F298752C5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B96B256F-0303-4091-8F47-AD2376F0A901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0" authorId="0" shapeId="0" xr:uid="{65B38149-6709-4651-BBAD-88455AD4A699}">
      <text>
        <r>
          <rPr>
            <b/>
            <sz val="9"/>
            <color indexed="81"/>
            <rFont val="MS P 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sharedStrings.xml><?xml version="1.0" encoding="utf-8"?>
<sst xmlns="http://schemas.openxmlformats.org/spreadsheetml/2006/main" count="596" uniqueCount="210">
  <si>
    <t>工事名</t>
    <rPh sb="0" eb="3">
      <t>コウジメイ</t>
    </rPh>
    <phoneticPr fontId="2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</si>
  <si>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</si>
  <si>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</si>
  <si>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</si>
  <si>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</si>
  <si>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経営事項審査における経営状況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</si>
  <si>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</si>
  <si>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</si>
  <si>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営業所の有無</t>
    <phoneticPr fontId="2"/>
  </si>
  <si>
    <t>－</t>
    <phoneticPr fontId="2"/>
  </si>
  <si>
    <t>－</t>
    <phoneticPr fontId="2"/>
  </si>
  <si>
    <t>道or水
港or砂</t>
    <rPh sb="0" eb="1">
      <t>ミチ</t>
    </rPh>
    <rPh sb="3" eb="4">
      <t>ミズ</t>
    </rPh>
    <rPh sb="5" eb="6">
      <t>ミナト</t>
    </rPh>
    <rPh sb="8" eb="9">
      <t>スナ</t>
    </rPh>
    <phoneticPr fontId="2"/>
  </si>
  <si>
    <t>工事場所</t>
    <rPh sb="0" eb="2">
      <t>コウジ</t>
    </rPh>
    <rPh sb="2" eb="4">
      <t>バショ</t>
    </rPh>
    <phoneticPr fontId="2"/>
  </si>
  <si>
    <t>　○○○○工事（○○工区）</t>
    <rPh sb="5" eb="7">
      <t>コウジ</t>
    </rPh>
    <rPh sb="10" eb="12">
      <t>コウク</t>
    </rPh>
    <phoneticPr fontId="2"/>
  </si>
  <si>
    <t>経営事項審査における技術力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</si>
  <si>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t>過去１０年間における国（九州内）又は県の表彰実績　※直近も含む。</t>
    <phoneticPr fontId="2"/>
  </si>
  <si>
    <t>－</t>
  </si>
  <si>
    <t>自己採点</t>
    <rPh sb="0" eb="2">
      <t>ジコ</t>
    </rPh>
    <rPh sb="2" eb="4">
      <t>サイテン</t>
    </rPh>
    <phoneticPr fontId="2"/>
  </si>
  <si>
    <r>
      <t>※受注工事量補正</t>
    </r>
    <r>
      <rPr>
        <b/>
        <sz val="10"/>
        <rFont val="ＭＳ Ｐゴシック"/>
        <family val="3"/>
        <charset val="128"/>
      </rPr>
      <t>（累計）</t>
    </r>
    <r>
      <rPr>
        <sz val="9"/>
        <rFont val="ＭＳ Ｐゴシック"/>
        <family val="3"/>
        <charset val="128"/>
      </rPr>
      <t/>
    </r>
    <rPh sb="1" eb="3">
      <t>ジュチュウ</t>
    </rPh>
    <rPh sb="3" eb="6">
      <t>コウジリョウ</t>
    </rPh>
    <rPh sb="6" eb="8">
      <t>ホセイ</t>
    </rPh>
    <rPh sb="9" eb="11">
      <t>ルイケイ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</si>
  <si>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</si>
  <si>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t>過去５年間における国又は県の同種工事の県内施工実績</t>
    <phoneticPr fontId="2"/>
  </si>
  <si>
    <t>過去３年間の土木一式工事の工事成績の平均点</t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</si>
  <si>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</t>
    </r>
    <rPh sb="0" eb="2">
      <t>ジュチュウ</t>
    </rPh>
    <rPh sb="2" eb="4">
      <t>コウジ</t>
    </rPh>
    <rPh sb="4" eb="5">
      <t>リョウ</t>
    </rPh>
    <phoneticPr fontId="2"/>
  </si>
  <si>
    <t>過去５年間における新規学卒者の雇用</t>
    <phoneticPr fontId="2"/>
  </si>
  <si>
    <t>障害者雇用、高年齢者雇用、又は鹿児島県協力雇用主会等に登録</t>
    <phoneticPr fontId="2"/>
  </si>
  <si>
    <t>①</t>
    <phoneticPr fontId="2"/>
  </si>
  <si>
    <t>(２)　過去５年間における道路管理委託業務の受注実績</t>
    <rPh sb="13" eb="15">
      <t>ドウロ</t>
    </rPh>
    <rPh sb="15" eb="17">
      <t>カンリ</t>
    </rPh>
    <rPh sb="22" eb="24">
      <t>ジュチュウ</t>
    </rPh>
    <phoneticPr fontId="2"/>
  </si>
  <si>
    <t>(１)　過去５年間のﾎﾞﾗﾝﾃｨｱ活動等実績</t>
    <phoneticPr fontId="2"/>
  </si>
  <si>
    <t>　前年度の道路・水辺・港・砂防ｻﾎﾟｰﾀｰとしての活動実績</t>
    <phoneticPr fontId="2"/>
  </si>
  <si>
    <t>　消防団員の雇用</t>
    <phoneticPr fontId="2"/>
  </si>
  <si>
    <t>②</t>
    <phoneticPr fontId="2"/>
  </si>
  <si>
    <t>③</t>
    <phoneticPr fontId="2"/>
  </si>
  <si>
    <t>自己採点＋県採点合計</t>
    <rPh sb="0" eb="2">
      <t>ジコ</t>
    </rPh>
    <rPh sb="2" eb="4">
      <t>サイテン</t>
    </rPh>
    <rPh sb="5" eb="6">
      <t>ケン</t>
    </rPh>
    <rPh sb="6" eb="8">
      <t>サイテン</t>
    </rPh>
    <rPh sb="8" eb="10">
      <t>ゴウケイ</t>
    </rPh>
    <phoneticPr fontId="2"/>
  </si>
  <si>
    <t>総合評価方式（特別簡易型）評価自己採点表 
 一般土木工事 （１億３千万円～３億円未満）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3">
      <t>オク</t>
    </rPh>
    <rPh sb="34" eb="36">
      <t>センマン</t>
    </rPh>
    <rPh sb="36" eb="37">
      <t>エン</t>
    </rPh>
    <rPh sb="39" eb="40">
      <t>オク</t>
    </rPh>
    <rPh sb="40" eb="43">
      <t>エンミマン</t>
    </rPh>
    <phoneticPr fontId="2"/>
  </si>
  <si>
    <t xml:space="preserve">                                                                                                                        印</t>
    <rPh sb="120" eb="121">
      <t>イン</t>
    </rPh>
    <phoneticPr fontId="2"/>
  </si>
  <si>
    <t>総合評価方式（特別簡易型）評価自己採点表 
 一般土木工事 （３億円～ＷＴＯ未満）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3">
      <t>オク</t>
    </rPh>
    <rPh sb="33" eb="34">
      <t>エン</t>
    </rPh>
    <rPh sb="38" eb="40">
      <t>ミマン</t>
    </rPh>
    <phoneticPr fontId="2"/>
  </si>
  <si>
    <t>過去１０年間における国又は県の同種工事の県内施工実績</t>
    <phoneticPr fontId="2"/>
  </si>
  <si>
    <t>地域への貢献</t>
    <rPh sb="0" eb="2">
      <t>チイキ</t>
    </rPh>
    <rPh sb="4" eb="6">
      <t>コウケン</t>
    </rPh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</si>
  <si>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</si>
  <si>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</si>
  <si>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</si>
  <si>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</si>
  <si>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</si>
  <si>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　過去５年間における道路管理委託業務の受注実績</t>
    <rPh sb="10" eb="12">
      <t>ドウロ</t>
    </rPh>
    <rPh sb="12" eb="14">
      <t>カンリ</t>
    </rPh>
    <rPh sb="19" eb="21">
      <t>ジュチュウ</t>
    </rPh>
    <phoneticPr fontId="2"/>
  </si>
  <si>
    <t>　過去５年間のﾎﾞﾗﾝﾃｨｱ活動等実績</t>
    <phoneticPr fontId="2"/>
  </si>
  <si>
    <t>　過去５年間における災害発生時の緊急的な災害復旧活動実績</t>
    <rPh sb="10" eb="12">
      <t>サイガイ</t>
    </rPh>
    <rPh sb="12" eb="15">
      <t>ハッセイジ</t>
    </rPh>
    <rPh sb="16" eb="19">
      <t>キンキュウテキ</t>
    </rPh>
    <rPh sb="20" eb="22">
      <t>サイガイ</t>
    </rPh>
    <rPh sb="22" eb="24">
      <t>フッキュウ</t>
    </rPh>
    <rPh sb="24" eb="26">
      <t>カツドウ</t>
    </rPh>
    <rPh sb="26" eb="28">
      <t>ジッセキ</t>
    </rPh>
    <phoneticPr fontId="2"/>
  </si>
  <si>
    <t>前年度の地球温暖化防止などの環境保全活動実績</t>
    <rPh sb="0" eb="3">
      <t>ゼンネンド</t>
    </rPh>
    <rPh sb="4" eb="6">
      <t>チキュウ</t>
    </rPh>
    <rPh sb="6" eb="9">
      <t>オンダンカ</t>
    </rPh>
    <rPh sb="9" eb="11">
      <t>ボウシ</t>
    </rPh>
    <rPh sb="14" eb="16">
      <t>カンキョウ</t>
    </rPh>
    <rPh sb="16" eb="18">
      <t>ホゼン</t>
    </rPh>
    <rPh sb="18" eb="20">
      <t>カツドウ</t>
    </rPh>
    <rPh sb="20" eb="22">
      <t>ジッセキ</t>
    </rPh>
    <phoneticPr fontId="2"/>
  </si>
  <si>
    <t>過去５年間における新規学卒者の雇用（代表者）</t>
    <rPh sb="18" eb="21">
      <t>ダイヒョウシャ</t>
    </rPh>
    <phoneticPr fontId="2"/>
  </si>
  <si>
    <t>総合評価方式（特別簡易型）評価自己採点表 
 海上工事 （３億円～ＷＴＯ未満）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カイジョウ</t>
    </rPh>
    <rPh sb="25" eb="27">
      <t>コウジ</t>
    </rPh>
    <rPh sb="30" eb="31">
      <t>オク</t>
    </rPh>
    <rPh sb="31" eb="32">
      <t>エン</t>
    </rPh>
    <rPh sb="36" eb="38">
      <t>ミマン</t>
    </rPh>
    <phoneticPr fontId="2"/>
  </si>
  <si>
    <t>過去１０年間における国（九州内）又は県の表彰実績（代表者）　※直近も含む。</t>
    <rPh sb="25" eb="28">
      <t>ダイヒョウシャ</t>
    </rPh>
    <phoneticPr fontId="2"/>
  </si>
  <si>
    <t>障害者雇用、高年齢者雇用、又は鹿児島県協力雇用主会等への登録（代表者）</t>
    <rPh sb="31" eb="34">
      <t>ダイヒョウシャ</t>
    </rPh>
    <phoneticPr fontId="2"/>
  </si>
  <si>
    <t>過去５年間における国又は県の同種工事の県内施工実績（代表者）</t>
    <rPh sb="26" eb="29">
      <t>ダイヒョウシャ</t>
    </rPh>
    <phoneticPr fontId="2"/>
  </si>
  <si>
    <t>過去３年間の土木一式工事の工事成績の平均点（代表者）</t>
    <rPh sb="22" eb="25">
      <t>ダイヒョウシャ</t>
    </rPh>
    <phoneticPr fontId="2"/>
  </si>
  <si>
    <t>経営事項審査における経営状況（代表者）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rPh sb="15" eb="18">
      <t>ダイヒョウシャ</t>
    </rPh>
    <phoneticPr fontId="2"/>
  </si>
  <si>
    <t>経営事項審査における技術力（代表者）</t>
    <rPh sb="0" eb="2">
      <t>ケイエイ</t>
    </rPh>
    <rPh sb="2" eb="4">
      <t>ジコウ</t>
    </rPh>
    <rPh sb="4" eb="6">
      <t>シンサ</t>
    </rPh>
    <rPh sb="10" eb="13">
      <t>ギジュツリョク</t>
    </rPh>
    <rPh sb="14" eb="17">
      <t>ダイヒョウシャ</t>
    </rPh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</si>
  <si>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　　　代表者及び代表者以外の構成員</t>
    </r>
    <rPh sb="0" eb="2">
      <t>ジュチュウ</t>
    </rPh>
    <rPh sb="2" eb="4">
      <t>コウジ</t>
    </rPh>
    <rPh sb="4" eb="5">
      <t>リョウ</t>
    </rPh>
    <rPh sb="12" eb="15">
      <t>ダイヒョウシャ</t>
    </rPh>
    <rPh sb="15" eb="16">
      <t>オヨ</t>
    </rPh>
    <rPh sb="17" eb="20">
      <t>ダイヒョウシャ</t>
    </rPh>
    <rPh sb="20" eb="22">
      <t>イガイ</t>
    </rPh>
    <rPh sb="23" eb="26">
      <t>コウセイイン</t>
    </rPh>
    <phoneticPr fontId="2"/>
  </si>
  <si>
    <t>営業所の有無（代表者）</t>
    <rPh sb="7" eb="10">
      <t>ダイヒョウシャ</t>
    </rPh>
    <phoneticPr fontId="2"/>
  </si>
  <si>
    <t>過去１０年間における国又は県の同種工事の県内施工実績（代表者）</t>
    <rPh sb="27" eb="30">
      <t>ダイヒョウシャ</t>
    </rPh>
    <phoneticPr fontId="2"/>
  </si>
  <si>
    <t>　過去２年間における災害協定に基づく緊急出動実績</t>
    <rPh sb="10" eb="12">
      <t>サイガイ</t>
    </rPh>
    <rPh sb="12" eb="14">
      <t>キョウテイ</t>
    </rPh>
    <rPh sb="15" eb="16">
      <t>モト</t>
    </rPh>
    <rPh sb="18" eb="20">
      <t>キンキュウ</t>
    </rPh>
    <rPh sb="20" eb="22">
      <t>シュツドウ</t>
    </rPh>
    <rPh sb="22" eb="24">
      <t>ジッセキ</t>
    </rPh>
    <phoneticPr fontId="2"/>
  </si>
  <si>
    <t>　過去２年間における家畜伝染病予防法に基づく防疫活動実績</t>
    <rPh sb="10" eb="12">
      <t>カチク</t>
    </rPh>
    <rPh sb="12" eb="15">
      <t>デンセンビョウ</t>
    </rPh>
    <rPh sb="15" eb="18">
      <t>ヨボウホウ</t>
    </rPh>
    <rPh sb="19" eb="20">
      <t>モト</t>
    </rPh>
    <rPh sb="22" eb="24">
      <t>ボウエキ</t>
    </rPh>
    <rPh sb="24" eb="26">
      <t>カツドウ</t>
    </rPh>
    <rPh sb="26" eb="28">
      <t>ジッセキ</t>
    </rPh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</si>
  <si>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　　　　代表者及び代表者以外の構成員</t>
    </r>
    <rPh sb="0" eb="2">
      <t>ジュチュウ</t>
    </rPh>
    <rPh sb="2" eb="4">
      <t>コウジ</t>
    </rPh>
    <rPh sb="4" eb="5">
      <t>リョウ</t>
    </rPh>
    <rPh sb="13" eb="16">
      <t>ダイヒョウシャ</t>
    </rPh>
    <rPh sb="16" eb="17">
      <t>オヨ</t>
    </rPh>
    <rPh sb="18" eb="21">
      <t>ダイヒョウシャ</t>
    </rPh>
    <rPh sb="21" eb="23">
      <t>イガイ</t>
    </rPh>
    <rPh sb="24" eb="27">
      <t>コウセイイン</t>
    </rPh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</si>
  <si>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</si>
  <si>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</si>
  <si>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</si>
  <si>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</si>
  <si>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（契約担当者）　　殿</t>
    <rPh sb="1" eb="3">
      <t>ケイヤク</t>
    </rPh>
    <rPh sb="3" eb="6">
      <t>タントウシャ</t>
    </rPh>
    <rPh sb="9" eb="10">
      <t>ドノ</t>
    </rPh>
    <phoneticPr fontId="2"/>
  </si>
  <si>
    <t>住　　　　所</t>
    <rPh sb="0" eb="1">
      <t>ジュウ</t>
    </rPh>
    <rPh sb="5" eb="6">
      <t>ショ</t>
    </rPh>
    <phoneticPr fontId="2"/>
  </si>
  <si>
    <t>許 可 番 号</t>
    <rPh sb="0" eb="1">
      <t>モト</t>
    </rPh>
    <rPh sb="2" eb="3">
      <t>カ</t>
    </rPh>
    <rPh sb="4" eb="5">
      <t>バン</t>
    </rPh>
    <rPh sb="6" eb="7">
      <t>ゴウ</t>
    </rPh>
    <phoneticPr fontId="2"/>
  </si>
  <si>
    <t>―</t>
    <phoneticPr fontId="2"/>
  </si>
  <si>
    <t>(大臣：0，知事：46)</t>
    <rPh sb="1" eb="3">
      <t>ダイジン</t>
    </rPh>
    <rPh sb="6" eb="8">
      <t>チジ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</si>
  <si>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</si>
  <si>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　 表　 者</t>
    <rPh sb="0" eb="1">
      <t>ダイ</t>
    </rPh>
    <rPh sb="3" eb="4">
      <t>オモテ</t>
    </rPh>
    <rPh sb="6" eb="7">
      <t>シャ</t>
    </rPh>
    <phoneticPr fontId="2"/>
  </si>
  <si>
    <t>印</t>
    <rPh sb="0" eb="1">
      <t>イン</t>
    </rPh>
    <phoneticPr fontId="2"/>
  </si>
  <si>
    <t>総合評価方式自己採点表の提出について</t>
    <rPh sb="0" eb="2">
      <t>ソウゴウ</t>
    </rPh>
    <rPh sb="2" eb="4">
      <t>ヒョウカ</t>
    </rPh>
    <rPh sb="4" eb="6">
      <t>ホウシキ</t>
    </rPh>
    <rPh sb="6" eb="8">
      <t>ジコ</t>
    </rPh>
    <rPh sb="8" eb="10">
      <t>サイテン</t>
    </rPh>
    <rPh sb="10" eb="11">
      <t>ヒョウ</t>
    </rPh>
    <rPh sb="12" eb="14">
      <t>テイシュツ</t>
    </rPh>
    <phoneticPr fontId="2"/>
  </si>
  <si>
    <t>○○○○○○工事（○○工区）</t>
    <rPh sb="6" eb="8">
      <t>コウジ</t>
    </rPh>
    <rPh sb="11" eb="13">
      <t>コウク</t>
    </rPh>
    <phoneticPr fontId="2"/>
  </si>
  <si>
    <t>の技術評価点の自己採点表を提出します。</t>
    <rPh sb="3" eb="6">
      <t>ヒョウカテン</t>
    </rPh>
    <rPh sb="7" eb="9">
      <t>ジコ</t>
    </rPh>
    <rPh sb="9" eb="11">
      <t>サイテン</t>
    </rPh>
    <rPh sb="11" eb="12">
      <t>ヒョウ</t>
    </rPh>
    <phoneticPr fontId="2"/>
  </si>
  <si>
    <t>添付の様式の内容については，事実と相違ないことを誓約します。</t>
    <rPh sb="0" eb="2">
      <t>テンプ</t>
    </rPh>
    <rPh sb="3" eb="5">
      <t>ヨウシキ</t>
    </rPh>
    <rPh sb="6" eb="8">
      <t>ナイヨウ</t>
    </rPh>
    <rPh sb="14" eb="16">
      <t>ジジツ</t>
    </rPh>
    <rPh sb="17" eb="19">
      <t>ソウイ</t>
    </rPh>
    <rPh sb="24" eb="26">
      <t>セイヤク</t>
    </rPh>
    <phoneticPr fontId="2"/>
  </si>
  <si>
    <t>また，本入札においては，入札金額とともに本自己採点表をもって入札することを誓約し</t>
    <rPh sb="3" eb="4">
      <t>ホン</t>
    </rPh>
    <rPh sb="4" eb="6">
      <t>ニュウサツ</t>
    </rPh>
    <rPh sb="12" eb="14">
      <t>ニュウサツ</t>
    </rPh>
    <rPh sb="14" eb="16">
      <t>キンガク</t>
    </rPh>
    <rPh sb="20" eb="21">
      <t>ホン</t>
    </rPh>
    <rPh sb="21" eb="23">
      <t>ジコ</t>
    </rPh>
    <rPh sb="23" eb="25">
      <t>サイテン</t>
    </rPh>
    <rPh sb="25" eb="26">
      <t>ヒョウ</t>
    </rPh>
    <rPh sb="30" eb="32">
      <t>ニュウサツ</t>
    </rPh>
    <rPh sb="37" eb="39">
      <t>セイヤク</t>
    </rPh>
    <phoneticPr fontId="2"/>
  </si>
  <si>
    <t>ます。</t>
    <phoneticPr fontId="2"/>
  </si>
  <si>
    <t>自己採点の内容に虚偽が認められた場合，入札無効となっても異議はありません。</t>
    <rPh sb="0" eb="2">
      <t>ジコ</t>
    </rPh>
    <rPh sb="2" eb="4">
      <t>サイテン</t>
    </rPh>
    <rPh sb="5" eb="7">
      <t>ナイヨウ</t>
    </rPh>
    <rPh sb="8" eb="10">
      <t>キョギ</t>
    </rPh>
    <rPh sb="11" eb="12">
      <t>ミト</t>
    </rPh>
    <rPh sb="16" eb="18">
      <t>バアイ</t>
    </rPh>
    <rPh sb="19" eb="21">
      <t>ニュウサツ</t>
    </rPh>
    <rPh sb="21" eb="23">
      <t>ムコウ</t>
    </rPh>
    <rPh sb="28" eb="30">
      <t>イギ</t>
    </rPh>
    <phoneticPr fontId="2"/>
  </si>
  <si>
    <t>なお，過小評価があった場合においても，その自己採点の点数をその項目の技術評価点と</t>
    <rPh sb="3" eb="5">
      <t>カショウ</t>
    </rPh>
    <rPh sb="5" eb="7">
      <t>ヒョウカ</t>
    </rPh>
    <rPh sb="11" eb="13">
      <t>バアイ</t>
    </rPh>
    <rPh sb="21" eb="23">
      <t>ジコ</t>
    </rPh>
    <rPh sb="23" eb="25">
      <t>サイテン</t>
    </rPh>
    <rPh sb="26" eb="28">
      <t>テンスウ</t>
    </rPh>
    <rPh sb="31" eb="33">
      <t>コウモク</t>
    </rPh>
    <rPh sb="34" eb="36">
      <t>ギジュツ</t>
    </rPh>
    <rPh sb="36" eb="39">
      <t>ヒョウカテン</t>
    </rPh>
    <phoneticPr fontId="2"/>
  </si>
  <si>
    <t>して決定すること，過大評価があった場合，契約担当者において下方修正されても異議は</t>
    <rPh sb="2" eb="4">
      <t>ケッテイ</t>
    </rPh>
    <rPh sb="9" eb="11">
      <t>カダイ</t>
    </rPh>
    <rPh sb="11" eb="13">
      <t>ヒョウカ</t>
    </rPh>
    <rPh sb="17" eb="19">
      <t>バアイ</t>
    </rPh>
    <rPh sb="20" eb="22">
      <t>ケイヤク</t>
    </rPh>
    <rPh sb="22" eb="25">
      <t>タントウシャ</t>
    </rPh>
    <rPh sb="29" eb="31">
      <t>カホウ</t>
    </rPh>
    <rPh sb="31" eb="33">
      <t>シュウセイ</t>
    </rPh>
    <rPh sb="37" eb="39">
      <t>イギ</t>
    </rPh>
    <phoneticPr fontId="2"/>
  </si>
  <si>
    <t>ありません。</t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</si>
  <si>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</si>
  <si>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担 当 者　：</t>
    <rPh sb="0" eb="1">
      <t>タン</t>
    </rPh>
    <rPh sb="2" eb="3">
      <t>トウ</t>
    </rPh>
    <rPh sb="4" eb="5">
      <t>シャ</t>
    </rPh>
    <phoneticPr fontId="2"/>
  </si>
  <si>
    <t>電話番号　：</t>
    <rPh sb="0" eb="2">
      <t>デンワ</t>
    </rPh>
    <rPh sb="2" eb="4">
      <t>バンゴウ</t>
    </rPh>
    <phoneticPr fontId="2"/>
  </si>
  <si>
    <t>発注者で
記入</t>
    <rPh sb="0" eb="3">
      <t>ハッチュウシャ</t>
    </rPh>
    <rPh sb="5" eb="7">
      <t>キニュウ</t>
    </rPh>
    <phoneticPr fontId="2"/>
  </si>
  <si>
    <t>過去３年間の同一発注業種の工事成績の平均点</t>
    <rPh sb="6" eb="8">
      <t>ドウイツ</t>
    </rPh>
    <rPh sb="8" eb="10">
      <t>ハッチュウ</t>
    </rPh>
    <rPh sb="10" eb="12">
      <t>ギョウシュ</t>
    </rPh>
    <phoneticPr fontId="2"/>
  </si>
  <si>
    <t>過去２年間における家畜伝染病予防法に基づく防疫活動実績</t>
    <rPh sb="0" eb="2">
      <t>カコ</t>
    </rPh>
    <rPh sb="3" eb="5">
      <t>ネンカン</t>
    </rPh>
    <rPh sb="9" eb="11">
      <t>カチク</t>
    </rPh>
    <rPh sb="11" eb="14">
      <t>デンセンビョウ</t>
    </rPh>
    <rPh sb="14" eb="17">
      <t>ヨボウホウ</t>
    </rPh>
    <rPh sb="18" eb="19">
      <t>モト</t>
    </rPh>
    <rPh sb="21" eb="23">
      <t>ボウエキ</t>
    </rPh>
    <rPh sb="23" eb="25">
      <t>カツドウ</t>
    </rPh>
    <rPh sb="25" eb="27">
      <t>ジッセキ</t>
    </rPh>
    <phoneticPr fontId="2"/>
  </si>
  <si>
    <t>配置予定技術者の資格保有（水産工学士又は海上工事施工管理技術者）</t>
    <rPh sb="0" eb="2">
      <t>ハイチ</t>
    </rPh>
    <rPh sb="2" eb="4">
      <t>ヨテイ</t>
    </rPh>
    <rPh sb="4" eb="7">
      <t>ギジュツシャ</t>
    </rPh>
    <rPh sb="8" eb="10">
      <t>シカク</t>
    </rPh>
    <rPh sb="10" eb="12">
      <t>ホユウ</t>
    </rPh>
    <rPh sb="13" eb="15">
      <t>スイサン</t>
    </rPh>
    <rPh sb="15" eb="18">
      <t>コウガクシ</t>
    </rPh>
    <rPh sb="18" eb="19">
      <t>マタ</t>
    </rPh>
    <rPh sb="20" eb="22">
      <t>カイジョウ</t>
    </rPh>
    <rPh sb="22" eb="24">
      <t>コウジ</t>
    </rPh>
    <rPh sb="24" eb="26">
      <t>セコウ</t>
    </rPh>
    <rPh sb="26" eb="28">
      <t>カンリ</t>
    </rPh>
    <rPh sb="28" eb="31">
      <t>ギジュツシャ</t>
    </rPh>
    <phoneticPr fontId="2"/>
  </si>
  <si>
    <t>災害協定に基づく海上緊急出動体制
・自社船保有</t>
    <rPh sb="0" eb="2">
      <t>サイガイ</t>
    </rPh>
    <rPh sb="2" eb="4">
      <t>キョウテイ</t>
    </rPh>
    <rPh sb="5" eb="6">
      <t>モト</t>
    </rPh>
    <rPh sb="8" eb="10">
      <t>カイジョウ</t>
    </rPh>
    <rPh sb="10" eb="12">
      <t>キンキュウ</t>
    </rPh>
    <rPh sb="12" eb="14">
      <t>シュツドウ</t>
    </rPh>
    <rPh sb="14" eb="16">
      <t>タイセイ</t>
    </rPh>
    <rPh sb="18" eb="21">
      <t>ジシャセン</t>
    </rPh>
    <rPh sb="21" eb="23">
      <t>ホユウ</t>
    </rPh>
    <phoneticPr fontId="2"/>
  </si>
  <si>
    <t>災害協定に基づく海上緊急出動体制（代表者又は代表者以外の構成員）
・自社船保有</t>
    <rPh sb="0" eb="2">
      <t>サイガイ</t>
    </rPh>
    <rPh sb="2" eb="4">
      <t>キョウテイ</t>
    </rPh>
    <rPh sb="5" eb="6">
      <t>モト</t>
    </rPh>
    <rPh sb="8" eb="10">
      <t>カイジョウ</t>
    </rPh>
    <rPh sb="10" eb="12">
      <t>キンキュウ</t>
    </rPh>
    <rPh sb="12" eb="14">
      <t>シュツドウ</t>
    </rPh>
    <rPh sb="14" eb="16">
      <t>タイセイ</t>
    </rPh>
    <rPh sb="17" eb="20">
      <t>ダイヒョウシャ</t>
    </rPh>
    <rPh sb="20" eb="21">
      <t>マタ</t>
    </rPh>
    <rPh sb="22" eb="25">
      <t>ダイヒョウシャ</t>
    </rPh>
    <rPh sb="25" eb="27">
      <t>イガイ</t>
    </rPh>
    <rPh sb="28" eb="31">
      <t>コウセイイン</t>
    </rPh>
    <rPh sb="34" eb="37">
      <t>ジシャセン</t>
    </rPh>
    <rPh sb="37" eb="39">
      <t>ホユウ</t>
    </rPh>
    <phoneticPr fontId="2"/>
  </si>
  <si>
    <t>担い手育成加算</t>
    <rPh sb="0" eb="1">
      <t>ニナ</t>
    </rPh>
    <rPh sb="2" eb="3">
      <t>テ</t>
    </rPh>
    <rPh sb="3" eb="5">
      <t>イクセイ</t>
    </rPh>
    <rPh sb="5" eb="7">
      <t>カサン</t>
    </rPh>
    <phoneticPr fontId="2"/>
  </si>
  <si>
    <t>（１）</t>
    <phoneticPr fontId="2"/>
  </si>
  <si>
    <t>（２）</t>
    <phoneticPr fontId="2"/>
  </si>
  <si>
    <t xml:space="preserve">(1)または(2)のどちらかを選択
</t>
    <phoneticPr fontId="2"/>
  </si>
  <si>
    <t>過去５年間のﾎﾞﾗﾝﾃｨｱ活動等実績</t>
    <phoneticPr fontId="2"/>
  </si>
  <si>
    <t>過去５年間における道路管理委託業務の受注実績</t>
    <rPh sb="9" eb="11">
      <t>ドウロ</t>
    </rPh>
    <rPh sb="11" eb="13">
      <t>カンリ</t>
    </rPh>
    <rPh sb="18" eb="20">
      <t>ジュチュウ</t>
    </rPh>
    <phoneticPr fontId="2"/>
  </si>
  <si>
    <t>前年度の道路・水辺・港・砂防ｻﾎﾟｰﾀｰとしての活動実績</t>
    <phoneticPr fontId="2"/>
  </si>
  <si>
    <t>消防団員の雇用</t>
    <phoneticPr fontId="2"/>
  </si>
  <si>
    <t xml:space="preserve">(1)または(2)のどちらかを
選択
</t>
    <phoneticPr fontId="2"/>
  </si>
  <si>
    <t xml:space="preserve">                                                                                                                    印</t>
    <rPh sb="116" eb="117">
      <t>イン</t>
    </rPh>
    <phoneticPr fontId="2"/>
  </si>
  <si>
    <t>配置予定技術者の資格保有（ＰＣ技士）</t>
    <rPh sb="0" eb="2">
      <t>ハイチ</t>
    </rPh>
    <rPh sb="2" eb="4">
      <t>ヨテイ</t>
    </rPh>
    <rPh sb="4" eb="7">
      <t>ギジュツシャ</t>
    </rPh>
    <rPh sb="8" eb="10">
      <t>シカク</t>
    </rPh>
    <rPh sb="10" eb="12">
      <t>ホユウ</t>
    </rPh>
    <rPh sb="15" eb="17">
      <t>ギシ</t>
    </rPh>
    <phoneticPr fontId="2"/>
  </si>
  <si>
    <t>配置予定技術者の資格保有（一級施工管理技士又は技術士）</t>
    <rPh sb="0" eb="2">
      <t>ハイチ</t>
    </rPh>
    <rPh sb="2" eb="4">
      <t>ヨテイ</t>
    </rPh>
    <rPh sb="4" eb="7">
      <t>ギジュツシャ</t>
    </rPh>
    <rPh sb="8" eb="10">
      <t>シカク</t>
    </rPh>
    <rPh sb="10" eb="12">
      <t>ホユウ</t>
    </rPh>
    <rPh sb="13" eb="15">
      <t>イッキュウ</t>
    </rPh>
    <rPh sb="15" eb="17">
      <t>セコウ</t>
    </rPh>
    <rPh sb="17" eb="19">
      <t>カンリ</t>
    </rPh>
    <rPh sb="19" eb="21">
      <t>ギシ</t>
    </rPh>
    <rPh sb="21" eb="22">
      <t>マタ</t>
    </rPh>
    <rPh sb="23" eb="26">
      <t>ギジュツシ</t>
    </rPh>
    <phoneticPr fontId="2"/>
  </si>
  <si>
    <t>過去１０年間における国（九州内）又は県の表彰実績　※直近も含む。（代表者）</t>
    <rPh sb="33" eb="36">
      <t>ダイヒョウシャ</t>
    </rPh>
    <phoneticPr fontId="2"/>
  </si>
  <si>
    <t>担い手育成加算（代表者）</t>
    <rPh sb="0" eb="1">
      <t>ニナ</t>
    </rPh>
    <rPh sb="2" eb="3">
      <t>テ</t>
    </rPh>
    <rPh sb="3" eb="5">
      <t>イクセイ</t>
    </rPh>
    <rPh sb="5" eb="7">
      <t>カサン</t>
    </rPh>
    <rPh sb="8" eb="11">
      <t>ダイヒョウシャ</t>
    </rPh>
    <phoneticPr fontId="2"/>
  </si>
  <si>
    <t>配置予定技術者の資格保有（水産工学士又は海上工事施工管理技術者）（代表者）</t>
    <rPh sb="0" eb="2">
      <t>ハイチ</t>
    </rPh>
    <rPh sb="2" eb="4">
      <t>ヨテイ</t>
    </rPh>
    <rPh sb="4" eb="7">
      <t>ギジュツシャ</t>
    </rPh>
    <rPh sb="8" eb="10">
      <t>シカク</t>
    </rPh>
    <rPh sb="10" eb="12">
      <t>ホユウ</t>
    </rPh>
    <rPh sb="13" eb="15">
      <t>スイサン</t>
    </rPh>
    <rPh sb="15" eb="18">
      <t>コウガクシ</t>
    </rPh>
    <rPh sb="18" eb="19">
      <t>マタ</t>
    </rPh>
    <rPh sb="20" eb="22">
      <t>カイジョウ</t>
    </rPh>
    <rPh sb="22" eb="24">
      <t>コウジ</t>
    </rPh>
    <rPh sb="24" eb="26">
      <t>セコウ</t>
    </rPh>
    <rPh sb="26" eb="28">
      <t>カンリ</t>
    </rPh>
    <rPh sb="28" eb="31">
      <t>ギジュツシャ</t>
    </rPh>
    <rPh sb="33" eb="36">
      <t>ダイヒョウシャ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</si>
  <si>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</si>
  <si>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過去２年間におけるICT活用工事の県内施工実績</t>
    <phoneticPr fontId="2"/>
  </si>
  <si>
    <t>当該工事における建設キャリアアップシステム活用</t>
    <phoneticPr fontId="2"/>
  </si>
  <si>
    <t>配置予定技術者の工事成績評定最高点</t>
    <phoneticPr fontId="2"/>
  </si>
  <si>
    <t>配置予定技術者の工事成績評定最高点（代表者）</t>
    <rPh sb="18" eb="21">
      <t>ダイヒョウシャ</t>
    </rPh>
    <phoneticPr fontId="2"/>
  </si>
  <si>
    <t xml:space="preserve">災害協定に基づく海上緊急出動体制
・自社船保有＋自社雇用船員２名以上                     </t>
    <rPh sb="0" eb="2">
      <t>サイガイ</t>
    </rPh>
    <rPh sb="2" eb="4">
      <t>キョウテイ</t>
    </rPh>
    <rPh sb="5" eb="6">
      <t>モト</t>
    </rPh>
    <rPh sb="8" eb="10">
      <t>カイジョウ</t>
    </rPh>
    <rPh sb="10" eb="12">
      <t>キンキュウ</t>
    </rPh>
    <rPh sb="12" eb="14">
      <t>シュツドウ</t>
    </rPh>
    <rPh sb="14" eb="16">
      <t>タイセイ</t>
    </rPh>
    <rPh sb="24" eb="26">
      <t>ジシャ</t>
    </rPh>
    <rPh sb="26" eb="28">
      <t>コヨウ</t>
    </rPh>
    <rPh sb="28" eb="30">
      <t>センイン</t>
    </rPh>
    <rPh sb="31" eb="32">
      <t>メイ</t>
    </rPh>
    <rPh sb="32" eb="34">
      <t>イジョウ</t>
    </rPh>
    <phoneticPr fontId="2"/>
  </si>
  <si>
    <t>過去３年間の土木一式工事の工事成績の平均点（代表者）</t>
    <rPh sb="6" eb="8">
      <t>ドボク</t>
    </rPh>
    <rPh sb="8" eb="10">
      <t>イッシキ</t>
    </rPh>
    <rPh sb="10" eb="12">
      <t>コウジ</t>
    </rPh>
    <rPh sb="22" eb="25">
      <t>ダイヒョウシャ</t>
    </rPh>
    <phoneticPr fontId="2"/>
  </si>
  <si>
    <t xml:space="preserve">災害協定に基づく海上緊急出動体制（代表者又は代表者以外の構成員）
・自社船保有＋自社雇用船員２名以上         </t>
    <rPh sb="0" eb="2">
      <t>サイガイ</t>
    </rPh>
    <rPh sb="2" eb="4">
      <t>キョウテイ</t>
    </rPh>
    <rPh sb="5" eb="6">
      <t>モト</t>
    </rPh>
    <rPh sb="8" eb="10">
      <t>カイジョウ</t>
    </rPh>
    <rPh sb="10" eb="12">
      <t>キンキュウ</t>
    </rPh>
    <rPh sb="12" eb="14">
      <t>シュツドウ</t>
    </rPh>
    <rPh sb="14" eb="16">
      <t>タイセイ</t>
    </rPh>
    <rPh sb="17" eb="20">
      <t>ダイヒョウシャ</t>
    </rPh>
    <rPh sb="20" eb="21">
      <t>マタ</t>
    </rPh>
    <rPh sb="22" eb="25">
      <t>ダイヒョウシャ</t>
    </rPh>
    <rPh sb="25" eb="27">
      <t>イガイ</t>
    </rPh>
    <rPh sb="28" eb="31">
      <t>コウセイイン</t>
    </rPh>
    <phoneticPr fontId="2"/>
  </si>
  <si>
    <t>②前年度の道路・水辺・港・砂防サポーターとしての活動実績</t>
    <phoneticPr fontId="2"/>
  </si>
  <si>
    <t>①過去５年間のﾎﾞﾗﾝﾃｨｱ活動等による地域貢献の実績（活動実績年数×0.2点/年）</t>
    <phoneticPr fontId="2"/>
  </si>
  <si>
    <r>
      <t>地域への貢献(評価対象①から⑧の実績が４項目を超えてある場合は，４項目を超えて入力可。ただし，評価点は評点の高い順に</t>
    </r>
    <r>
      <rPr>
        <b/>
        <u/>
        <sz val="10"/>
        <rFont val="ＭＳ Ｐゴシック"/>
        <family val="3"/>
        <charset val="128"/>
      </rPr>
      <t>最大4項目</t>
    </r>
    <r>
      <rPr>
        <sz val="10"/>
        <rFont val="ＭＳ Ｐゴシック"/>
        <family val="3"/>
        <charset val="128"/>
      </rPr>
      <t>まで，</t>
    </r>
    <r>
      <rPr>
        <b/>
        <u/>
        <sz val="10"/>
        <rFont val="ＭＳ Ｐゴシック"/>
        <family val="3"/>
        <charset val="128"/>
      </rPr>
      <t>上限1.4点</t>
    </r>
    <r>
      <rPr>
        <sz val="10"/>
        <rFont val="ＭＳ Ｐゴシック"/>
        <family val="3"/>
        <charset val="128"/>
      </rPr>
      <t>となる。)</t>
    </r>
    <rPh sb="0" eb="2">
      <t>チイキ</t>
    </rPh>
    <rPh sb="4" eb="6">
      <t>コウケン</t>
    </rPh>
    <rPh sb="7" eb="9">
      <t>ヒョウカ</t>
    </rPh>
    <rPh sb="9" eb="11">
      <t>タイショウ</t>
    </rPh>
    <rPh sb="28" eb="30">
      <t>バアイ</t>
    </rPh>
    <rPh sb="33" eb="35">
      <t>コウモク</t>
    </rPh>
    <rPh sb="36" eb="37">
      <t>コ</t>
    </rPh>
    <rPh sb="39" eb="41">
      <t>ニュウリョク</t>
    </rPh>
    <rPh sb="40" eb="41">
      <t>キニュウ</t>
    </rPh>
    <rPh sb="41" eb="42">
      <t>カ</t>
    </rPh>
    <rPh sb="49" eb="50">
      <t>テン</t>
    </rPh>
    <rPh sb="58" eb="60">
      <t>サイダイ</t>
    </rPh>
    <rPh sb="61" eb="63">
      <t>コウモク</t>
    </rPh>
    <rPh sb="66" eb="68">
      <t>ジョウゲン</t>
    </rPh>
    <rPh sb="71" eb="72">
      <t>テン</t>
    </rPh>
    <phoneticPr fontId="2"/>
  </si>
  <si>
    <t>代表者</t>
    <rPh sb="0" eb="3">
      <t>ダイヒョウシャ</t>
    </rPh>
    <phoneticPr fontId="2"/>
  </si>
  <si>
    <t>代表者以外の構成員１</t>
    <rPh sb="0" eb="2">
      <t>ダイヒョウ</t>
    </rPh>
    <rPh sb="2" eb="3">
      <t>シャ</t>
    </rPh>
    <rPh sb="3" eb="5">
      <t>イガイ</t>
    </rPh>
    <rPh sb="6" eb="9">
      <t>コウセイイン</t>
    </rPh>
    <phoneticPr fontId="2"/>
  </si>
  <si>
    <t>代表者以外の構成員２</t>
    <rPh sb="0" eb="2">
      <t>ダイヒョウ</t>
    </rPh>
    <rPh sb="2" eb="3">
      <t>シャ</t>
    </rPh>
    <rPh sb="3" eb="5">
      <t>イガイ</t>
    </rPh>
    <rPh sb="6" eb="9">
      <t>コウセイイン</t>
    </rPh>
    <phoneticPr fontId="2"/>
  </si>
  <si>
    <t>代表者以外の構成員３</t>
    <rPh sb="0" eb="2">
      <t>ダイヒョウ</t>
    </rPh>
    <rPh sb="2" eb="3">
      <t>シャ</t>
    </rPh>
    <rPh sb="3" eb="5">
      <t>イガイ</t>
    </rPh>
    <rPh sb="6" eb="9">
      <t>コウセイイン</t>
    </rPh>
    <phoneticPr fontId="2"/>
  </si>
  <si>
    <t>過去２年間におけるICT活用工事の県内施工実績
（代表者及び代表者以外の構成員）</t>
    <phoneticPr fontId="2"/>
  </si>
  <si>
    <t>当該工事における建設キャリアアップシステムの活用</t>
    <phoneticPr fontId="2"/>
  </si>
  <si>
    <t>当該工事における登録基幹技能者の活用</t>
    <phoneticPr fontId="2"/>
  </si>
  <si>
    <t>当該工事における建設キャリアアップシステムの活用（企業体として評価）
（代表者及び代表者以外の構成員）</t>
    <rPh sb="25" eb="28">
      <t>キギョウタイ</t>
    </rPh>
    <rPh sb="31" eb="33">
      <t>ヒョウカ</t>
    </rPh>
    <phoneticPr fontId="2"/>
  </si>
  <si>
    <t>当該工事における登録基幹技能者の活用（企業体として評価）
(代表者，代表者以外の構成員又は下請者)</t>
    <rPh sb="19" eb="22">
      <t>キギョウタイ</t>
    </rPh>
    <rPh sb="25" eb="27">
      <t>ヒョウカ</t>
    </rPh>
    <rPh sb="30" eb="33">
      <t>ダイヒョウシャ</t>
    </rPh>
    <rPh sb="34" eb="37">
      <t>ダイヒョウシャ</t>
    </rPh>
    <rPh sb="37" eb="39">
      <t>イガイ</t>
    </rPh>
    <rPh sb="40" eb="43">
      <t>コウセイイン</t>
    </rPh>
    <rPh sb="43" eb="44">
      <t>マタ</t>
    </rPh>
    <rPh sb="45" eb="48">
      <t>シタウケシャ</t>
    </rPh>
    <phoneticPr fontId="2"/>
  </si>
  <si>
    <t>前年度のＣＰＤＳ(１級土木施工管理技士）単位取得状況</t>
    <rPh sb="0" eb="3">
      <t>ゼンネンド</t>
    </rPh>
    <rPh sb="10" eb="11">
      <t>キュウ</t>
    </rPh>
    <rPh sb="11" eb="13">
      <t>ドボク</t>
    </rPh>
    <rPh sb="13" eb="15">
      <t>セコウ</t>
    </rPh>
    <rPh sb="15" eb="17">
      <t>カンリ</t>
    </rPh>
    <rPh sb="17" eb="19">
      <t>ギシ</t>
    </rPh>
    <rPh sb="20" eb="22">
      <t>タンイ</t>
    </rPh>
    <rPh sb="22" eb="24">
      <t>シュトク</t>
    </rPh>
    <rPh sb="24" eb="26">
      <t>ジョウキョウ</t>
    </rPh>
    <phoneticPr fontId="2"/>
  </si>
  <si>
    <t>前年度のＣＰＤＳ(１級土木施工管理技士）単位取得状況（代表者）</t>
    <rPh sb="0" eb="3">
      <t>ゼンネンド</t>
    </rPh>
    <rPh sb="10" eb="11">
      <t>キュウ</t>
    </rPh>
    <rPh sb="11" eb="13">
      <t>ドボク</t>
    </rPh>
    <rPh sb="13" eb="15">
      <t>セコウ</t>
    </rPh>
    <rPh sb="15" eb="17">
      <t>カンリ</t>
    </rPh>
    <rPh sb="17" eb="19">
      <t>ギシ</t>
    </rPh>
    <rPh sb="20" eb="22">
      <t>タンイ</t>
    </rPh>
    <rPh sb="22" eb="24">
      <t>シュトク</t>
    </rPh>
    <rPh sb="24" eb="26">
      <t>ジョウキョウ</t>
    </rPh>
    <rPh sb="27" eb="30">
      <t>ダイヒョウシャ</t>
    </rPh>
    <phoneticPr fontId="2"/>
  </si>
  <si>
    <t>前年度のＣＰＤＳ(１級土木施工管理技士）単位取得状況（代表者）</t>
    <rPh sb="0" eb="3">
      <t>ゼンネンド</t>
    </rPh>
    <rPh sb="27" eb="30">
      <t>ダイヒョウシャ</t>
    </rPh>
    <phoneticPr fontId="2"/>
  </si>
  <si>
    <t>過去１０年間における九州内での国（九州内）・各県（九州内）・各政令市（九州内）・市町村（県内）・特殊法人（九州内）のPC橋上部工事（道路橋）の施工実績（当該最大支間長以上）</t>
    <phoneticPr fontId="2"/>
  </si>
  <si>
    <t>過去５年間における九州内での国（九州内）・各県（九州内）のPC橋上部工事（道路橋）の工事成績評定点の上位３件の平均点</t>
    <phoneticPr fontId="2"/>
  </si>
  <si>
    <t>過去２年間におけるICT活用工事の施工実績</t>
    <phoneticPr fontId="2"/>
  </si>
  <si>
    <t>過去１０年間における九州内での国（九州内）・各県（九州内）・各政令市（九州内）・市町村（県内）・特殊法人（九州内）の鋼橋上部工事（道路橋）の施工実績（当該最大支間長以上）</t>
    <phoneticPr fontId="2"/>
  </si>
  <si>
    <t>過去５年間における九州内での国（九州内）・各県（九州内）の鋼橋上部工事（道路橋）の工事成績評定点の上位３件の平均点</t>
    <phoneticPr fontId="2"/>
  </si>
  <si>
    <t>過去５年間における九州内での国（九州内）・各県（九州内）の同種工事の工事成績評定点の上位３件の平均点</t>
    <rPh sb="29" eb="31">
      <t>ドウシュ</t>
    </rPh>
    <rPh sb="31" eb="33">
      <t>コウジ</t>
    </rPh>
    <phoneticPr fontId="2"/>
  </si>
  <si>
    <t>市町村との災害協定</t>
    <rPh sb="0" eb="3">
      <t>シチョウソン</t>
    </rPh>
    <rPh sb="5" eb="7">
      <t>サイガイ</t>
    </rPh>
    <rPh sb="7" eb="9">
      <t>キョウテイ</t>
    </rPh>
    <phoneticPr fontId="2"/>
  </si>
  <si>
    <t>営業所又は工場の有無</t>
    <rPh sb="3" eb="4">
      <t>マタ</t>
    </rPh>
    <rPh sb="5" eb="7">
      <t>コウジョウ</t>
    </rPh>
    <phoneticPr fontId="2"/>
  </si>
  <si>
    <t>過去１０年間における九州内での国（九州内）・各県（九州内）・各政令市（九州内）・市町村（県内）・特殊法人（九州内）の同種工事の施工実績</t>
    <rPh sb="58" eb="60">
      <t>ドウシュ</t>
    </rPh>
    <phoneticPr fontId="2"/>
  </si>
  <si>
    <t>ワーク・ライフ・バランスの取組み</t>
    <phoneticPr fontId="2"/>
  </si>
  <si>
    <t>過去１０年間における国（九州内）又は県の建築一式工事の表彰実績
※直近も含む。</t>
    <rPh sb="20" eb="24">
      <t>ケンチクイッシキ</t>
    </rPh>
    <rPh sb="24" eb="26">
      <t>コウジ</t>
    </rPh>
    <phoneticPr fontId="2"/>
  </si>
  <si>
    <t>過去１０年間の同種工事の施工実績</t>
    <rPh sb="7" eb="11">
      <t>ドウシュコウジ</t>
    </rPh>
    <rPh sb="12" eb="16">
      <t>セコウジッセキ</t>
    </rPh>
    <phoneticPr fontId="2"/>
  </si>
  <si>
    <t>過去１０年間の建築一式工事の工事成績の平均点</t>
    <rPh sb="7" eb="9">
      <t>ケンチク</t>
    </rPh>
    <phoneticPr fontId="2"/>
  </si>
  <si>
    <t>ワーク・ライフ・バランスの取組み</t>
    <rPh sb="13" eb="15">
      <t>トリク</t>
    </rPh>
    <phoneticPr fontId="2"/>
  </si>
  <si>
    <t>過去１０年間における国（九州内）又は県の建築一式工事の表彰実績
※直近も含む。</t>
    <phoneticPr fontId="2"/>
  </si>
  <si>
    <t>担い手育成加算</t>
    <phoneticPr fontId="2"/>
  </si>
  <si>
    <t>前年度のＣＰＤ(建築）単位取得状況</t>
    <rPh sb="0" eb="3">
      <t>ゼンネンド</t>
    </rPh>
    <rPh sb="8" eb="10">
      <t>ケンチク</t>
    </rPh>
    <rPh sb="11" eb="13">
      <t>タンイ</t>
    </rPh>
    <rPh sb="13" eb="15">
      <t>シュトク</t>
    </rPh>
    <rPh sb="15" eb="17">
      <t>ジョウキョウ</t>
    </rPh>
    <phoneticPr fontId="2"/>
  </si>
  <si>
    <t>①過去５年間のﾎﾞﾗﾝﾃｨｱ活動等実績
②消防団員の雇用</t>
    <phoneticPr fontId="2"/>
  </si>
  <si>
    <t>応急危険度判定士の雇用</t>
    <rPh sb="0" eb="8">
      <t>オウキュウキケンドハンテイシ</t>
    </rPh>
    <rPh sb="9" eb="11">
      <t>コヨウ</t>
    </rPh>
    <phoneticPr fontId="2"/>
  </si>
  <si>
    <t>総合評価方式（特別簡易型）評価自己採点表 
 建築一式工事 （３億円～ＷＴＯ未満）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ケンチク</t>
    </rPh>
    <rPh sb="25" eb="27">
      <t>イッシキ</t>
    </rPh>
    <rPh sb="27" eb="29">
      <t>コウジ</t>
    </rPh>
    <rPh sb="32" eb="33">
      <t>オク</t>
    </rPh>
    <rPh sb="33" eb="34">
      <t>エン</t>
    </rPh>
    <rPh sb="38" eb="40">
      <t>ミマン</t>
    </rPh>
    <phoneticPr fontId="2"/>
  </si>
  <si>
    <t>過去１０年間における国（九州内）又は県の建築一式工事の表彰実績（代表者）
※直近も含む。</t>
    <rPh sb="20" eb="24">
      <t>ケンチクイッシキ</t>
    </rPh>
    <rPh sb="24" eb="26">
      <t>コウジ</t>
    </rPh>
    <phoneticPr fontId="2"/>
  </si>
  <si>
    <t>過去１０年間の同種工事の施工実績（代表者）</t>
    <rPh sb="7" eb="11">
      <t>ドウシュコウジ</t>
    </rPh>
    <rPh sb="12" eb="16">
      <t>セコウジッセキ</t>
    </rPh>
    <phoneticPr fontId="2"/>
  </si>
  <si>
    <t>過去１０年間の建築一式工事の工事成績の平均点（代表者）</t>
    <rPh sb="7" eb="9">
      <t>ケンチク</t>
    </rPh>
    <phoneticPr fontId="2"/>
  </si>
  <si>
    <t>経営事項審査における経営状況（代表者）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</si>
  <si>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経営事項審査における技術力（代表者）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</si>
  <si>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　　　代表者及び代表者以外の構成員</t>
    </r>
    <rPh sb="0" eb="2">
      <t>ジュチュウ</t>
    </rPh>
    <rPh sb="2" eb="4">
      <t>コウジ</t>
    </rPh>
    <rPh sb="4" eb="5">
      <t>リョウ</t>
    </rPh>
    <phoneticPr fontId="2"/>
  </si>
  <si>
    <t>過去５年間における新規学卒者の雇用（代表者）</t>
    <phoneticPr fontId="2"/>
  </si>
  <si>
    <t>障害者雇用、高年齢者雇用、又は鹿児島県協力雇用主会等に登録（代表者）</t>
    <phoneticPr fontId="2"/>
  </si>
  <si>
    <t>当該工事における建設キャリアアップシステムの活用（企業体として評価）
（代表者及び代表者以外の構成員）</t>
    <phoneticPr fontId="2"/>
  </si>
  <si>
    <t>当該工事における登録基幹技能者の活用（企業体として評価）
(代表者，代表者以外の構成員又は下請者)</t>
    <phoneticPr fontId="2"/>
  </si>
  <si>
    <t>過去１０年間における国（九州内）又は県の表彰実績（代表者）　※直近も含む。</t>
    <phoneticPr fontId="2"/>
  </si>
  <si>
    <t>担い手育成加算（代表者）</t>
    <phoneticPr fontId="2"/>
  </si>
  <si>
    <t>前年度のＣＰＤ(建築）単位取得状況（代表者）</t>
    <rPh sb="0" eb="3">
      <t>ゼンネンド</t>
    </rPh>
    <rPh sb="8" eb="10">
      <t>ケンチク</t>
    </rPh>
    <rPh sb="11" eb="13">
      <t>タンイ</t>
    </rPh>
    <rPh sb="13" eb="15">
      <t>シュトク</t>
    </rPh>
    <rPh sb="15" eb="17">
      <t>ジョウキョウ</t>
    </rPh>
    <phoneticPr fontId="2"/>
  </si>
  <si>
    <r>
      <t>①過去５年間のﾎﾞﾗﾝﾃｨｱ活動等実績</t>
    </r>
    <r>
      <rPr>
        <sz val="8"/>
        <rFont val="ＭＳ Ｐゴシック"/>
        <family val="3"/>
        <charset val="128"/>
      </rPr>
      <t>（代表者及び代表者以外の構成員）</t>
    </r>
    <r>
      <rPr>
        <sz val="10"/>
        <rFont val="ＭＳ Ｐゴシック"/>
        <family val="3"/>
        <charset val="128"/>
      </rPr>
      <t xml:space="preserve">
②消防団員の雇用</t>
    </r>
    <r>
      <rPr>
        <sz val="8"/>
        <rFont val="ＭＳ Ｐゴシック"/>
        <family val="3"/>
        <charset val="128"/>
      </rPr>
      <t>（代表者及び代表者以外の構成員）</t>
    </r>
    <phoneticPr fontId="2"/>
  </si>
  <si>
    <t>応急危険度判定士の雇用（代表者及び代表者以外の構成員）</t>
    <rPh sb="0" eb="8">
      <t>オウキュウキケンドハンテイシ</t>
    </rPh>
    <rPh sb="9" eb="11">
      <t>コヨウ</t>
    </rPh>
    <phoneticPr fontId="2"/>
  </si>
  <si>
    <t>工事名：</t>
    <rPh sb="0" eb="3">
      <t>コウジメイ</t>
    </rPh>
    <phoneticPr fontId="2"/>
  </si>
  <si>
    <t>○○○○工事（○○工区）</t>
    <phoneticPr fontId="2"/>
  </si>
  <si>
    <t>工事場所：</t>
    <rPh sb="0" eb="2">
      <t>コウジ</t>
    </rPh>
    <rPh sb="2" eb="4">
      <t>バショ</t>
    </rPh>
    <phoneticPr fontId="2"/>
  </si>
  <si>
    <t>○○市○○地内</t>
    <rPh sb="2" eb="3">
      <t>シ</t>
    </rPh>
    <rPh sb="5" eb="7">
      <t>チナイ</t>
    </rPh>
    <phoneticPr fontId="2"/>
  </si>
  <si>
    <t>受注工事量（累計）</t>
    <rPh sb="0" eb="2">
      <t>ジュチュウ</t>
    </rPh>
    <rPh sb="2" eb="5">
      <t>コウジリョウ</t>
    </rPh>
    <rPh sb="6" eb="8">
      <t>ルイケイ</t>
    </rPh>
    <phoneticPr fontId="2"/>
  </si>
  <si>
    <t>発注者で
記入</t>
    <phoneticPr fontId="2"/>
  </si>
  <si>
    <t>※受注工事量補正（累計）</t>
    <rPh sb="1" eb="3">
      <t>ジュチュウ</t>
    </rPh>
    <rPh sb="3" eb="6">
      <t>コウジリョウ</t>
    </rPh>
    <rPh sb="6" eb="8">
      <t>ホセイ</t>
    </rPh>
    <rPh sb="9" eb="11">
      <t>ルイケイ</t>
    </rPh>
    <phoneticPr fontId="2"/>
  </si>
  <si>
    <t>過去５年間における新規学卒者の雇用</t>
    <rPh sb="0" eb="2">
      <t>カコ</t>
    </rPh>
    <rPh sb="3" eb="5">
      <t>ネンカン</t>
    </rPh>
    <rPh sb="9" eb="11">
      <t>シンキ</t>
    </rPh>
    <rPh sb="11" eb="14">
      <t>ガクソツシャ</t>
    </rPh>
    <rPh sb="15" eb="17">
      <t>コヨウ</t>
    </rPh>
    <phoneticPr fontId="2"/>
  </si>
  <si>
    <t>障害者雇用，高齢者雇用，又は鹿児島県協力雇用主会等への登録</t>
    <rPh sb="0" eb="3">
      <t>ショウガイシャ</t>
    </rPh>
    <rPh sb="3" eb="5">
      <t>コヨウ</t>
    </rPh>
    <rPh sb="6" eb="9">
      <t>コウレイシャ</t>
    </rPh>
    <rPh sb="9" eb="11">
      <t>コヨウ</t>
    </rPh>
    <rPh sb="12" eb="13">
      <t>マタ</t>
    </rPh>
    <rPh sb="14" eb="18">
      <t>カゴシマケン</t>
    </rPh>
    <rPh sb="18" eb="20">
      <t>キョウリョク</t>
    </rPh>
    <rPh sb="20" eb="23">
      <t>コヨウヌシ</t>
    </rPh>
    <rPh sb="23" eb="24">
      <t>カイ</t>
    </rPh>
    <rPh sb="24" eb="25">
      <t>トウ</t>
    </rPh>
    <rPh sb="27" eb="29">
      <t>トウロク</t>
    </rPh>
    <phoneticPr fontId="2"/>
  </si>
  <si>
    <t>前年度のＣＰＤ単位取得状況</t>
    <rPh sb="0" eb="3">
      <t>ゼンネンド</t>
    </rPh>
    <rPh sb="7" eb="9">
      <t>タンイ</t>
    </rPh>
    <rPh sb="9" eb="11">
      <t>シュトク</t>
    </rPh>
    <rPh sb="11" eb="13">
      <t>ジョウキョウ</t>
    </rPh>
    <phoneticPr fontId="2"/>
  </si>
  <si>
    <t>①過去５年間のボランティア活動等による地域貢献の実績
②消防団員の雇用</t>
    <rPh sb="1" eb="3">
      <t>カコ</t>
    </rPh>
    <rPh sb="4" eb="6">
      <t>ネンカン</t>
    </rPh>
    <rPh sb="13" eb="15">
      <t>カツドウ</t>
    </rPh>
    <rPh sb="15" eb="16">
      <t>トウ</t>
    </rPh>
    <rPh sb="19" eb="21">
      <t>チイキ</t>
    </rPh>
    <rPh sb="21" eb="23">
      <t>コウケン</t>
    </rPh>
    <rPh sb="24" eb="26">
      <t>ジッセキ</t>
    </rPh>
    <phoneticPr fontId="2"/>
  </si>
  <si>
    <t xml:space="preserve"> 自己採点＋県採点合計</t>
    <rPh sb="1" eb="3">
      <t>ジコ</t>
    </rPh>
    <rPh sb="3" eb="5">
      <t>サイテン</t>
    </rPh>
    <rPh sb="6" eb="7">
      <t>ケン</t>
    </rPh>
    <rPh sb="7" eb="9">
      <t>サイテン</t>
    </rPh>
    <rPh sb="9" eb="11">
      <t>ゴウケイ</t>
    </rPh>
    <phoneticPr fontId="2"/>
  </si>
  <si>
    <t>構成員</t>
    <rPh sb="0" eb="3">
      <t>コウセイイン</t>
    </rPh>
    <phoneticPr fontId="2"/>
  </si>
  <si>
    <t>総合評価方式（特別簡易型）評価自己採点表　管工事
（６千万円～２億円未満）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1" eb="22">
      <t>カン</t>
    </rPh>
    <rPh sb="22" eb="24">
      <t>コウジ</t>
    </rPh>
    <rPh sb="23" eb="24">
      <t>デンコウ</t>
    </rPh>
    <rPh sb="27" eb="30">
      <t>センマンエン</t>
    </rPh>
    <rPh sb="32" eb="33">
      <t>オク</t>
    </rPh>
    <rPh sb="33" eb="34">
      <t>エン</t>
    </rPh>
    <rPh sb="34" eb="36">
      <t>ミマン</t>
    </rPh>
    <phoneticPr fontId="2"/>
  </si>
  <si>
    <t>過去１５年間における国（九州内）又は県の表彰実績　※直近も含む。</t>
    <phoneticPr fontId="2"/>
  </si>
  <si>
    <t>過去１０年間の管工事の工事成績の平均点</t>
    <rPh sb="7" eb="8">
      <t>カン</t>
    </rPh>
    <phoneticPr fontId="2"/>
  </si>
  <si>
    <t>総合評価方式（特別簡易型）評価自己採点表　管工事
（２億円～ＷＴＯ対象未満）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1" eb="22">
      <t>カン</t>
    </rPh>
    <rPh sb="22" eb="24">
      <t>コウジ</t>
    </rPh>
    <rPh sb="23" eb="24">
      <t>デンコウ</t>
    </rPh>
    <rPh sb="27" eb="28">
      <t>オク</t>
    </rPh>
    <rPh sb="28" eb="29">
      <t>エン</t>
    </rPh>
    <rPh sb="33" eb="35">
      <t>タイショウ</t>
    </rPh>
    <rPh sb="35" eb="37">
      <t>ミマン</t>
    </rPh>
    <phoneticPr fontId="2"/>
  </si>
  <si>
    <t>過去１５年間における国（九州内）又は県の表彰実績【代表者】　※直近も含む。</t>
    <phoneticPr fontId="2"/>
  </si>
  <si>
    <t>過去１０年間における国又は県の同種工事の県内施工実績【代表者】</t>
    <phoneticPr fontId="2"/>
  </si>
  <si>
    <t>過去１０年間の管工事の工事成績の平均点【代表者】</t>
    <rPh sb="7" eb="8">
      <t>カン</t>
    </rPh>
    <phoneticPr fontId="2"/>
  </si>
  <si>
    <t>経営事項審査における経営状況【代表者】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</si>
  <si>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経営事項審査における技術力【代表者】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</si>
  <si>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t>受注工事量（累計）【代表者及び代表者以外の構成員】</t>
    <rPh sb="0" eb="2">
      <t>ジュチュウ</t>
    </rPh>
    <rPh sb="2" eb="5">
      <t>コウジリョウ</t>
    </rPh>
    <rPh sb="6" eb="8">
      <t>ルイケイ</t>
    </rPh>
    <rPh sb="10" eb="13">
      <t>ダイヒョウシャ</t>
    </rPh>
    <rPh sb="13" eb="14">
      <t>オヨ</t>
    </rPh>
    <rPh sb="15" eb="18">
      <t>ダイヒョウシャ</t>
    </rPh>
    <rPh sb="18" eb="20">
      <t>イガイ</t>
    </rPh>
    <rPh sb="21" eb="24">
      <t>コウセイイン</t>
    </rPh>
    <phoneticPr fontId="2"/>
  </si>
  <si>
    <t>過去５年間における新規学卒者の雇用【代表者】</t>
    <rPh sb="0" eb="2">
      <t>カコ</t>
    </rPh>
    <rPh sb="3" eb="5">
      <t>ネンカン</t>
    </rPh>
    <rPh sb="9" eb="11">
      <t>シンキ</t>
    </rPh>
    <rPh sb="11" eb="14">
      <t>ガクソツシャ</t>
    </rPh>
    <rPh sb="15" eb="17">
      <t>コヨウ</t>
    </rPh>
    <phoneticPr fontId="2"/>
  </si>
  <si>
    <t>障害者雇用，高齢者雇用，又は鹿児島県協力雇用主会等への登録【代表者】</t>
    <rPh sb="0" eb="3">
      <t>ショウガイシャ</t>
    </rPh>
    <rPh sb="3" eb="5">
      <t>コヨウ</t>
    </rPh>
    <rPh sb="6" eb="9">
      <t>コウレイシャ</t>
    </rPh>
    <rPh sb="9" eb="11">
      <t>コヨウ</t>
    </rPh>
    <rPh sb="12" eb="13">
      <t>マタ</t>
    </rPh>
    <rPh sb="14" eb="18">
      <t>カゴシマケン</t>
    </rPh>
    <rPh sb="18" eb="20">
      <t>キョウリョク</t>
    </rPh>
    <rPh sb="20" eb="23">
      <t>コヨウヌシ</t>
    </rPh>
    <rPh sb="23" eb="24">
      <t>カイ</t>
    </rPh>
    <rPh sb="24" eb="25">
      <t>トウ</t>
    </rPh>
    <rPh sb="27" eb="29">
      <t>トウロク</t>
    </rPh>
    <phoneticPr fontId="2"/>
  </si>
  <si>
    <t>ワーク・ライフ・バランスの取組み（企業体として評価）【代表者】</t>
    <rPh sb="13" eb="15">
      <t>トリク</t>
    </rPh>
    <phoneticPr fontId="2"/>
  </si>
  <si>
    <t>当該工事における建設キャリアアップシステムの活用（企業体として評価）【代表者及び代表者以外の構成員】</t>
    <rPh sb="25" eb="28">
      <t>キギョウタイ</t>
    </rPh>
    <rPh sb="31" eb="33">
      <t>ヒョウカ</t>
    </rPh>
    <phoneticPr fontId="2"/>
  </si>
  <si>
    <t>当該工事における登録基幹技能者の活用（企業体として評価）【代表者及び代表者以外の構成員又は下請者】</t>
    <rPh sb="43" eb="44">
      <t>マタ</t>
    </rPh>
    <rPh sb="45" eb="47">
      <t>シタウケ</t>
    </rPh>
    <rPh sb="47" eb="48">
      <t>シャ</t>
    </rPh>
    <phoneticPr fontId="2"/>
  </si>
  <si>
    <t>過去１５年間における国（九州内）又は県の表彰実績　※直近も含む。【代表者】</t>
    <phoneticPr fontId="2"/>
  </si>
  <si>
    <t>担い手育成加算【代表者】</t>
    <rPh sb="0" eb="1">
      <t>ニナ</t>
    </rPh>
    <rPh sb="2" eb="3">
      <t>テ</t>
    </rPh>
    <rPh sb="3" eb="5">
      <t>イクセイ</t>
    </rPh>
    <rPh sb="5" eb="7">
      <t>カサン</t>
    </rPh>
    <phoneticPr fontId="2"/>
  </si>
  <si>
    <t>前年度のＣＰＤ単位取得状況【代表者】</t>
    <rPh sb="0" eb="3">
      <t>ゼンネンド</t>
    </rPh>
    <rPh sb="7" eb="9">
      <t>タンイ</t>
    </rPh>
    <rPh sb="9" eb="11">
      <t>シュトク</t>
    </rPh>
    <rPh sb="11" eb="13">
      <t>ジョウキョウ</t>
    </rPh>
    <phoneticPr fontId="2"/>
  </si>
  <si>
    <t>営業所の有無【代表者】</t>
    <phoneticPr fontId="2"/>
  </si>
  <si>
    <t>①過去５年間のボランティア活動等による地域貢献の実績【代表者及び代表者以外の構成員】
②消防団員の雇用
【代表者及び代表者以外の構成員】</t>
    <rPh sb="1" eb="3">
      <t>カコ</t>
    </rPh>
    <rPh sb="4" eb="6">
      <t>ネンカン</t>
    </rPh>
    <rPh sb="13" eb="15">
      <t>カツドウ</t>
    </rPh>
    <rPh sb="15" eb="16">
      <t>トウ</t>
    </rPh>
    <rPh sb="19" eb="21">
      <t>チイキ</t>
    </rPh>
    <rPh sb="21" eb="23">
      <t>コウケン</t>
    </rPh>
    <rPh sb="24" eb="26">
      <t>ジッセキ</t>
    </rPh>
    <phoneticPr fontId="2"/>
  </si>
  <si>
    <t>市町村との災害協定【代表者及び代表者以外の構成員】</t>
    <rPh sb="0" eb="3">
      <t>シチョウソン</t>
    </rPh>
    <rPh sb="5" eb="7">
      <t>サイガイ</t>
    </rPh>
    <rPh sb="7" eb="9">
      <t>キョウテイ</t>
    </rPh>
    <phoneticPr fontId="2"/>
  </si>
  <si>
    <t>総合評価方式（特別簡易型）評価自己採点表　電気工事
（６千万円～２億円未満）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1" eb="23">
      <t>デンキ</t>
    </rPh>
    <rPh sb="23" eb="25">
      <t>コウジ</t>
    </rPh>
    <rPh sb="24" eb="25">
      <t>デンコウ</t>
    </rPh>
    <rPh sb="28" eb="31">
      <t>センマンエン</t>
    </rPh>
    <rPh sb="33" eb="34">
      <t>オク</t>
    </rPh>
    <rPh sb="34" eb="35">
      <t>エン</t>
    </rPh>
    <rPh sb="35" eb="37">
      <t>ミマン</t>
    </rPh>
    <phoneticPr fontId="2"/>
  </si>
  <si>
    <t>過去１０年間の電気工事の工事成績の平均点</t>
    <rPh sb="7" eb="9">
      <t>デンキ</t>
    </rPh>
    <phoneticPr fontId="2"/>
  </si>
  <si>
    <t>総合評価方式（特別簡易型）評価自己採点表　電気工事
（２億円～ＷＴＯ対象未満）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1" eb="23">
      <t>デンキ</t>
    </rPh>
    <rPh sb="23" eb="25">
      <t>コウジ</t>
    </rPh>
    <rPh sb="24" eb="25">
      <t>デンコウ</t>
    </rPh>
    <rPh sb="28" eb="29">
      <t>オク</t>
    </rPh>
    <rPh sb="29" eb="30">
      <t>エン</t>
    </rPh>
    <rPh sb="34" eb="36">
      <t>タイショウ</t>
    </rPh>
    <rPh sb="36" eb="38">
      <t>ミマン</t>
    </rPh>
    <phoneticPr fontId="2"/>
  </si>
  <si>
    <t>過去１０年間の電気工事の工事成績の平均点【代表者】</t>
    <rPh sb="7" eb="9">
      <t>デンキ</t>
    </rPh>
    <phoneticPr fontId="2"/>
  </si>
  <si>
    <t>総合評価方式（特別簡易型）評価自己採点表 
 一般土木工事 （６千万円～１億３千万円未満）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4">
      <t>センマン</t>
    </rPh>
    <rPh sb="34" eb="35">
      <t>エン</t>
    </rPh>
    <rPh sb="37" eb="38">
      <t>オク</t>
    </rPh>
    <rPh sb="39" eb="41">
      <t>ゼンマン</t>
    </rPh>
    <rPh sb="41" eb="44">
      <t>エンミマン</t>
    </rPh>
    <phoneticPr fontId="2"/>
  </si>
  <si>
    <t>ワーク・ライフ・バランスの取組み
（代表者及び代表者以外の構成員）</t>
    <rPh sb="18" eb="21">
      <t>ダイヒョウシャ</t>
    </rPh>
    <rPh sb="21" eb="22">
      <t>オヨ</t>
    </rPh>
    <rPh sb="23" eb="26">
      <t>ダイヒョウシャ</t>
    </rPh>
    <rPh sb="26" eb="28">
      <t>イガイ</t>
    </rPh>
    <rPh sb="29" eb="32">
      <t>コウセイイン</t>
    </rPh>
    <phoneticPr fontId="2"/>
  </si>
  <si>
    <t>総合評価方式（特別簡易型）評価自己採点表 
 海上工事 （６千万円～３億円未満）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カイジョウ</t>
    </rPh>
    <rPh sb="25" eb="27">
      <t>コウジ</t>
    </rPh>
    <rPh sb="30" eb="32">
      <t>センマン</t>
    </rPh>
    <rPh sb="32" eb="33">
      <t>エン</t>
    </rPh>
    <rPh sb="35" eb="36">
      <t>オク</t>
    </rPh>
    <rPh sb="36" eb="39">
      <t>エンミマン</t>
    </rPh>
    <phoneticPr fontId="2"/>
  </si>
  <si>
    <t>総合評価方式（特別簡易型）評価自己採点表 
橋梁上部工（ＰＣ）（６千万円～ 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2" eb="24">
      <t>キョウリョウ</t>
    </rPh>
    <rPh sb="24" eb="26">
      <t>ジョウブ</t>
    </rPh>
    <rPh sb="26" eb="27">
      <t>コウ</t>
    </rPh>
    <rPh sb="35" eb="36">
      <t>エン</t>
    </rPh>
    <phoneticPr fontId="2"/>
  </si>
  <si>
    <t>総合評価方式（特別簡易型）評価自己採点表 
橋梁上部工（鋼橋）（６千万円～ 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2" eb="24">
      <t>キョウリョウ</t>
    </rPh>
    <rPh sb="24" eb="26">
      <t>ジョウブ</t>
    </rPh>
    <rPh sb="26" eb="27">
      <t>コウ</t>
    </rPh>
    <rPh sb="28" eb="29">
      <t>ハガネ</t>
    </rPh>
    <rPh sb="29" eb="30">
      <t>ハシ</t>
    </rPh>
    <rPh sb="35" eb="36">
      <t>エン</t>
    </rPh>
    <phoneticPr fontId="2"/>
  </si>
  <si>
    <t>総合評価方式（特別簡易型）評価自己採点表 
鋼構造物工事（浮桟橋）（６千万円～ 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2" eb="23">
      <t>ハガネ</t>
    </rPh>
    <rPh sb="23" eb="26">
      <t>コウゾウブツ</t>
    </rPh>
    <rPh sb="26" eb="28">
      <t>コウジ</t>
    </rPh>
    <rPh sb="29" eb="32">
      <t>ウキサンバシ</t>
    </rPh>
    <rPh sb="37" eb="38">
      <t>エン</t>
    </rPh>
    <phoneticPr fontId="2"/>
  </si>
  <si>
    <t>総合評価方式（特別簡易型）評価自己採点表 
 建築一式工事 （６千万円～３億円未満）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ケンチク</t>
    </rPh>
    <rPh sb="25" eb="27">
      <t>イッシキ</t>
    </rPh>
    <rPh sb="27" eb="29">
      <t>コウジ</t>
    </rPh>
    <rPh sb="32" eb="34">
      <t>センマン</t>
    </rPh>
    <rPh sb="34" eb="35">
      <t>エン</t>
    </rPh>
    <rPh sb="37" eb="38">
      <t>オク</t>
    </rPh>
    <rPh sb="38" eb="41">
      <t>エンミマン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</si>
</sst>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#,##0.0_ "/>
    <numFmt numFmtId="179" formatCode="0.0"/>
  </numFmts>
  <fonts count="4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5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1FFFF"/>
        <bgColor indexed="64"/>
      </patternFill>
    </fill>
    <fill>
      <patternFill patternType="solid">
        <fgColor rgb="FFFFFFDD"/>
        <bgColor indexed="64"/>
      </patternFill>
    </fill>
  </fills>
  <borders count="16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/>
  </cellStyleXfs>
  <cellXfs count="68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Protection="1">
      <alignment vertical="center"/>
    </xf>
    <xf numFmtId="0" fontId="6" fillId="0" borderId="0" xfId="0" applyFont="1" applyBorder="1">
      <alignment vertical="center"/>
    </xf>
    <xf numFmtId="176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4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0" fillId="0" borderId="36" xfId="0" applyNumberFormat="1" applyFont="1" applyBorder="1" applyAlignment="1">
      <alignment horizontal="center" vertical="center" wrapText="1"/>
    </xf>
    <xf numFmtId="176" fontId="3" fillId="25" borderId="5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7" xfId="0" applyNumberFormat="1" applyFont="1" applyBorder="1" applyAlignment="1">
      <alignment horizontal="center" vertical="center"/>
    </xf>
    <xf numFmtId="0" fontId="3" fillId="25" borderId="31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5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176" fontId="0" fillId="0" borderId="39" xfId="0" applyNumberFormat="1" applyFont="1" applyBorder="1" applyAlignment="1">
      <alignment horizontal="center" vertical="center" wrapText="1"/>
    </xf>
    <xf numFmtId="176" fontId="0" fillId="0" borderId="40" xfId="0" applyNumberFormat="1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176" fontId="0" fillId="0" borderId="35" xfId="0" applyNumberFormat="1" applyFont="1" applyBorder="1" applyAlignment="1">
      <alignment horizontal="center" vertical="center" wrapText="1"/>
    </xf>
    <xf numFmtId="176" fontId="3" fillId="25" borderId="38" xfId="0" applyNumberFormat="1" applyFont="1" applyFill="1" applyBorder="1" applyAlignment="1" applyProtection="1">
      <alignment vertical="center" wrapText="1"/>
      <protection locked="0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right" vertical="center"/>
    </xf>
    <xf numFmtId="0" fontId="30" fillId="0" borderId="0" xfId="43" applyFont="1" applyBorder="1" applyAlignment="1">
      <alignment horizontal="left" vertical="center"/>
    </xf>
    <xf numFmtId="0" fontId="28" fillId="0" borderId="73" xfId="43" applyFont="1" applyBorder="1" applyAlignment="1">
      <alignment vertical="center"/>
    </xf>
    <xf numFmtId="0" fontId="28" fillId="0" borderId="51" xfId="43" applyFont="1" applyBorder="1" applyAlignment="1">
      <alignment vertical="center"/>
    </xf>
    <xf numFmtId="176" fontId="3" fillId="0" borderId="23" xfId="0" applyNumberFormat="1" applyFont="1" applyFill="1" applyBorder="1" applyAlignment="1">
      <alignment horizontal="center" vertical="center"/>
    </xf>
    <xf numFmtId="176" fontId="3" fillId="25" borderId="36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83" xfId="0" applyNumberFormat="1" applyFont="1" applyBorder="1" applyAlignment="1">
      <alignment horizontal="center" vertical="center" wrapText="1"/>
    </xf>
    <xf numFmtId="0" fontId="5" fillId="0" borderId="51" xfId="0" quotePrefix="1" applyFont="1" applyBorder="1" applyAlignment="1">
      <alignment vertical="center" wrapText="1" shrinkToFit="1"/>
    </xf>
    <xf numFmtId="0" fontId="3" fillId="25" borderId="13" xfId="0" applyFont="1" applyFill="1" applyBorder="1" applyAlignment="1">
      <alignment vertical="center"/>
    </xf>
    <xf numFmtId="0" fontId="3" fillId="25" borderId="0" xfId="0" applyFont="1" applyFill="1" applyBorder="1" applyAlignment="1">
      <alignment vertical="center" shrinkToFit="1"/>
    </xf>
    <xf numFmtId="176" fontId="32" fillId="27" borderId="0" xfId="0" applyNumberFormat="1" applyFont="1" applyFill="1" applyBorder="1" applyAlignment="1">
      <alignment horizontal="center" vertical="center" shrinkToFit="1"/>
    </xf>
    <xf numFmtId="176" fontId="32" fillId="27" borderId="14" xfId="0" applyNumberFormat="1" applyFont="1" applyFill="1" applyBorder="1" applyAlignment="1">
      <alignment horizontal="center" vertical="center" shrinkToFit="1"/>
    </xf>
    <xf numFmtId="0" fontId="3" fillId="25" borderId="13" xfId="0" applyFont="1" applyFill="1" applyBorder="1" applyAlignment="1">
      <alignment vertical="center" shrinkToFit="1"/>
    </xf>
    <xf numFmtId="0" fontId="3" fillId="25" borderId="0" xfId="0" applyFont="1" applyFill="1" applyBorder="1" applyAlignment="1">
      <alignment horizontal="right" vertical="center" shrinkToFit="1"/>
    </xf>
    <xf numFmtId="0" fontId="3" fillId="25" borderId="0" xfId="0" applyFont="1" applyFill="1" applyBorder="1" applyAlignment="1">
      <alignment horizontal="center" vertical="center" shrinkToFit="1"/>
    </xf>
    <xf numFmtId="176" fontId="3" fillId="25" borderId="21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7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176" fontId="3" fillId="0" borderId="93" xfId="0" applyNumberFormat="1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 wrapText="1"/>
    </xf>
    <xf numFmtId="176" fontId="3" fillId="0" borderId="9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0" fontId="7" fillId="0" borderId="35" xfId="0" applyFont="1" applyBorder="1" applyAlignment="1">
      <alignment horizontal="center" vertical="center" textRotation="255" shrinkToFit="1"/>
    </xf>
    <xf numFmtId="176" fontId="0" fillId="0" borderId="96" xfId="0" applyNumberFormat="1" applyFont="1" applyBorder="1" applyAlignment="1">
      <alignment horizontal="center" vertical="center" wrapText="1"/>
    </xf>
    <xf numFmtId="176" fontId="0" fillId="0" borderId="38" xfId="0" applyNumberFormat="1" applyFont="1" applyBorder="1" applyAlignment="1">
      <alignment horizontal="center" vertical="center" wrapText="1"/>
    </xf>
    <xf numFmtId="0" fontId="28" fillId="0" borderId="0" xfId="43" applyFont="1" applyAlignment="1">
      <alignment horizontal="center" vertical="center"/>
    </xf>
    <xf numFmtId="0" fontId="29" fillId="0" borderId="0" xfId="43" applyFont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0" fillId="0" borderId="41" xfId="0" applyNumberFormat="1" applyFont="1" applyBorder="1" applyAlignment="1">
      <alignment horizontal="center" vertical="center" wrapText="1"/>
    </xf>
    <xf numFmtId="176" fontId="3" fillId="25" borderId="3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>
      <alignment horizontal="right" vertical="center" wrapText="1"/>
    </xf>
    <xf numFmtId="176" fontId="3" fillId="0" borderId="23" xfId="0" applyNumberFormat="1" applyFont="1" applyBorder="1" applyAlignment="1">
      <alignment horizontal="center" vertical="center" shrinkToFit="1"/>
    </xf>
    <xf numFmtId="176" fontId="3" fillId="25" borderId="39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43" applyFont="1" applyAlignment="1">
      <alignment vertical="center"/>
    </xf>
    <xf numFmtId="0" fontId="0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0" fillId="0" borderId="78" xfId="0" applyFont="1" applyBorder="1" applyAlignment="1">
      <alignment horizontal="center" vertical="center"/>
    </xf>
    <xf numFmtId="176" fontId="0" fillId="0" borderId="35" xfId="0" applyNumberFormat="1" applyFont="1" applyBorder="1" applyAlignment="1">
      <alignment horizontal="right" vertical="center"/>
    </xf>
    <xf numFmtId="176" fontId="0" fillId="0" borderId="40" xfId="0" applyNumberFormat="1" applyFont="1" applyBorder="1" applyAlignment="1">
      <alignment horizontal="right" vertical="center"/>
    </xf>
    <xf numFmtId="176" fontId="0" fillId="0" borderId="36" xfId="0" applyNumberFormat="1" applyFont="1" applyFill="1" applyBorder="1" applyAlignment="1">
      <alignment horizontal="right" vertical="center"/>
    </xf>
    <xf numFmtId="0" fontId="0" fillId="25" borderId="0" xfId="0" applyFont="1" applyFill="1" applyBorder="1" applyAlignment="1">
      <alignment vertical="center" shrinkToFit="1"/>
    </xf>
    <xf numFmtId="177" fontId="0" fillId="25" borderId="0" xfId="0" applyNumberFormat="1" applyFont="1" applyFill="1" applyBorder="1" applyAlignment="1">
      <alignment vertical="center" shrinkToFit="1"/>
    </xf>
    <xf numFmtId="176" fontId="0" fillId="26" borderId="38" xfId="0" applyNumberFormat="1" applyFont="1" applyFill="1" applyBorder="1" applyAlignment="1">
      <alignment horizontal="right" vertical="center"/>
    </xf>
    <xf numFmtId="176" fontId="0" fillId="0" borderId="45" xfId="0" applyNumberFormat="1" applyFont="1" applyBorder="1" applyAlignment="1">
      <alignment horizontal="right" vertical="center"/>
    </xf>
    <xf numFmtId="176" fontId="0" fillId="0" borderId="58" xfId="0" applyNumberFormat="1" applyFont="1" applyBorder="1" applyAlignment="1">
      <alignment horizontal="right" vertical="center"/>
    </xf>
    <xf numFmtId="176" fontId="0" fillId="0" borderId="37" xfId="0" applyNumberFormat="1" applyFont="1" applyBorder="1" applyAlignment="1">
      <alignment horizontal="right" vertical="center"/>
    </xf>
    <xf numFmtId="176" fontId="0" fillId="0" borderId="38" xfId="0" applyNumberFormat="1" applyFont="1" applyBorder="1" applyAlignment="1">
      <alignment horizontal="right" vertical="center"/>
    </xf>
    <xf numFmtId="176" fontId="0" fillId="0" borderId="96" xfId="0" applyNumberFormat="1" applyFont="1" applyBorder="1" applyAlignment="1">
      <alignment horizontal="right" vertical="center"/>
    </xf>
    <xf numFmtId="176" fontId="0" fillId="0" borderId="41" xfId="0" applyNumberFormat="1" applyFont="1" applyBorder="1" applyAlignment="1">
      <alignment horizontal="right" vertical="center"/>
    </xf>
    <xf numFmtId="176" fontId="0" fillId="0" borderId="89" xfId="0" applyNumberFormat="1" applyFont="1" applyBorder="1" applyAlignment="1">
      <alignment horizontal="right" vertical="center"/>
    </xf>
    <xf numFmtId="176" fontId="0" fillId="0" borderId="36" xfId="0" applyNumberFormat="1" applyFont="1" applyBorder="1" applyAlignment="1">
      <alignment horizontal="right" vertical="center"/>
    </xf>
    <xf numFmtId="0" fontId="0" fillId="25" borderId="13" xfId="0" applyFont="1" applyFill="1" applyBorder="1" applyAlignment="1">
      <alignment vertical="center" shrinkToFit="1"/>
    </xf>
    <xf numFmtId="0" fontId="0" fillId="25" borderId="14" xfId="0" applyFont="1" applyFill="1" applyBorder="1" applyAlignment="1">
      <alignment vertical="center" shrinkToFit="1"/>
    </xf>
    <xf numFmtId="176" fontId="0" fillId="0" borderId="107" xfId="0" applyNumberFormat="1" applyFont="1" applyBorder="1" applyAlignment="1">
      <alignment horizontal="right" vertical="center"/>
    </xf>
    <xf numFmtId="176" fontId="0" fillId="0" borderId="106" xfId="0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center" vertical="center" wrapText="1"/>
    </xf>
    <xf numFmtId="176" fontId="0" fillId="0" borderId="52" xfId="0" applyNumberFormat="1" applyFont="1" applyBorder="1" applyAlignment="1">
      <alignment horizontal="right" vertical="center"/>
    </xf>
    <xf numFmtId="176" fontId="0" fillId="0" borderId="15" xfId="0" applyNumberFormat="1" applyFont="1" applyBorder="1" applyAlignment="1">
      <alignment horizontal="right" vertical="center"/>
    </xf>
    <xf numFmtId="0" fontId="0" fillId="25" borderId="16" xfId="0" applyFont="1" applyFill="1" applyBorder="1" applyAlignment="1">
      <alignment vertical="center" shrinkToFit="1"/>
    </xf>
    <xf numFmtId="176" fontId="0" fillId="0" borderId="100" xfId="0" applyNumberFormat="1" applyFont="1" applyBorder="1" applyAlignment="1">
      <alignment horizontal="right" vertical="center"/>
    </xf>
    <xf numFmtId="176" fontId="0" fillId="0" borderId="38" xfId="0" applyNumberFormat="1" applyFont="1" applyFill="1" applyBorder="1" applyAlignment="1">
      <alignment horizontal="right" vertical="center"/>
    </xf>
    <xf numFmtId="176" fontId="0" fillId="0" borderId="41" xfId="0" applyNumberFormat="1" applyFont="1" applyBorder="1" applyAlignment="1">
      <alignment horizontal="center" vertical="center" wrapText="1"/>
    </xf>
    <xf numFmtId="176" fontId="0" fillId="0" borderId="58" xfId="0" applyNumberFormat="1" applyFont="1" applyFill="1" applyBorder="1" applyAlignment="1">
      <alignment horizontal="right" vertical="center"/>
    </xf>
    <xf numFmtId="176" fontId="0" fillId="0" borderId="116" xfId="0" applyNumberFormat="1" applyFont="1" applyBorder="1" applyAlignment="1">
      <alignment horizontal="center" vertical="center" wrapText="1"/>
    </xf>
    <xf numFmtId="176" fontId="0" fillId="0" borderId="121" xfId="0" applyNumberFormat="1" applyFont="1" applyBorder="1" applyAlignment="1">
      <alignment horizontal="center" vertical="center" wrapText="1"/>
    </xf>
    <xf numFmtId="176" fontId="0" fillId="0" borderId="37" xfId="0" applyNumberFormat="1" applyFont="1" applyBorder="1" applyAlignment="1">
      <alignment horizontal="center" vertical="center" wrapText="1"/>
    </xf>
    <xf numFmtId="176" fontId="0" fillId="0" borderId="130" xfId="0" applyNumberFormat="1" applyFont="1" applyBorder="1" applyAlignment="1">
      <alignment horizontal="right" vertical="center"/>
    </xf>
    <xf numFmtId="176" fontId="0" fillId="0" borderId="121" xfId="0" applyNumberFormat="1" applyFont="1" applyBorder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6" fillId="0" borderId="0" xfId="0" applyFont="1" applyBorder="1" applyAlignment="1">
      <alignment vertical="center" shrinkToFit="1"/>
    </xf>
    <xf numFmtId="0" fontId="36" fillId="0" borderId="0" xfId="0" applyFont="1" applyBorder="1" applyAlignment="1">
      <alignment vertical="center"/>
    </xf>
    <xf numFmtId="0" fontId="39" fillId="0" borderId="0" xfId="0" applyFont="1" applyBorder="1" applyAlignment="1">
      <alignment horizontal="center" vertical="center"/>
    </xf>
    <xf numFmtId="0" fontId="40" fillId="0" borderId="0" xfId="0" applyFont="1">
      <alignment vertical="center"/>
    </xf>
    <xf numFmtId="177" fontId="39" fillId="0" borderId="0" xfId="0" applyNumberFormat="1" applyFont="1" applyBorder="1" applyAlignment="1">
      <alignment horizontal="center" vertical="center"/>
    </xf>
    <xf numFmtId="0" fontId="40" fillId="0" borderId="0" xfId="0" applyFont="1" applyFill="1">
      <alignment vertical="center"/>
    </xf>
    <xf numFmtId="0" fontId="39" fillId="0" borderId="0" xfId="0" applyNumberFormat="1" applyFont="1" applyFill="1" applyBorder="1" applyAlignment="1">
      <alignment horizontal="center" vertical="center"/>
    </xf>
    <xf numFmtId="179" fontId="39" fillId="0" borderId="0" xfId="0" applyNumberFormat="1" applyFont="1" applyFill="1" applyBorder="1" applyAlignment="1">
      <alignment horizontal="center" vertical="center"/>
    </xf>
    <xf numFmtId="179" fontId="39" fillId="0" borderId="0" xfId="0" applyNumberFormat="1" applyFont="1" applyBorder="1" applyAlignment="1">
      <alignment horizontal="center" vertical="center"/>
    </xf>
    <xf numFmtId="179" fontId="39" fillId="0" borderId="0" xfId="0" applyNumberFormat="1" applyFont="1" applyBorder="1" applyAlignment="1">
      <alignment horizontal="center" vertical="center" wrapText="1"/>
    </xf>
    <xf numFmtId="0" fontId="40" fillId="0" borderId="0" xfId="0" applyFont="1" applyBorder="1">
      <alignment vertical="center"/>
    </xf>
    <xf numFmtId="0" fontId="36" fillId="0" borderId="0" xfId="0" applyFont="1" applyFill="1">
      <alignment vertical="center"/>
    </xf>
    <xf numFmtId="0" fontId="40" fillId="0" borderId="0" xfId="0" applyFont="1" applyFill="1" applyProtection="1">
      <alignment vertical="center"/>
    </xf>
    <xf numFmtId="0" fontId="36" fillId="0" borderId="0" xfId="43" applyFont="1" applyAlignment="1">
      <alignment horizontal="center" vertical="center"/>
    </xf>
    <xf numFmtId="0" fontId="28" fillId="0" borderId="0" xfId="43" applyFont="1" applyAlignment="1">
      <alignment horizontal="center" vertical="center"/>
    </xf>
    <xf numFmtId="0" fontId="28" fillId="0" borderId="73" xfId="43" applyFont="1" applyBorder="1" applyAlignment="1">
      <alignment horizontal="right" vertical="center"/>
    </xf>
    <xf numFmtId="0" fontId="28" fillId="0" borderId="51" xfId="43" applyFont="1" applyBorder="1" applyAlignment="1">
      <alignment horizontal="right" vertical="center"/>
    </xf>
    <xf numFmtId="0" fontId="29" fillId="0" borderId="0" xfId="43" applyFont="1" applyAlignment="1">
      <alignment horizontal="center" vertical="center"/>
    </xf>
    <xf numFmtId="0" fontId="28" fillId="0" borderId="0" xfId="43" applyFont="1" applyAlignment="1">
      <alignment horizontal="distributed" vertical="center"/>
    </xf>
    <xf numFmtId="0" fontId="31" fillId="0" borderId="0" xfId="43" applyFont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37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6" fontId="3" fillId="25" borderId="45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9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>
      <alignment horizontal="center" vertical="center" textRotation="255" wrapText="1"/>
    </xf>
    <xf numFmtId="0" fontId="2" fillId="0" borderId="40" xfId="0" applyFont="1" applyBorder="1" applyAlignment="1">
      <alignment horizontal="center" vertical="center" textRotation="255" wrapText="1"/>
    </xf>
    <xf numFmtId="0" fontId="2" fillId="0" borderId="36" xfId="0" applyFont="1" applyBorder="1" applyAlignment="1">
      <alignment horizontal="center" vertical="center" textRotation="255" wrapText="1"/>
    </xf>
    <xf numFmtId="176" fontId="3" fillId="0" borderId="29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25" borderId="11" xfId="0" applyNumberFormat="1" applyFont="1" applyFill="1" applyBorder="1" applyAlignment="1" applyProtection="1">
      <alignment vertical="center" shrinkToFit="1"/>
      <protection locked="0"/>
    </xf>
    <xf numFmtId="0" fontId="3" fillId="25" borderId="25" xfId="0" applyFont="1" applyFill="1" applyBorder="1" applyAlignment="1">
      <alignment vertical="center" shrinkToFit="1"/>
    </xf>
    <xf numFmtId="0" fontId="5" fillId="0" borderId="29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horizontal="left" vertical="center" wrapText="1" shrinkToFit="1"/>
    </xf>
    <xf numFmtId="176" fontId="3" fillId="0" borderId="27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52" xfId="0" applyFont="1" applyFill="1" applyBorder="1" applyAlignment="1" applyProtection="1">
      <alignment horizontal="left" vertical="center" shrinkToFit="1"/>
    </xf>
    <xf numFmtId="0" fontId="5" fillId="0" borderId="49" xfId="0" applyFont="1" applyFill="1" applyBorder="1" applyAlignment="1" applyProtection="1">
      <alignment horizontal="left" vertical="center" shrinkToFit="1"/>
    </xf>
    <xf numFmtId="0" fontId="5" fillId="0" borderId="50" xfId="0" applyFont="1" applyFill="1" applyBorder="1" applyAlignment="1" applyProtection="1">
      <alignment horizontal="left" vertical="center" shrinkToFit="1"/>
    </xf>
    <xf numFmtId="0" fontId="3" fillId="0" borderId="53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 shrinkToFit="1"/>
    </xf>
    <xf numFmtId="0" fontId="5" fillId="0" borderId="51" xfId="0" applyFont="1" applyFill="1" applyBorder="1" applyAlignment="1">
      <alignment horizontal="left" vertical="center" wrapText="1" shrinkToFit="1"/>
    </xf>
    <xf numFmtId="0" fontId="5" fillId="0" borderId="85" xfId="0" applyFont="1" applyFill="1" applyBorder="1" applyAlignment="1">
      <alignment horizontal="left" vertical="center" wrapText="1" shrinkToFit="1"/>
    </xf>
    <xf numFmtId="176" fontId="3" fillId="25" borderId="58" xfId="0" applyNumberFormat="1" applyFont="1" applyFill="1" applyBorder="1" applyAlignment="1">
      <alignment vertical="center" shrinkToFit="1"/>
    </xf>
    <xf numFmtId="0" fontId="0" fillId="25" borderId="24" xfId="0" applyFont="1" applyFill="1" applyBorder="1" applyAlignment="1">
      <alignment vertical="center" shrinkToFit="1"/>
    </xf>
    <xf numFmtId="0" fontId="5" fillId="0" borderId="41" xfId="0" applyFont="1" applyBorder="1" applyAlignment="1">
      <alignment horizontal="center" vertical="center" textRotation="255" wrapText="1"/>
    </xf>
    <xf numFmtId="0" fontId="5" fillId="0" borderId="42" xfId="0" applyFont="1" applyBorder="1" applyAlignment="1">
      <alignment horizontal="center" vertical="center" textRotation="255" wrapText="1"/>
    </xf>
    <xf numFmtId="0" fontId="5" fillId="0" borderId="39" xfId="0" applyFont="1" applyBorder="1" applyAlignment="1">
      <alignment horizontal="center" vertical="center" textRotation="255" wrapText="1"/>
    </xf>
    <xf numFmtId="0" fontId="5" fillId="0" borderId="48" xfId="0" applyFont="1" applyBorder="1" applyAlignment="1">
      <alignment horizontal="left" vertical="center" wrapText="1" shrinkToFit="1"/>
    </xf>
    <xf numFmtId="0" fontId="5" fillId="0" borderId="49" xfId="0" applyFont="1" applyBorder="1" applyAlignment="1">
      <alignment horizontal="left" vertical="center" wrapText="1" shrinkToFit="1"/>
    </xf>
    <xf numFmtId="0" fontId="5" fillId="0" borderId="50" xfId="0" applyFont="1" applyBorder="1" applyAlignment="1">
      <alignment horizontal="left" vertical="center" wrapText="1" shrinkToFit="1"/>
    </xf>
    <xf numFmtId="176" fontId="3" fillId="25" borderId="11" xfId="0" applyNumberFormat="1" applyFont="1" applyFill="1" applyBorder="1" applyAlignment="1" applyProtection="1">
      <alignment vertical="center"/>
      <protection locked="0"/>
    </xf>
    <xf numFmtId="0" fontId="3" fillId="25" borderId="25" xfId="0" applyFont="1" applyFill="1" applyBorder="1" applyAlignment="1">
      <alignment vertical="center"/>
    </xf>
    <xf numFmtId="177" fontId="3" fillId="0" borderId="27" xfId="0" applyNumberFormat="1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76" fontId="3" fillId="25" borderId="56" xfId="0" applyNumberFormat="1" applyFont="1" applyFill="1" applyBorder="1" applyAlignment="1" applyProtection="1">
      <alignment vertical="center" shrinkToFit="1"/>
      <protection locked="0"/>
    </xf>
    <xf numFmtId="0" fontId="3" fillId="25" borderId="43" xfId="0" applyFont="1" applyFill="1" applyBorder="1" applyAlignment="1">
      <alignment vertical="center" shrinkToFit="1"/>
    </xf>
    <xf numFmtId="0" fontId="5" fillId="0" borderId="32" xfId="0" applyFont="1" applyFill="1" applyBorder="1" applyAlignment="1">
      <alignment horizontal="left" vertical="center" wrapText="1" shrinkToFit="1"/>
    </xf>
    <xf numFmtId="0" fontId="5" fillId="0" borderId="33" xfId="0" applyFont="1" applyFill="1" applyBorder="1" applyAlignment="1">
      <alignment horizontal="left" vertical="center" wrapText="1" shrinkToFit="1"/>
    </xf>
    <xf numFmtId="176" fontId="3" fillId="25" borderId="54" xfId="0" applyNumberFormat="1" applyFont="1" applyFill="1" applyBorder="1" applyAlignment="1">
      <alignment vertical="center" shrinkToFit="1"/>
    </xf>
    <xf numFmtId="0" fontId="0" fillId="25" borderId="31" xfId="0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0" fontId="0" fillId="0" borderId="14" xfId="0" applyFont="1" applyBorder="1" applyAlignment="1">
      <alignment vertical="center" shrinkToFit="1"/>
    </xf>
    <xf numFmtId="0" fontId="7" fillId="0" borderId="45" xfId="0" applyFont="1" applyBorder="1" applyAlignment="1">
      <alignment horizontal="center" vertical="center" wrapText="1"/>
    </xf>
    <xf numFmtId="0" fontId="7" fillId="0" borderId="47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0" fillId="0" borderId="47" xfId="0" applyFont="1" applyBorder="1" applyAlignment="1">
      <alignment vertical="center"/>
    </xf>
    <xf numFmtId="177" fontId="3" fillId="25" borderId="56" xfId="0" applyNumberFormat="1" applyFont="1" applyFill="1" applyBorder="1" applyAlignment="1">
      <alignment vertical="center" shrinkToFit="1"/>
    </xf>
    <xf numFmtId="177" fontId="0" fillId="25" borderId="43" xfId="0" applyNumberFormat="1" applyFont="1" applyFill="1" applyBorder="1" applyAlignment="1">
      <alignment vertical="center" shrinkToFit="1"/>
    </xf>
    <xf numFmtId="177" fontId="3" fillId="25" borderId="58" xfId="0" applyNumberFormat="1" applyFont="1" applyFill="1" applyBorder="1" applyAlignment="1">
      <alignment vertical="center" shrinkToFit="1"/>
    </xf>
    <xf numFmtId="177" fontId="0" fillId="25" borderId="24" xfId="0" applyNumberFormat="1" applyFont="1" applyFill="1" applyBorder="1" applyAlignment="1">
      <alignment vertical="center" shrinkToFit="1"/>
    </xf>
    <xf numFmtId="0" fontId="5" fillId="26" borderId="32" xfId="0" applyFont="1" applyFill="1" applyBorder="1" applyAlignment="1">
      <alignment horizontal="left" vertical="center" wrapText="1" shrinkToFit="1"/>
    </xf>
    <xf numFmtId="0" fontId="5" fillId="26" borderId="33" xfId="0" applyFont="1" applyFill="1" applyBorder="1" applyAlignment="1">
      <alignment horizontal="left" vertical="center" wrapText="1" shrinkToFit="1"/>
    </xf>
    <xf numFmtId="176" fontId="32" fillId="27" borderId="54" xfId="0" applyNumberFormat="1" applyFont="1" applyFill="1" applyBorder="1" applyAlignment="1">
      <alignment horizontal="center" vertical="center" wrapText="1" shrinkToFit="1"/>
    </xf>
    <xf numFmtId="176" fontId="32" fillId="27" borderId="31" xfId="0" applyNumberFormat="1" applyFont="1" applyFill="1" applyBorder="1" applyAlignment="1">
      <alignment horizontal="center" vertical="center" shrinkToFit="1"/>
    </xf>
    <xf numFmtId="176" fontId="32" fillId="27" borderId="12" xfId="0" applyNumberFormat="1" applyFont="1" applyFill="1" applyBorder="1" applyAlignment="1">
      <alignment horizontal="center" vertical="center" shrinkToFit="1"/>
    </xf>
    <xf numFmtId="176" fontId="32" fillId="27" borderId="30" xfId="0" applyNumberFormat="1" applyFont="1" applyFill="1" applyBorder="1" applyAlignment="1">
      <alignment horizontal="center" vertical="center" shrinkToFit="1"/>
    </xf>
    <xf numFmtId="0" fontId="5" fillId="24" borderId="71" xfId="0" applyFont="1" applyFill="1" applyBorder="1" applyAlignment="1">
      <alignment horizontal="left" vertical="center" wrapText="1" shrinkToFit="1"/>
    </xf>
    <xf numFmtId="0" fontId="5" fillId="24" borderId="46" xfId="0" applyFont="1" applyFill="1" applyBorder="1" applyAlignment="1">
      <alignment horizontal="left" vertical="center" wrapText="1" shrinkToFit="1"/>
    </xf>
    <xf numFmtId="0" fontId="5" fillId="24" borderId="47" xfId="0" applyFont="1" applyFill="1" applyBorder="1" applyAlignment="1">
      <alignment horizontal="left" vertical="center" wrapText="1" shrinkToFit="1"/>
    </xf>
    <xf numFmtId="176" fontId="3" fillId="0" borderId="23" xfId="0" applyNumberFormat="1" applyFont="1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/>
    </xf>
    <xf numFmtId="0" fontId="5" fillId="0" borderId="77" xfId="0" applyFont="1" applyFill="1" applyBorder="1" applyAlignment="1">
      <alignment horizontal="left" vertical="center" wrapText="1" shrinkToFit="1"/>
    </xf>
    <xf numFmtId="0" fontId="0" fillId="0" borderId="78" xfId="0" applyFont="1" applyFill="1" applyBorder="1" applyAlignment="1">
      <alignment horizontal="left" vertical="center" wrapText="1" shrinkToFit="1"/>
    </xf>
    <xf numFmtId="0" fontId="0" fillId="0" borderId="79" xfId="0" applyFont="1" applyFill="1" applyBorder="1" applyAlignment="1">
      <alignment horizontal="left" vertical="center" wrapText="1" shrinkToFit="1"/>
    </xf>
    <xf numFmtId="176" fontId="3" fillId="25" borderId="53" xfId="0" applyNumberFormat="1" applyFont="1" applyFill="1" applyBorder="1" applyAlignment="1">
      <alignment vertical="center" shrinkToFit="1"/>
    </xf>
    <xf numFmtId="0" fontId="0" fillId="25" borderId="55" xfId="0" applyFont="1" applyFill="1" applyBorder="1" applyAlignment="1">
      <alignment vertical="center" shrinkToFit="1"/>
    </xf>
    <xf numFmtId="0" fontId="0" fillId="0" borderId="33" xfId="0" applyFont="1" applyFill="1" applyBorder="1" applyAlignment="1">
      <alignment horizontal="left" vertical="center" wrapText="1" shrinkToFit="1"/>
    </xf>
    <xf numFmtId="0" fontId="0" fillId="0" borderId="60" xfId="0" applyFont="1" applyFill="1" applyBorder="1" applyAlignment="1">
      <alignment horizontal="left" vertical="center" wrapText="1" shrinkToFit="1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84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 shrinkToFit="1"/>
    </xf>
    <xf numFmtId="0" fontId="5" fillId="0" borderId="33" xfId="0" applyFont="1" applyBorder="1" applyAlignment="1">
      <alignment horizontal="left" vertical="center" wrapText="1" shrinkToFit="1"/>
    </xf>
    <xf numFmtId="176" fontId="3" fillId="25" borderId="53" xfId="0" applyNumberFormat="1" applyFont="1" applyFill="1" applyBorder="1" applyAlignment="1" applyProtection="1">
      <alignment horizontal="right" vertical="center" shrinkToFit="1"/>
    </xf>
    <xf numFmtId="0" fontId="3" fillId="25" borderId="55" xfId="0" applyFont="1" applyFill="1" applyBorder="1" applyAlignment="1">
      <alignment horizontal="right" vertical="center" shrinkToFit="1"/>
    </xf>
    <xf numFmtId="176" fontId="3" fillId="25" borderId="90" xfId="0" applyNumberFormat="1" applyFont="1" applyFill="1" applyBorder="1" applyAlignment="1" applyProtection="1">
      <alignment vertical="center" shrinkToFit="1"/>
      <protection locked="0"/>
    </xf>
    <xf numFmtId="0" fontId="3" fillId="25" borderId="91" xfId="0" applyFont="1" applyFill="1" applyBorder="1" applyAlignment="1">
      <alignment vertical="center" shrinkToFit="1"/>
    </xf>
    <xf numFmtId="0" fontId="5" fillId="0" borderId="61" xfId="0" applyFont="1" applyBorder="1" applyAlignment="1">
      <alignment horizontal="left" vertical="center" wrapText="1" shrinkToFit="1"/>
    </xf>
    <xf numFmtId="0" fontId="5" fillId="0" borderId="62" xfId="0" applyFont="1" applyBorder="1" applyAlignment="1">
      <alignment horizontal="left" vertical="center" wrapText="1" shrinkToFit="1"/>
    </xf>
    <xf numFmtId="0" fontId="5" fillId="0" borderId="92" xfId="0" applyFont="1" applyBorder="1" applyAlignment="1">
      <alignment horizontal="left" vertical="center" wrapText="1" shrinkToFit="1"/>
    </xf>
    <xf numFmtId="0" fontId="5" fillId="0" borderId="86" xfId="0" applyFont="1" applyBorder="1" applyAlignment="1">
      <alignment horizontal="left" vertical="center" wrapText="1" shrinkToFit="1"/>
    </xf>
    <xf numFmtId="0" fontId="5" fillId="0" borderId="87" xfId="0" applyFont="1" applyBorder="1" applyAlignment="1">
      <alignment horizontal="left" vertical="center" wrapText="1" shrinkToFit="1"/>
    </xf>
    <xf numFmtId="0" fontId="5" fillId="0" borderId="88" xfId="0" applyFont="1" applyBorder="1" applyAlignment="1">
      <alignment horizontal="left" vertical="center" wrapText="1" shrinkToFit="1"/>
    </xf>
    <xf numFmtId="0" fontId="5" fillId="0" borderId="19" xfId="0" applyFont="1" applyBorder="1" applyAlignment="1">
      <alignment horizontal="left" vertical="center" wrapText="1" shrinkToFit="1"/>
    </xf>
    <xf numFmtId="0" fontId="5" fillId="0" borderId="51" xfId="0" applyFont="1" applyBorder="1" applyAlignment="1">
      <alignment horizontal="left" vertical="center" wrapText="1" shrinkToFit="1"/>
    </xf>
    <xf numFmtId="0" fontId="5" fillId="0" borderId="85" xfId="0" applyFont="1" applyBorder="1" applyAlignment="1">
      <alignment horizontal="left" vertical="center" wrapText="1" shrinkToFit="1"/>
    </xf>
    <xf numFmtId="0" fontId="5" fillId="0" borderId="25" xfId="0" quotePrefix="1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0" fontId="5" fillId="0" borderId="76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176" fontId="3" fillId="0" borderId="75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44" xfId="0" applyNumberFormat="1" applyFont="1" applyBorder="1" applyAlignment="1">
      <alignment horizontal="center" vertical="center"/>
    </xf>
    <xf numFmtId="176" fontId="3" fillId="0" borderId="45" xfId="0" applyNumberFormat="1" applyFont="1" applyBorder="1" applyAlignment="1">
      <alignment horizontal="center" vertical="center"/>
    </xf>
    <xf numFmtId="176" fontId="3" fillId="28" borderId="45" xfId="0" applyNumberFormat="1" applyFont="1" applyFill="1" applyBorder="1" applyAlignment="1">
      <alignment horizontal="center" vertical="center"/>
    </xf>
    <xf numFmtId="176" fontId="3" fillId="28" borderId="46" xfId="0" applyNumberFormat="1" applyFont="1" applyFill="1" applyBorder="1" applyAlignment="1">
      <alignment horizontal="center" vertical="center"/>
    </xf>
    <xf numFmtId="176" fontId="3" fillId="28" borderId="47" xfId="0" applyNumberFormat="1" applyFont="1" applyFill="1" applyBorder="1" applyAlignment="1">
      <alignment horizontal="center" vertical="center"/>
    </xf>
    <xf numFmtId="176" fontId="3" fillId="25" borderId="76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5" xfId="0" applyFont="1" applyBorder="1" applyAlignment="1">
      <alignment horizontal="left" vertical="center" wrapText="1"/>
    </xf>
    <xf numFmtId="0" fontId="5" fillId="0" borderId="66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176" fontId="3" fillId="0" borderId="34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84" xfId="0" applyNumberFormat="1" applyFont="1" applyBorder="1" applyAlignment="1">
      <alignment horizontal="center" vertical="center"/>
    </xf>
    <xf numFmtId="176" fontId="3" fillId="0" borderId="68" xfId="0" applyNumberFormat="1" applyFont="1" applyBorder="1" applyAlignment="1">
      <alignment horizontal="center" vertical="center"/>
    </xf>
    <xf numFmtId="176" fontId="3" fillId="25" borderId="52" xfId="0" applyNumberFormat="1" applyFont="1" applyFill="1" applyBorder="1" applyAlignment="1">
      <alignment vertical="center" shrinkToFit="1"/>
    </xf>
    <xf numFmtId="0" fontId="0" fillId="25" borderId="70" xfId="0" applyFont="1" applyFill="1" applyBorder="1" applyAlignment="1">
      <alignment vertical="center" shrinkToFit="1"/>
    </xf>
    <xf numFmtId="176" fontId="3" fillId="0" borderId="28" xfId="0" applyNumberFormat="1" applyFont="1" applyBorder="1" applyAlignment="1">
      <alignment horizontal="center" vertical="center"/>
    </xf>
    <xf numFmtId="0" fontId="5" fillId="0" borderId="72" xfId="0" applyFont="1" applyFill="1" applyBorder="1" applyAlignment="1">
      <alignment horizontal="left" vertical="center" wrapText="1" shrinkToFit="1"/>
    </xf>
    <xf numFmtId="0" fontId="0" fillId="0" borderId="73" xfId="0" applyFont="1" applyFill="1" applyBorder="1" applyAlignment="1">
      <alignment horizontal="left" vertical="center" wrapText="1" shrinkToFit="1"/>
    </xf>
    <xf numFmtId="0" fontId="0" fillId="0" borderId="74" xfId="0" applyFont="1" applyFill="1" applyBorder="1" applyAlignment="1">
      <alignment horizontal="left" vertical="center" wrapText="1" shrinkToFit="1"/>
    </xf>
    <xf numFmtId="176" fontId="3" fillId="0" borderId="27" xfId="0" applyNumberFormat="1" applyFont="1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textRotation="255" wrapText="1"/>
    </xf>
    <xf numFmtId="0" fontId="5" fillId="0" borderId="36" xfId="0" applyFont="1" applyBorder="1" applyAlignment="1">
      <alignment horizontal="center" vertical="center" textRotation="255" wrapText="1"/>
    </xf>
    <xf numFmtId="0" fontId="0" fillId="0" borderId="28" xfId="0" applyFont="1" applyBorder="1" applyAlignment="1">
      <alignment horizontal="center" vertical="center"/>
    </xf>
    <xf numFmtId="176" fontId="0" fillId="0" borderId="41" xfId="0" applyNumberFormat="1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176" fontId="3" fillId="25" borderId="3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right" vertical="center" wrapText="1"/>
    </xf>
    <xf numFmtId="0" fontId="0" fillId="0" borderId="18" xfId="0" applyFont="1" applyBorder="1" applyAlignment="1">
      <alignment horizontal="right" vertical="center" wrapText="1"/>
    </xf>
    <xf numFmtId="0" fontId="5" fillId="0" borderId="110" xfId="0" applyFont="1" applyFill="1" applyBorder="1" applyAlignment="1">
      <alignment horizontal="left" vertical="center" shrinkToFit="1"/>
    </xf>
    <xf numFmtId="0" fontId="5" fillId="0" borderId="111" xfId="0" applyFont="1" applyFill="1" applyBorder="1" applyAlignment="1">
      <alignment horizontal="left" vertical="center" shrinkToFit="1"/>
    </xf>
    <xf numFmtId="0" fontId="5" fillId="0" borderId="72" xfId="0" applyFont="1" applyFill="1" applyBorder="1" applyAlignment="1">
      <alignment horizontal="left" vertical="center" shrinkToFit="1"/>
    </xf>
    <xf numFmtId="0" fontId="5" fillId="0" borderId="74" xfId="0" applyFont="1" applyFill="1" applyBorder="1" applyAlignment="1">
      <alignment horizontal="left" vertical="center" shrinkToFit="1"/>
    </xf>
    <xf numFmtId="176" fontId="3" fillId="25" borderId="37" xfId="0" applyNumberFormat="1" applyFont="1" applyFill="1" applyBorder="1" applyAlignment="1">
      <alignment horizontal="right" vertical="center" shrinkToFit="1"/>
    </xf>
    <xf numFmtId="176" fontId="3" fillId="25" borderId="22" xfId="0" applyNumberFormat="1" applyFont="1" applyFill="1" applyBorder="1" applyAlignment="1">
      <alignment horizontal="right" vertical="center" shrinkToFit="1"/>
    </xf>
    <xf numFmtId="176" fontId="3" fillId="25" borderId="108" xfId="0" applyNumberFormat="1" applyFont="1" applyFill="1" applyBorder="1" applyAlignment="1">
      <alignment horizontal="right" vertical="center" shrinkToFit="1"/>
    </xf>
    <xf numFmtId="176" fontId="3" fillId="25" borderId="109" xfId="0" applyNumberFormat="1" applyFont="1" applyFill="1" applyBorder="1" applyAlignment="1">
      <alignment horizontal="right" vertical="center" shrinkToFit="1"/>
    </xf>
    <xf numFmtId="176" fontId="3" fillId="25" borderId="11" xfId="0" applyNumberFormat="1" applyFont="1" applyFill="1" applyBorder="1" applyAlignment="1">
      <alignment horizontal="right" vertical="center" shrinkToFit="1"/>
    </xf>
    <xf numFmtId="0" fontId="0" fillId="25" borderId="25" xfId="0" applyFont="1" applyFill="1" applyBorder="1" applyAlignment="1">
      <alignment horizontal="right" vertical="center" shrinkToFit="1"/>
    </xf>
    <xf numFmtId="176" fontId="3" fillId="25" borderId="54" xfId="0" applyNumberFormat="1" applyFont="1" applyFill="1" applyBorder="1" applyAlignment="1">
      <alignment horizontal="right" vertical="center" shrinkToFit="1"/>
    </xf>
    <xf numFmtId="176" fontId="3" fillId="25" borderId="31" xfId="0" applyNumberFormat="1" applyFont="1" applyFill="1" applyBorder="1" applyAlignment="1">
      <alignment horizontal="right" vertical="center" shrinkToFit="1"/>
    </xf>
    <xf numFmtId="0" fontId="5" fillId="0" borderId="29" xfId="0" applyFont="1" applyFill="1" applyBorder="1" applyAlignment="1">
      <alignment horizontal="left" vertical="center" wrapText="1" shrinkToFit="1"/>
    </xf>
    <xf numFmtId="0" fontId="5" fillId="0" borderId="13" xfId="0" applyFont="1" applyFill="1" applyBorder="1" applyAlignment="1">
      <alignment horizontal="left" vertical="center" wrapText="1" shrinkToFit="1"/>
    </xf>
    <xf numFmtId="0" fontId="5" fillId="0" borderId="21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73" xfId="0" applyFont="1" applyFill="1" applyBorder="1" applyAlignment="1">
      <alignment horizontal="left" vertical="center" wrapText="1" shrinkToFit="1"/>
    </xf>
    <xf numFmtId="0" fontId="5" fillId="0" borderId="20" xfId="0" applyFont="1" applyFill="1" applyBorder="1" applyAlignment="1">
      <alignment horizontal="left" vertical="center" wrapText="1" shrinkToFit="1"/>
    </xf>
    <xf numFmtId="0" fontId="5" fillId="0" borderId="21" xfId="0" applyFont="1" applyFill="1" applyBorder="1" applyAlignment="1">
      <alignment horizontal="left" vertical="center" shrinkToFit="1"/>
    </xf>
    <xf numFmtId="0" fontId="5" fillId="0" borderId="84" xfId="0" applyFont="1" applyFill="1" applyBorder="1" applyAlignment="1">
      <alignment horizontal="left" vertical="center" shrinkToFit="1"/>
    </xf>
    <xf numFmtId="0" fontId="0" fillId="25" borderId="109" xfId="0" applyFont="1" applyFill="1" applyBorder="1" applyAlignment="1">
      <alignment horizontal="right" vertical="center" shrinkToFit="1"/>
    </xf>
    <xf numFmtId="176" fontId="3" fillId="25" borderId="112" xfId="0" applyNumberFormat="1" applyFont="1" applyFill="1" applyBorder="1" applyAlignment="1">
      <alignment horizontal="right" vertical="center" shrinkToFit="1"/>
    </xf>
    <xf numFmtId="0" fontId="0" fillId="25" borderId="113" xfId="0" applyFont="1" applyFill="1" applyBorder="1" applyAlignment="1">
      <alignment horizontal="right" vertical="center" shrinkToFit="1"/>
    </xf>
    <xf numFmtId="0" fontId="5" fillId="0" borderId="80" xfId="0" applyFont="1" applyFill="1" applyBorder="1" applyAlignment="1">
      <alignment horizontal="left" vertical="center" wrapText="1" shrinkToFit="1"/>
    </xf>
    <xf numFmtId="0" fontId="5" fillId="0" borderId="82" xfId="0" applyFont="1" applyFill="1" applyBorder="1" applyAlignment="1">
      <alignment horizontal="left" vertical="center" wrapText="1" shrinkToFit="1"/>
    </xf>
    <xf numFmtId="176" fontId="3" fillId="25" borderId="52" xfId="0" applyNumberFormat="1" applyFont="1" applyFill="1" applyBorder="1" applyAlignment="1" applyProtection="1">
      <alignment vertical="center" shrinkToFit="1"/>
      <protection locked="0"/>
    </xf>
    <xf numFmtId="0" fontId="3" fillId="25" borderId="70" xfId="0" applyFont="1" applyFill="1" applyBorder="1" applyAlignment="1">
      <alignment vertical="center" shrinkToFit="1"/>
    </xf>
    <xf numFmtId="0" fontId="2" fillId="0" borderId="35" xfId="0" applyFont="1" applyBorder="1" applyAlignment="1">
      <alignment horizontal="center" vertical="center" textRotation="255" wrapText="1" readingOrder="1"/>
    </xf>
    <xf numFmtId="0" fontId="2" fillId="0" borderId="40" xfId="0" applyFont="1" applyBorder="1" applyAlignment="1">
      <alignment horizontal="center" vertical="center" textRotation="255" readingOrder="1"/>
    </xf>
    <xf numFmtId="0" fontId="2" fillId="0" borderId="36" xfId="0" applyFont="1" applyBorder="1" applyAlignment="1">
      <alignment horizontal="center" vertical="center" textRotation="255" readingOrder="1"/>
    </xf>
    <xf numFmtId="176" fontId="3" fillId="25" borderId="56" xfId="0" applyNumberFormat="1" applyFont="1" applyFill="1" applyBorder="1" applyAlignment="1" applyProtection="1">
      <alignment horizontal="right" vertical="center" shrinkToFit="1"/>
      <protection locked="0"/>
    </xf>
    <xf numFmtId="176" fontId="3" fillId="25" borderId="43" xfId="0" applyNumberFormat="1" applyFont="1" applyFill="1" applyBorder="1" applyAlignment="1" applyProtection="1">
      <alignment horizontal="right" vertical="center" shrinkToFit="1"/>
      <protection locked="0"/>
    </xf>
    <xf numFmtId="176" fontId="32" fillId="27" borderId="31" xfId="0" applyNumberFormat="1" applyFont="1" applyFill="1" applyBorder="1" applyAlignment="1">
      <alignment horizontal="center" vertical="center" wrapText="1" shrinkToFit="1"/>
    </xf>
    <xf numFmtId="176" fontId="32" fillId="27" borderId="12" xfId="0" applyNumberFormat="1" applyFont="1" applyFill="1" applyBorder="1" applyAlignment="1">
      <alignment horizontal="center" vertical="center" wrapText="1" shrinkToFit="1"/>
    </xf>
    <xf numFmtId="176" fontId="32" fillId="27" borderId="30" xfId="0" applyNumberFormat="1" applyFont="1" applyFill="1" applyBorder="1" applyAlignment="1">
      <alignment horizontal="center" vertical="center" wrapText="1" shrinkToFit="1"/>
    </xf>
    <xf numFmtId="0" fontId="5" fillId="26" borderId="77" xfId="0" applyFont="1" applyFill="1" applyBorder="1" applyAlignment="1">
      <alignment horizontal="left" vertical="center" wrapText="1" shrinkToFit="1"/>
    </xf>
    <xf numFmtId="0" fontId="5" fillId="26" borderId="78" xfId="0" applyFont="1" applyFill="1" applyBorder="1" applyAlignment="1">
      <alignment horizontal="left" vertical="center" wrapText="1" shrinkToFit="1"/>
    </xf>
    <xf numFmtId="0" fontId="5" fillId="26" borderId="79" xfId="0" applyFont="1" applyFill="1" applyBorder="1" applyAlignment="1">
      <alignment horizontal="left" vertical="center" wrapText="1" shrinkToFit="1"/>
    </xf>
    <xf numFmtId="176" fontId="3" fillId="25" borderId="58" xfId="0" applyNumberFormat="1" applyFont="1" applyFill="1" applyBorder="1" applyAlignment="1" applyProtection="1">
      <alignment horizontal="right" vertical="center" shrinkToFit="1"/>
      <protection locked="0"/>
    </xf>
    <xf numFmtId="176" fontId="3" fillId="25" borderId="24" xfId="0" applyNumberFormat="1" applyFont="1" applyFill="1" applyBorder="1" applyAlignment="1" applyProtection="1">
      <alignment horizontal="right" vertical="center" shrinkToFit="1"/>
      <protection locked="0"/>
    </xf>
    <xf numFmtId="176" fontId="3" fillId="0" borderId="28" xfId="0" applyNumberFormat="1" applyFont="1" applyBorder="1" applyAlignment="1">
      <alignment horizontal="center" vertical="center" shrinkToFit="1"/>
    </xf>
    <xf numFmtId="176" fontId="3" fillId="25" borderId="53" xfId="0" applyNumberFormat="1" applyFont="1" applyFill="1" applyBorder="1" applyAlignment="1">
      <alignment horizontal="right" vertical="center" shrinkToFit="1"/>
    </xf>
    <xf numFmtId="176" fontId="3" fillId="25" borderId="55" xfId="0" applyNumberFormat="1" applyFont="1" applyFill="1" applyBorder="1" applyAlignment="1">
      <alignment horizontal="right" vertical="center" shrinkToFit="1"/>
    </xf>
    <xf numFmtId="0" fontId="5" fillId="0" borderId="72" xfId="0" applyFont="1" applyBorder="1" applyAlignment="1">
      <alignment horizontal="left" vertical="center" wrapText="1" shrinkToFit="1"/>
    </xf>
    <xf numFmtId="0" fontId="5" fillId="0" borderId="73" xfId="0" applyFont="1" applyBorder="1" applyAlignment="1">
      <alignment horizontal="left" vertical="center" wrapText="1" shrinkToFit="1"/>
    </xf>
    <xf numFmtId="0" fontId="5" fillId="0" borderId="74" xfId="0" applyFont="1" applyBorder="1" applyAlignment="1">
      <alignment horizontal="left" vertical="center" wrapText="1" shrinkToFit="1"/>
    </xf>
    <xf numFmtId="177" fontId="3" fillId="25" borderId="56" xfId="0" applyNumberFormat="1" applyFont="1" applyFill="1" applyBorder="1" applyAlignment="1" applyProtection="1">
      <alignment horizontal="right" vertical="center" shrinkToFit="1"/>
      <protection locked="0"/>
    </xf>
    <xf numFmtId="177" fontId="3" fillId="25" borderId="43" xfId="0" applyNumberFormat="1" applyFont="1" applyFill="1" applyBorder="1" applyAlignment="1" applyProtection="1">
      <alignment horizontal="right" vertical="center" shrinkToFit="1"/>
      <protection locked="0"/>
    </xf>
    <xf numFmtId="176" fontId="3" fillId="25" borderId="95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8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23" xfId="0" applyNumberFormat="1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 shrinkToFit="1"/>
    </xf>
    <xf numFmtId="0" fontId="0" fillId="0" borderId="14" xfId="0" applyFont="1" applyFill="1" applyBorder="1" applyAlignment="1">
      <alignment horizontal="left" vertical="center" wrapText="1" shrinkToFit="1"/>
    </xf>
    <xf numFmtId="0" fontId="0" fillId="0" borderId="68" xfId="0" applyFont="1" applyFill="1" applyBorder="1" applyAlignment="1">
      <alignment horizontal="left" vertical="center" wrapText="1" shrinkToFit="1"/>
    </xf>
    <xf numFmtId="0" fontId="32" fillId="0" borderId="37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70" xfId="0" applyFont="1" applyBorder="1" applyAlignment="1">
      <alignment horizontal="left" vertical="center" wrapText="1"/>
    </xf>
    <xf numFmtId="0" fontId="5" fillId="0" borderId="77" xfId="0" applyFont="1" applyBorder="1" applyAlignment="1">
      <alignment horizontal="left" vertical="center" wrapText="1"/>
    </xf>
    <xf numFmtId="0" fontId="5" fillId="0" borderId="78" xfId="0" applyFont="1" applyBorder="1" applyAlignment="1">
      <alignment horizontal="left" vertical="center" wrapText="1"/>
    </xf>
    <xf numFmtId="0" fontId="5" fillId="0" borderId="79" xfId="0" applyFont="1" applyBorder="1" applyAlignment="1">
      <alignment horizontal="left" vertical="center" wrapText="1"/>
    </xf>
    <xf numFmtId="176" fontId="3" fillId="25" borderId="3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0" xfId="0" applyFont="1" applyBorder="1" applyAlignment="1">
      <alignment horizontal="left" vertical="center" wrapText="1"/>
    </xf>
    <xf numFmtId="0" fontId="5" fillId="0" borderId="81" xfId="0" applyFont="1" applyBorder="1" applyAlignment="1">
      <alignment horizontal="left" vertical="center" wrapText="1"/>
    </xf>
    <xf numFmtId="0" fontId="5" fillId="0" borderId="82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 vertical="center" wrapText="1"/>
    </xf>
    <xf numFmtId="176" fontId="3" fillId="25" borderId="54" xfId="0" applyNumberFormat="1" applyFont="1" applyFill="1" applyBorder="1" applyAlignment="1" applyProtection="1">
      <alignment horizontal="right" vertical="center" shrinkToFit="1"/>
    </xf>
    <xf numFmtId="176" fontId="3" fillId="25" borderId="31" xfId="0" applyNumberFormat="1" applyFont="1" applyFill="1" applyBorder="1" applyAlignment="1" applyProtection="1">
      <alignment horizontal="right" vertical="center" shrinkToFit="1"/>
    </xf>
    <xf numFmtId="176" fontId="3" fillId="25" borderId="12" xfId="0" applyNumberFormat="1" applyFont="1" applyFill="1" applyBorder="1" applyAlignment="1" applyProtection="1">
      <alignment horizontal="right" vertical="center" shrinkToFit="1"/>
    </xf>
    <xf numFmtId="176" fontId="3" fillId="25" borderId="30" xfId="0" applyNumberFormat="1" applyFont="1" applyFill="1" applyBorder="1" applyAlignment="1" applyProtection="1">
      <alignment horizontal="right" vertical="center" shrinkToFit="1"/>
    </xf>
    <xf numFmtId="177" fontId="3" fillId="25" borderId="56" xfId="0" applyNumberFormat="1" applyFont="1" applyFill="1" applyBorder="1" applyAlignment="1" applyProtection="1">
      <alignment horizontal="right" vertical="center" shrinkToFit="1"/>
    </xf>
    <xf numFmtId="177" fontId="3" fillId="25" borderId="43" xfId="0" applyNumberFormat="1" applyFont="1" applyFill="1" applyBorder="1" applyAlignment="1">
      <alignment horizontal="right" vertical="center" shrinkToFit="1"/>
    </xf>
    <xf numFmtId="0" fontId="3" fillId="25" borderId="30" xfId="0" applyFont="1" applyFill="1" applyBorder="1" applyAlignment="1">
      <alignment horizontal="right" vertical="center" shrinkToFit="1"/>
    </xf>
    <xf numFmtId="0" fontId="3" fillId="0" borderId="45" xfId="0" applyFont="1" applyBorder="1" applyAlignment="1">
      <alignment horizontal="center" vertical="center"/>
    </xf>
    <xf numFmtId="177" fontId="3" fillId="0" borderId="45" xfId="0" applyNumberFormat="1" applyFont="1" applyBorder="1" applyAlignment="1">
      <alignment horizontal="center" vertical="center"/>
    </xf>
    <xf numFmtId="177" fontId="3" fillId="0" borderId="46" xfId="0" applyNumberFormat="1" applyFont="1" applyBorder="1" applyAlignment="1">
      <alignment horizontal="center" vertical="center"/>
    </xf>
    <xf numFmtId="177" fontId="3" fillId="0" borderId="47" xfId="0" applyNumberFormat="1" applyFont="1" applyBorder="1" applyAlignment="1">
      <alignment horizontal="center" vertical="center"/>
    </xf>
    <xf numFmtId="176" fontId="3" fillId="25" borderId="53" xfId="0" applyNumberFormat="1" applyFont="1" applyFill="1" applyBorder="1" applyAlignment="1" applyProtection="1">
      <alignment vertical="center" shrinkToFit="1"/>
      <protection locked="0"/>
    </xf>
    <xf numFmtId="0" fontId="3" fillId="25" borderId="55" xfId="0" applyFont="1" applyFill="1" applyBorder="1" applyAlignment="1">
      <alignment vertical="center" shrinkToFit="1"/>
    </xf>
    <xf numFmtId="0" fontId="5" fillId="0" borderId="40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left" vertical="center" wrapText="1" shrinkToFit="1"/>
    </xf>
    <xf numFmtId="176" fontId="3" fillId="0" borderId="18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 wrapText="1"/>
    </xf>
    <xf numFmtId="176" fontId="3" fillId="25" borderId="56" xfId="0" applyNumberFormat="1" applyFont="1" applyFill="1" applyBorder="1" applyAlignment="1">
      <alignment vertical="center" shrinkToFit="1"/>
    </xf>
    <xf numFmtId="0" fontId="0" fillId="25" borderId="43" xfId="0" applyFont="1" applyFill="1" applyBorder="1" applyAlignment="1">
      <alignment vertical="center" shrinkToFit="1"/>
    </xf>
    <xf numFmtId="0" fontId="5" fillId="0" borderId="60" xfId="0" applyFont="1" applyFill="1" applyBorder="1" applyAlignment="1">
      <alignment horizontal="left" vertical="center" wrapText="1" shrinkToFit="1"/>
    </xf>
    <xf numFmtId="177" fontId="3" fillId="25" borderId="37" xfId="0" applyNumberFormat="1" applyFont="1" applyFill="1" applyBorder="1" applyAlignment="1">
      <alignment vertical="center" shrinkToFit="1"/>
    </xf>
    <xf numFmtId="177" fontId="0" fillId="25" borderId="22" xfId="0" applyNumberFormat="1" applyFont="1" applyFill="1" applyBorder="1" applyAlignment="1">
      <alignment vertical="center" shrinkToFit="1"/>
    </xf>
    <xf numFmtId="0" fontId="5" fillId="0" borderId="48" xfId="0" applyFont="1" applyFill="1" applyBorder="1" applyAlignment="1">
      <alignment horizontal="left" vertical="center" wrapText="1" shrinkToFit="1"/>
    </xf>
    <xf numFmtId="0" fontId="0" fillId="0" borderId="49" xfId="0" applyFont="1" applyFill="1" applyBorder="1" applyAlignment="1">
      <alignment horizontal="left" vertical="center" wrapText="1" shrinkToFit="1"/>
    </xf>
    <xf numFmtId="0" fontId="0" fillId="0" borderId="50" xfId="0" applyFont="1" applyFill="1" applyBorder="1" applyAlignment="1">
      <alignment horizontal="left" vertical="center" wrapText="1" shrinkToFit="1"/>
    </xf>
    <xf numFmtId="176" fontId="3" fillId="25" borderId="11" xfId="0" applyNumberFormat="1" applyFont="1" applyFill="1" applyBorder="1" applyAlignment="1">
      <alignment vertical="center" shrinkToFit="1"/>
    </xf>
    <xf numFmtId="0" fontId="0" fillId="25" borderId="25" xfId="0" applyFont="1" applyFill="1" applyBorder="1" applyAlignment="1">
      <alignment vertical="center" shrinkToFit="1"/>
    </xf>
    <xf numFmtId="176" fontId="3" fillId="25" borderId="54" xfId="0" applyNumberFormat="1" applyFont="1" applyFill="1" applyBorder="1" applyAlignment="1" applyProtection="1">
      <alignment vertical="center" shrinkToFit="1"/>
      <protection locked="0"/>
    </xf>
    <xf numFmtId="0" fontId="3" fillId="25" borderId="31" xfId="0" applyFont="1" applyFill="1" applyBorder="1" applyAlignment="1">
      <alignment vertical="center" shrinkToFit="1"/>
    </xf>
    <xf numFmtId="176" fontId="3" fillId="25" borderId="98" xfId="0" applyNumberFormat="1" applyFont="1" applyFill="1" applyBorder="1" applyAlignment="1" applyProtection="1">
      <alignment horizontal="right" vertical="center" shrinkToFit="1"/>
      <protection locked="0"/>
    </xf>
    <xf numFmtId="176" fontId="3" fillId="25" borderId="99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03" xfId="0" applyFont="1" applyBorder="1" applyAlignment="1">
      <alignment horizontal="left" vertical="center" shrinkToFit="1"/>
    </xf>
    <xf numFmtId="0" fontId="5" fillId="0" borderId="97" xfId="0" applyFont="1" applyBorder="1" applyAlignment="1">
      <alignment horizontal="left" vertical="center" shrinkToFit="1"/>
    </xf>
    <xf numFmtId="0" fontId="5" fillId="0" borderId="104" xfId="0" applyFont="1" applyBorder="1" applyAlignment="1">
      <alignment horizontal="left" vertical="center" shrinkToFit="1"/>
    </xf>
    <xf numFmtId="0" fontId="5" fillId="0" borderId="9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left" vertical="center" shrinkToFit="1"/>
    </xf>
    <xf numFmtId="0" fontId="5" fillId="0" borderId="101" xfId="0" applyFont="1" applyBorder="1" applyAlignment="1">
      <alignment horizontal="left" vertical="center" shrinkToFit="1"/>
    </xf>
    <xf numFmtId="0" fontId="5" fillId="0" borderId="102" xfId="0" applyFont="1" applyBorder="1" applyAlignment="1">
      <alignment horizontal="left" vertical="center" shrinkToFit="1"/>
    </xf>
    <xf numFmtId="176" fontId="3" fillId="25" borderId="11" xfId="0" applyNumberFormat="1" applyFont="1" applyFill="1" applyBorder="1" applyAlignment="1" applyProtection="1">
      <alignment horizontal="center" vertical="center"/>
      <protection locked="0"/>
    </xf>
    <xf numFmtId="0" fontId="3" fillId="25" borderId="25" xfId="0" applyFont="1" applyFill="1" applyBorder="1" applyAlignment="1">
      <alignment horizontal="center" vertical="center"/>
    </xf>
    <xf numFmtId="176" fontId="3" fillId="25" borderId="56" xfId="0" applyNumberFormat="1" applyFont="1" applyFill="1" applyBorder="1" applyAlignment="1" applyProtection="1">
      <alignment horizontal="center" vertical="center" shrinkToFit="1"/>
      <protection locked="0"/>
    </xf>
    <xf numFmtId="0" fontId="3" fillId="25" borderId="43" xfId="0" applyFont="1" applyFill="1" applyBorder="1" applyAlignment="1">
      <alignment horizontal="center" vertical="center" shrinkToFit="1"/>
    </xf>
    <xf numFmtId="176" fontId="3" fillId="25" borderId="54" xfId="0" applyNumberFormat="1" applyFont="1" applyFill="1" applyBorder="1" applyAlignment="1">
      <alignment horizontal="center" vertical="center" shrinkToFit="1"/>
    </xf>
    <xf numFmtId="0" fontId="0" fillId="25" borderId="31" xfId="0" applyFont="1" applyFill="1" applyBorder="1" applyAlignment="1">
      <alignment horizontal="center" vertical="center" shrinkToFit="1"/>
    </xf>
    <xf numFmtId="177" fontId="3" fillId="25" borderId="56" xfId="0" applyNumberFormat="1" applyFont="1" applyFill="1" applyBorder="1" applyAlignment="1">
      <alignment horizontal="center" vertical="center" shrinkToFit="1"/>
    </xf>
    <xf numFmtId="177" fontId="0" fillId="25" borderId="43" xfId="0" applyNumberFormat="1" applyFont="1" applyFill="1" applyBorder="1" applyAlignment="1">
      <alignment horizontal="center" vertical="center" shrinkToFit="1"/>
    </xf>
    <xf numFmtId="177" fontId="3" fillId="25" borderId="58" xfId="0" applyNumberFormat="1" applyFont="1" applyFill="1" applyBorder="1" applyAlignment="1">
      <alignment horizontal="center" vertical="center" shrinkToFit="1"/>
    </xf>
    <xf numFmtId="177" fontId="0" fillId="25" borderId="24" xfId="0" applyNumberFormat="1" applyFont="1" applyFill="1" applyBorder="1" applyAlignment="1">
      <alignment horizontal="center" vertical="center" shrinkToFit="1"/>
    </xf>
    <xf numFmtId="176" fontId="3" fillId="25" borderId="52" xfId="0" applyNumberFormat="1" applyFont="1" applyFill="1" applyBorder="1" applyAlignment="1">
      <alignment horizontal="center" vertical="center" shrinkToFit="1"/>
    </xf>
    <xf numFmtId="0" fontId="0" fillId="25" borderId="70" xfId="0" applyFont="1" applyFill="1" applyBorder="1" applyAlignment="1">
      <alignment horizontal="center" vertical="center" shrinkToFit="1"/>
    </xf>
    <xf numFmtId="176" fontId="3" fillId="25" borderId="53" xfId="0" applyNumberFormat="1" applyFont="1" applyFill="1" applyBorder="1" applyAlignment="1">
      <alignment horizontal="center" vertical="center" shrinkToFit="1"/>
    </xf>
    <xf numFmtId="0" fontId="0" fillId="25" borderId="55" xfId="0" applyFont="1" applyFill="1" applyBorder="1" applyAlignment="1">
      <alignment horizontal="center" vertical="center" shrinkToFit="1"/>
    </xf>
    <xf numFmtId="176" fontId="3" fillId="0" borderId="27" xfId="0" applyNumberFormat="1" applyFont="1" applyBorder="1" applyAlignment="1">
      <alignment horizontal="center" vertical="center" wrapText="1"/>
    </xf>
    <xf numFmtId="176" fontId="3" fillId="0" borderId="2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 shrinkToFit="1"/>
    </xf>
    <xf numFmtId="0" fontId="5" fillId="0" borderId="51" xfId="0" applyFont="1" applyBorder="1" applyAlignment="1">
      <alignment vertical="center" wrapText="1" shrinkToFit="1"/>
    </xf>
    <xf numFmtId="0" fontId="5" fillId="0" borderId="85" xfId="0" applyFont="1" applyBorder="1" applyAlignment="1">
      <alignment vertical="center" wrapText="1" shrinkToFit="1"/>
    </xf>
    <xf numFmtId="176" fontId="3" fillId="25" borderId="43" xfId="0" applyNumberFormat="1" applyFont="1" applyFill="1" applyBorder="1" applyAlignment="1" applyProtection="1">
      <alignment horizontal="center" vertical="center" shrinkToFit="1"/>
      <protection locked="0"/>
    </xf>
    <xf numFmtId="176" fontId="3" fillId="25" borderId="53" xfId="0" applyNumberFormat="1" applyFont="1" applyFill="1" applyBorder="1" applyAlignment="1" applyProtection="1">
      <alignment horizontal="center" vertical="center" shrinkToFit="1"/>
    </xf>
    <xf numFmtId="176" fontId="3" fillId="25" borderId="55" xfId="0" applyNumberFormat="1" applyFont="1" applyFill="1" applyBorder="1" applyAlignment="1" applyProtection="1">
      <alignment horizontal="center" vertical="center" shrinkToFit="1"/>
    </xf>
    <xf numFmtId="0" fontId="2" fillId="0" borderId="96" xfId="0" applyFont="1" applyBorder="1" applyAlignment="1">
      <alignment horizontal="center" vertical="center" textRotation="255" wrapText="1"/>
    </xf>
    <xf numFmtId="0" fontId="5" fillId="0" borderId="48" xfId="0" applyFont="1" applyBorder="1" applyAlignment="1">
      <alignment vertical="center" wrapText="1" shrinkToFit="1"/>
    </xf>
    <xf numFmtId="0" fontId="5" fillId="0" borderId="49" xfId="0" applyFont="1" applyBorder="1" applyAlignment="1">
      <alignment vertical="center" wrapText="1" shrinkToFit="1"/>
    </xf>
    <xf numFmtId="0" fontId="5" fillId="0" borderId="50" xfId="0" applyFont="1" applyBorder="1" applyAlignment="1">
      <alignment vertical="center" wrapText="1" shrinkToFit="1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3" fillId="25" borderId="52" xfId="0" applyNumberFormat="1" applyFont="1" applyFill="1" applyBorder="1" applyAlignment="1" applyProtection="1">
      <alignment horizontal="center" vertical="center" shrinkToFit="1"/>
      <protection locked="0"/>
    </xf>
    <xf numFmtId="176" fontId="3" fillId="25" borderId="70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26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5" fillId="0" borderId="50" xfId="0" applyFont="1" applyBorder="1" applyAlignment="1">
      <alignment vertical="center" wrapText="1"/>
    </xf>
    <xf numFmtId="178" fontId="3" fillId="0" borderId="27" xfId="0" applyNumberFormat="1" applyFont="1" applyBorder="1" applyAlignment="1">
      <alignment horizontal="center" vertical="center"/>
    </xf>
    <xf numFmtId="178" fontId="3" fillId="0" borderId="28" xfId="0" applyNumberFormat="1" applyFont="1" applyBorder="1" applyAlignment="1">
      <alignment horizontal="center" vertical="center"/>
    </xf>
    <xf numFmtId="176" fontId="3" fillId="25" borderId="52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70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3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2" xfId="0" applyBorder="1" applyAlignment="1">
      <alignment horizontal="center" vertical="center" textRotation="255" wrapText="1"/>
    </xf>
    <xf numFmtId="0" fontId="0" fillId="0" borderId="39" xfId="0" applyBorder="1" applyAlignment="1">
      <alignment horizontal="center" vertical="center" textRotation="255" wrapText="1"/>
    </xf>
    <xf numFmtId="0" fontId="5" fillId="0" borderId="32" xfId="0" applyFont="1" applyFill="1" applyBorder="1" applyAlignment="1">
      <alignment vertical="center" wrapText="1" shrinkToFit="1"/>
    </xf>
    <xf numFmtId="0" fontId="5" fillId="0" borderId="33" xfId="0" applyFont="1" applyFill="1" applyBorder="1" applyAlignment="1">
      <alignment vertical="center" wrapText="1" shrinkToFit="1"/>
    </xf>
    <xf numFmtId="0" fontId="0" fillId="0" borderId="33" xfId="0" applyFont="1" applyBorder="1" applyAlignment="1">
      <alignment vertical="center" wrapText="1" shrinkToFit="1"/>
    </xf>
    <xf numFmtId="0" fontId="0" fillId="0" borderId="60" xfId="0" applyFont="1" applyBorder="1" applyAlignment="1">
      <alignment vertical="center" wrapText="1" shrinkToFit="1"/>
    </xf>
    <xf numFmtId="0" fontId="5" fillId="0" borderId="21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vertical="center" wrapText="1" shrinkToFit="1"/>
    </xf>
    <xf numFmtId="0" fontId="0" fillId="0" borderId="0" xfId="0" applyFont="1" applyAlignment="1">
      <alignment vertical="center" wrapText="1" shrinkToFit="1"/>
    </xf>
    <xf numFmtId="0" fontId="0" fillId="0" borderId="84" xfId="0" applyFont="1" applyBorder="1" applyAlignment="1">
      <alignment vertical="center" wrapText="1" shrinkToFit="1"/>
    </xf>
    <xf numFmtId="0" fontId="5" fillId="0" borderId="72" xfId="0" applyFont="1" applyFill="1" applyBorder="1" applyAlignment="1">
      <alignment vertical="center" wrapText="1" shrinkToFit="1"/>
    </xf>
    <xf numFmtId="0" fontId="5" fillId="0" borderId="73" xfId="0" applyFont="1" applyFill="1" applyBorder="1" applyAlignment="1">
      <alignment vertical="center" wrapText="1" shrinkToFit="1"/>
    </xf>
    <xf numFmtId="0" fontId="0" fillId="0" borderId="73" xfId="0" applyFont="1" applyBorder="1" applyAlignment="1">
      <alignment vertical="center" wrapText="1" shrinkToFit="1"/>
    </xf>
    <xf numFmtId="0" fontId="0" fillId="0" borderId="74" xfId="0" applyFont="1" applyBorder="1" applyAlignment="1">
      <alignment vertical="center" wrapText="1" shrinkToFit="1"/>
    </xf>
    <xf numFmtId="176" fontId="0" fillId="0" borderId="38" xfId="0" applyNumberFormat="1" applyFont="1" applyBorder="1" applyAlignment="1">
      <alignment horizontal="right" vertical="center"/>
    </xf>
    <xf numFmtId="0" fontId="0" fillId="0" borderId="42" xfId="0" applyFont="1" applyBorder="1" applyAlignment="1">
      <alignment horizontal="right" vertical="center"/>
    </xf>
    <xf numFmtId="0" fontId="0" fillId="0" borderId="40" xfId="0" applyFont="1" applyBorder="1" applyAlignment="1">
      <alignment horizontal="right" vertical="center"/>
    </xf>
    <xf numFmtId="176" fontId="3" fillId="25" borderId="31" xfId="0" applyNumberFormat="1" applyFont="1" applyFill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5" fillId="0" borderId="17" xfId="0" applyFont="1" applyFill="1" applyBorder="1" applyAlignment="1">
      <alignment vertical="center" wrapText="1" shrinkToFit="1"/>
    </xf>
    <xf numFmtId="0" fontId="5" fillId="0" borderId="14" xfId="0" applyFont="1" applyFill="1" applyBorder="1" applyAlignment="1">
      <alignment vertical="center" wrapText="1" shrinkToFit="1"/>
    </xf>
    <xf numFmtId="0" fontId="0" fillId="0" borderId="14" xfId="0" applyFont="1" applyBorder="1" applyAlignment="1">
      <alignment vertical="center" wrapText="1" shrinkToFit="1"/>
    </xf>
    <xf numFmtId="0" fontId="0" fillId="0" borderId="68" xfId="0" applyFont="1" applyBorder="1" applyAlignment="1">
      <alignment vertical="center" wrapText="1" shrinkToFit="1"/>
    </xf>
    <xf numFmtId="0" fontId="0" fillId="0" borderId="39" xfId="0" applyFont="1" applyBorder="1" applyAlignment="1">
      <alignment horizontal="right" vertical="center"/>
    </xf>
    <xf numFmtId="0" fontId="0" fillId="0" borderId="12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3" fillId="25" borderId="58" xfId="0" applyNumberFormat="1" applyFont="1" applyFill="1" applyBorder="1" applyAlignment="1" applyProtection="1">
      <alignment horizontal="center" vertical="center" shrinkToFit="1"/>
      <protection locked="0"/>
    </xf>
    <xf numFmtId="0" fontId="3" fillId="25" borderId="24" xfId="0" applyFont="1" applyFill="1" applyBorder="1" applyAlignment="1">
      <alignment horizontal="center" vertical="center" shrinkToFit="1"/>
    </xf>
    <xf numFmtId="0" fontId="5" fillId="0" borderId="77" xfId="0" applyFont="1" applyBorder="1" applyAlignment="1">
      <alignment horizontal="left" vertical="center" wrapText="1" shrinkToFit="1"/>
    </xf>
    <xf numFmtId="0" fontId="5" fillId="0" borderId="78" xfId="0" applyFont="1" applyBorder="1" applyAlignment="1">
      <alignment horizontal="left" vertical="center" wrapText="1" shrinkToFit="1"/>
    </xf>
    <xf numFmtId="0" fontId="5" fillId="0" borderId="79" xfId="0" applyFont="1" applyBorder="1" applyAlignment="1">
      <alignment horizontal="left" vertical="center" wrapText="1" shrinkToFit="1"/>
    </xf>
    <xf numFmtId="0" fontId="3" fillId="25" borderId="55" xfId="0" applyFont="1" applyFill="1" applyBorder="1" applyAlignment="1">
      <alignment horizontal="center" vertical="center" shrinkToFit="1"/>
    </xf>
    <xf numFmtId="0" fontId="3" fillId="25" borderId="70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72" xfId="0" applyFont="1" applyBorder="1" applyAlignment="1">
      <alignment vertical="center" wrapText="1"/>
    </xf>
    <xf numFmtId="0" fontId="5" fillId="0" borderId="7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2" fillId="0" borderId="114" xfId="0" applyFont="1" applyFill="1" applyBorder="1" applyAlignment="1">
      <alignment horizontal="left" vertical="center" wrapText="1" shrinkToFit="1"/>
    </xf>
    <xf numFmtId="0" fontId="2" fillId="0" borderId="115" xfId="0" applyFont="1" applyFill="1" applyBorder="1" applyAlignment="1">
      <alignment horizontal="left" vertical="center" wrapText="1" shrinkToFit="1"/>
    </xf>
    <xf numFmtId="178" fontId="3" fillId="0" borderId="23" xfId="0" applyNumberFormat="1" applyFont="1" applyBorder="1" applyAlignment="1">
      <alignment horizontal="center" vertical="center"/>
    </xf>
    <xf numFmtId="176" fontId="3" fillId="25" borderId="117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1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19" xfId="0" applyFont="1" applyFill="1" applyBorder="1" applyAlignment="1">
      <alignment horizontal="left" vertical="center" wrapText="1" shrinkToFit="1"/>
    </xf>
    <xf numFmtId="0" fontId="2" fillId="0" borderId="120" xfId="0" applyFont="1" applyFill="1" applyBorder="1" applyAlignment="1">
      <alignment horizontal="left" vertical="center" wrapText="1" shrinkToFit="1"/>
    </xf>
    <xf numFmtId="176" fontId="3" fillId="25" borderId="122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2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24" xfId="0" applyFont="1" applyFill="1" applyBorder="1" applyAlignment="1">
      <alignment horizontal="left" vertical="center" wrapText="1" shrinkToFit="1"/>
    </xf>
    <xf numFmtId="0" fontId="2" fillId="0" borderId="125" xfId="0" applyFont="1" applyFill="1" applyBorder="1" applyAlignment="1">
      <alignment horizontal="left" vertical="center" wrapText="1" shrinkToFit="1"/>
    </xf>
    <xf numFmtId="176" fontId="3" fillId="25" borderId="126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2" fillId="0" borderId="128" xfId="0" applyFont="1" applyFill="1" applyBorder="1" applyAlignment="1">
      <alignment horizontal="left" vertical="center" wrapText="1" shrinkToFit="1"/>
    </xf>
    <xf numFmtId="0" fontId="2" fillId="0" borderId="129" xfId="0" applyFont="1" applyFill="1" applyBorder="1" applyAlignment="1">
      <alignment horizontal="left" vertical="center" wrapText="1" shrinkToFit="1"/>
    </xf>
    <xf numFmtId="176" fontId="3" fillId="25" borderId="131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32" xfId="0" applyNumberFormat="1" applyFont="1" applyFill="1" applyBorder="1" applyAlignment="1" applyProtection="1">
      <alignment horizontal="center" vertical="center" wrapText="1"/>
      <protection locked="0"/>
    </xf>
    <xf numFmtId="179" fontId="36" fillId="0" borderId="151" xfId="0" applyNumberFormat="1" applyFont="1" applyBorder="1" applyAlignment="1">
      <alignment horizontal="center" vertical="center"/>
    </xf>
    <xf numFmtId="179" fontId="36" fillId="0" borderId="150" xfId="0" applyNumberFormat="1" applyFont="1" applyBorder="1" applyAlignment="1">
      <alignment horizontal="center" vertical="center"/>
    </xf>
    <xf numFmtId="179" fontId="36" fillId="0" borderId="152" xfId="0" applyNumberFormat="1" applyFont="1" applyBorder="1" applyAlignment="1">
      <alignment horizontal="center" vertical="center"/>
    </xf>
    <xf numFmtId="179" fontId="36" fillId="0" borderId="153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vertical="center"/>
    </xf>
    <xf numFmtId="0" fontId="38" fillId="0" borderId="14" xfId="0" applyFont="1" applyBorder="1" applyAlignment="1">
      <alignment vertical="center"/>
    </xf>
    <xf numFmtId="179" fontId="36" fillId="0" borderId="17" xfId="0" applyNumberFormat="1" applyFont="1" applyBorder="1" applyAlignment="1">
      <alignment horizontal="center" vertical="center"/>
    </xf>
    <xf numFmtId="179" fontId="36" fillId="0" borderId="14" xfId="0" applyNumberFormat="1" applyFont="1" applyBorder="1" applyAlignment="1">
      <alignment horizontal="center" vertical="center"/>
    </xf>
    <xf numFmtId="179" fontId="36" fillId="0" borderId="30" xfId="0" applyNumberFormat="1" applyFont="1" applyBorder="1" applyAlignment="1">
      <alignment horizontal="center" vertical="center"/>
    </xf>
    <xf numFmtId="176" fontId="36" fillId="28" borderId="14" xfId="0" applyNumberFormat="1" applyFont="1" applyFill="1" applyBorder="1" applyAlignment="1">
      <alignment horizontal="center" vertical="center"/>
    </xf>
    <xf numFmtId="176" fontId="36" fillId="28" borderId="68" xfId="0" applyNumberFormat="1" applyFont="1" applyFill="1" applyBorder="1" applyAlignment="1">
      <alignment horizontal="center" vertical="center"/>
    </xf>
    <xf numFmtId="0" fontId="41" fillId="0" borderId="37" xfId="0" applyFont="1" applyBorder="1" applyAlignment="1">
      <alignment horizontal="center" vertical="center" textRotation="255" wrapText="1"/>
    </xf>
    <xf numFmtId="0" fontId="41" fillId="0" borderId="0" xfId="0" applyFont="1" applyBorder="1" applyAlignment="1">
      <alignment horizontal="center" vertical="center" textRotation="255" wrapText="1"/>
    </xf>
    <xf numFmtId="0" fontId="38" fillId="0" borderId="21" xfId="0" applyFont="1" applyBorder="1" applyAlignment="1">
      <alignment horizontal="left" vertical="center" wrapText="1" shrinkToFit="1"/>
    </xf>
    <xf numFmtId="0" fontId="38" fillId="0" borderId="0" xfId="0" applyFont="1" applyBorder="1" applyAlignment="1">
      <alignment horizontal="left" vertical="center" wrapText="1" shrinkToFit="1"/>
    </xf>
    <xf numFmtId="179" fontId="36" fillId="0" borderId="21" xfId="0" applyNumberFormat="1" applyFont="1" applyBorder="1" applyAlignment="1">
      <alignment horizontal="center" vertical="center"/>
    </xf>
    <xf numFmtId="179" fontId="36" fillId="0" borderId="0" xfId="0" applyNumberFormat="1" applyFont="1" applyBorder="1" applyAlignment="1">
      <alignment horizontal="center" vertical="center"/>
    </xf>
    <xf numFmtId="179" fontId="36" fillId="0" borderId="22" xfId="0" applyNumberFormat="1" applyFont="1" applyBorder="1" applyAlignment="1">
      <alignment horizontal="center" vertical="center"/>
    </xf>
    <xf numFmtId="179" fontId="36" fillId="29" borderId="0" xfId="0" applyNumberFormat="1" applyFont="1" applyFill="1" applyBorder="1" applyAlignment="1" applyProtection="1">
      <alignment horizontal="center" vertical="center" shrinkToFit="1"/>
      <protection locked="0"/>
    </xf>
    <xf numFmtId="179" fontId="36" fillId="29" borderId="22" xfId="0" applyNumberFormat="1" applyFont="1" applyFill="1" applyBorder="1" applyAlignment="1">
      <alignment horizontal="center" vertical="center" shrinkToFit="1"/>
    </xf>
    <xf numFmtId="179" fontId="36" fillId="0" borderId="84" xfId="0" applyNumberFormat="1" applyFont="1" applyBorder="1" applyAlignment="1">
      <alignment horizontal="center" vertical="center"/>
    </xf>
    <xf numFmtId="0" fontId="38" fillId="0" borderId="80" xfId="0" applyFont="1" applyBorder="1" applyAlignment="1">
      <alignment vertical="center" wrapText="1"/>
    </xf>
    <xf numFmtId="0" fontId="38" fillId="0" borderId="81" xfId="0" applyFont="1" applyBorder="1" applyAlignment="1">
      <alignment vertical="center" wrapText="1"/>
    </xf>
    <xf numFmtId="179" fontId="36" fillId="0" borderId="80" xfId="0" applyNumberFormat="1" applyFont="1" applyBorder="1" applyAlignment="1">
      <alignment horizontal="center" vertical="center"/>
    </xf>
    <xf numFmtId="179" fontId="36" fillId="0" borderId="81" xfId="0" applyNumberFormat="1" applyFont="1" applyBorder="1" applyAlignment="1">
      <alignment horizontal="center" vertical="center"/>
    </xf>
    <xf numFmtId="179" fontId="36" fillId="0" borderId="148" xfId="0" applyNumberFormat="1" applyFont="1" applyBorder="1" applyAlignment="1">
      <alignment horizontal="center" vertical="center"/>
    </xf>
    <xf numFmtId="179" fontId="36" fillId="29" borderId="81" xfId="0" applyNumberFormat="1" applyFont="1" applyFill="1" applyBorder="1" applyAlignment="1" applyProtection="1">
      <alignment horizontal="center" vertical="center" shrinkToFit="1"/>
      <protection locked="0"/>
    </xf>
    <xf numFmtId="179" fontId="36" fillId="29" borderId="148" xfId="0" applyNumberFormat="1" applyFont="1" applyFill="1" applyBorder="1" applyAlignment="1">
      <alignment horizontal="center" vertical="center" shrinkToFit="1"/>
    </xf>
    <xf numFmtId="0" fontId="38" fillId="0" borderId="32" xfId="0" applyFont="1" applyBorder="1" applyAlignment="1">
      <alignment vertical="center" wrapText="1"/>
    </xf>
    <xf numFmtId="0" fontId="38" fillId="0" borderId="33" xfId="0" applyFont="1" applyBorder="1" applyAlignment="1">
      <alignment vertical="center" wrapText="1"/>
    </xf>
    <xf numFmtId="179" fontId="36" fillId="0" borderId="32" xfId="0" applyNumberFormat="1" applyFont="1" applyBorder="1" applyAlignment="1">
      <alignment horizontal="center" vertical="center"/>
    </xf>
    <xf numFmtId="179" fontId="36" fillId="0" borderId="33" xfId="0" applyNumberFormat="1" applyFont="1" applyBorder="1" applyAlignment="1">
      <alignment horizontal="center" vertical="center"/>
    </xf>
    <xf numFmtId="179" fontId="36" fillId="0" borderId="31" xfId="0" applyNumberFormat="1" applyFont="1" applyBorder="1" applyAlignment="1">
      <alignment horizontal="center" vertical="center"/>
    </xf>
    <xf numFmtId="179" fontId="36" fillId="29" borderId="33" xfId="0" applyNumberFormat="1" applyFont="1" applyFill="1" applyBorder="1" applyAlignment="1" applyProtection="1">
      <alignment horizontal="center" vertical="center" shrinkToFit="1"/>
      <protection locked="0"/>
    </xf>
    <xf numFmtId="179" fontId="36" fillId="29" borderId="31" xfId="0" applyNumberFormat="1" applyFont="1" applyFill="1" applyBorder="1" applyAlignment="1">
      <alignment horizontal="center" vertical="center" shrinkToFit="1"/>
    </xf>
    <xf numFmtId="0" fontId="38" fillId="0" borderId="149" xfId="0" applyFont="1" applyBorder="1" applyAlignment="1">
      <alignment vertical="center"/>
    </xf>
    <xf numFmtId="0" fontId="38" fillId="0" borderId="150" xfId="0" applyFont="1" applyBorder="1" applyAlignment="1">
      <alignment vertical="center"/>
    </xf>
    <xf numFmtId="179" fontId="36" fillId="0" borderId="141" xfId="0" applyNumberFormat="1" applyFont="1" applyBorder="1" applyAlignment="1">
      <alignment horizontal="center" vertical="center" wrapText="1"/>
    </xf>
    <xf numFmtId="179" fontId="36" fillId="0" borderId="143" xfId="0" applyNumberFormat="1" applyFont="1" applyBorder="1" applyAlignment="1">
      <alignment horizontal="center" vertical="center" wrapText="1"/>
    </xf>
    <xf numFmtId="179" fontId="36" fillId="0" borderId="144" xfId="0" applyNumberFormat="1" applyFont="1" applyBorder="1" applyAlignment="1">
      <alignment horizontal="center" vertical="center" wrapText="1"/>
    </xf>
    <xf numFmtId="179" fontId="36" fillId="0" borderId="72" xfId="0" applyNumberFormat="1" applyFont="1" applyBorder="1" applyAlignment="1">
      <alignment horizontal="center" vertical="center" wrapText="1"/>
    </xf>
    <xf numFmtId="179" fontId="36" fillId="0" borderId="73" xfId="0" applyNumberFormat="1" applyFont="1" applyBorder="1" applyAlignment="1">
      <alignment horizontal="center" vertical="center" wrapText="1"/>
    </xf>
    <xf numFmtId="179" fontId="36" fillId="0" borderId="74" xfId="0" applyNumberFormat="1" applyFont="1" applyBorder="1" applyAlignment="1">
      <alignment horizontal="center" vertical="center" wrapText="1"/>
    </xf>
    <xf numFmtId="0" fontId="38" fillId="0" borderId="72" xfId="0" applyFont="1" applyBorder="1" applyAlignment="1">
      <alignment vertical="center" wrapText="1" shrinkToFit="1"/>
    </xf>
    <xf numFmtId="0" fontId="38" fillId="0" borderId="73" xfId="0" applyFont="1" applyBorder="1" applyAlignment="1">
      <alignment vertical="center" wrapText="1" shrinkToFit="1"/>
    </xf>
    <xf numFmtId="179" fontId="36" fillId="0" borderId="72" xfId="0" applyNumberFormat="1" applyFont="1" applyBorder="1" applyAlignment="1">
      <alignment horizontal="center" vertical="center"/>
    </xf>
    <xf numFmtId="179" fontId="36" fillId="0" borderId="73" xfId="0" applyNumberFormat="1" applyFont="1" applyBorder="1" applyAlignment="1">
      <alignment horizontal="center" vertical="center"/>
    </xf>
    <xf numFmtId="179" fontId="36" fillId="0" borderId="24" xfId="0" applyNumberFormat="1" applyFont="1" applyBorder="1" applyAlignment="1">
      <alignment horizontal="center" vertical="center"/>
    </xf>
    <xf numFmtId="179" fontId="36" fillId="29" borderId="73" xfId="0" applyNumberFormat="1" applyFont="1" applyFill="1" applyBorder="1" applyAlignment="1" applyProtection="1">
      <alignment horizontal="center" vertical="center" shrinkToFit="1"/>
      <protection locked="0"/>
    </xf>
    <xf numFmtId="179" fontId="36" fillId="29" borderId="24" xfId="0" applyNumberFormat="1" applyFont="1" applyFill="1" applyBorder="1" applyAlignment="1">
      <alignment horizontal="center" vertical="center" shrinkToFit="1"/>
    </xf>
    <xf numFmtId="0" fontId="38" fillId="0" borderId="135" xfId="0" applyFont="1" applyBorder="1" applyAlignment="1">
      <alignment horizontal="left" vertical="center" wrapText="1" shrinkToFit="1"/>
    </xf>
    <xf numFmtId="0" fontId="38" fillId="0" borderId="134" xfId="0" applyFont="1" applyBorder="1" applyAlignment="1">
      <alignment horizontal="left" vertical="center" wrapText="1" shrinkToFit="1"/>
    </xf>
    <xf numFmtId="179" fontId="36" fillId="0" borderId="135" xfId="0" applyNumberFormat="1" applyFont="1" applyBorder="1" applyAlignment="1">
      <alignment horizontal="center" vertical="center"/>
    </xf>
    <xf numFmtId="179" fontId="36" fillId="0" borderId="134" xfId="0" applyNumberFormat="1" applyFont="1" applyBorder="1" applyAlignment="1">
      <alignment horizontal="center" vertical="center"/>
    </xf>
    <xf numFmtId="179" fontId="36" fillId="0" borderId="136" xfId="0" applyNumberFormat="1" applyFont="1" applyBorder="1" applyAlignment="1">
      <alignment horizontal="center" vertical="center"/>
    </xf>
    <xf numFmtId="179" fontId="36" fillId="29" borderId="134" xfId="0" applyNumberFormat="1" applyFont="1" applyFill="1" applyBorder="1" applyAlignment="1" applyProtection="1">
      <alignment horizontal="center" vertical="center" shrinkToFit="1"/>
    </xf>
    <xf numFmtId="179" fontId="36" fillId="29" borderId="136" xfId="0" applyNumberFormat="1" applyFont="1" applyFill="1" applyBorder="1" applyAlignment="1">
      <alignment horizontal="center" vertical="center" shrinkToFit="1"/>
    </xf>
    <xf numFmtId="179" fontId="36" fillId="0" borderId="135" xfId="0" applyNumberFormat="1" applyFont="1" applyBorder="1" applyAlignment="1">
      <alignment horizontal="center" vertical="center" wrapText="1"/>
    </xf>
    <xf numFmtId="179" fontId="36" fillId="0" borderId="134" xfId="0" applyNumberFormat="1" applyFont="1" applyBorder="1" applyAlignment="1">
      <alignment horizontal="center" vertical="center" wrapText="1"/>
    </xf>
    <xf numFmtId="179" fontId="36" fillId="0" borderId="137" xfId="0" applyNumberFormat="1" applyFont="1" applyBorder="1" applyAlignment="1">
      <alignment horizontal="center" vertical="center" wrapText="1"/>
    </xf>
    <xf numFmtId="0" fontId="41" fillId="0" borderId="145" xfId="0" applyFont="1" applyBorder="1" applyAlignment="1">
      <alignment horizontal="center" vertical="center" textRotation="255" wrapText="1"/>
    </xf>
    <xf numFmtId="0" fontId="41" fillId="0" borderId="142" xfId="0" applyFont="1" applyBorder="1" applyAlignment="1">
      <alignment horizontal="center" vertical="center" textRotation="255" wrapText="1"/>
    </xf>
    <xf numFmtId="0" fontId="41" fillId="0" borderId="22" xfId="0" applyFont="1" applyBorder="1" applyAlignment="1">
      <alignment horizontal="center" vertical="center" textRotation="255" wrapText="1"/>
    </xf>
    <xf numFmtId="0" fontId="41" fillId="0" borderId="146" xfId="0" applyFont="1" applyBorder="1" applyAlignment="1">
      <alignment horizontal="center" vertical="center" textRotation="255" wrapText="1"/>
    </xf>
    <xf numFmtId="0" fontId="41" fillId="0" borderId="147" xfId="0" applyFont="1" applyBorder="1" applyAlignment="1">
      <alignment horizontal="center" vertical="center" textRotation="255" wrapText="1"/>
    </xf>
    <xf numFmtId="0" fontId="38" fillId="0" borderId="138" xfId="0" applyFont="1" applyBorder="1" applyAlignment="1">
      <alignment vertical="center" wrapText="1" shrinkToFit="1"/>
    </xf>
    <xf numFmtId="0" fontId="38" fillId="0" borderId="139" xfId="0" applyFont="1" applyBorder="1" applyAlignment="1">
      <alignment vertical="center" wrapText="1" shrinkToFit="1"/>
    </xf>
    <xf numFmtId="179" fontId="36" fillId="0" borderId="138" xfId="0" applyNumberFormat="1" applyFont="1" applyBorder="1" applyAlignment="1">
      <alignment horizontal="center" vertical="center"/>
    </xf>
    <xf numFmtId="179" fontId="36" fillId="0" borderId="139" xfId="0" applyNumberFormat="1" applyFont="1" applyBorder="1" applyAlignment="1">
      <alignment horizontal="center" vertical="center"/>
    </xf>
    <xf numFmtId="179" fontId="36" fillId="0" borderId="140" xfId="0" applyNumberFormat="1" applyFont="1" applyBorder="1" applyAlignment="1">
      <alignment horizontal="center" vertical="center"/>
    </xf>
    <xf numFmtId="179" fontId="36" fillId="0" borderId="141" xfId="0" applyNumberFormat="1" applyFont="1" applyBorder="1" applyAlignment="1">
      <alignment horizontal="center" vertical="center"/>
    </xf>
    <xf numFmtId="179" fontId="36" fillId="0" borderId="142" xfId="0" applyNumberFormat="1" applyFont="1" applyBorder="1" applyAlignment="1">
      <alignment horizontal="center" vertical="center"/>
    </xf>
    <xf numFmtId="179" fontId="36" fillId="29" borderId="139" xfId="0" applyNumberFormat="1" applyFont="1" applyFill="1" applyBorder="1" applyAlignment="1" applyProtection="1">
      <alignment horizontal="center" vertical="center" shrinkToFit="1"/>
      <protection locked="0"/>
    </xf>
    <xf numFmtId="179" fontId="36" fillId="29" borderId="140" xfId="0" applyNumberFormat="1" applyFont="1" applyFill="1" applyBorder="1" applyAlignment="1">
      <alignment horizontal="center" vertical="center" shrinkToFit="1"/>
    </xf>
    <xf numFmtId="0" fontId="38" fillId="0" borderId="72" xfId="0" applyFont="1" applyFill="1" applyBorder="1" applyAlignment="1">
      <alignment horizontal="left" vertical="center" wrapText="1" shrinkToFit="1"/>
    </xf>
    <xf numFmtId="0" fontId="36" fillId="0" borderId="73" xfId="0" applyFont="1" applyFill="1" applyBorder="1" applyAlignment="1">
      <alignment horizontal="left" vertical="center" wrapText="1" shrinkToFit="1"/>
    </xf>
    <xf numFmtId="179" fontId="36" fillId="0" borderId="19" xfId="0" applyNumberFormat="1" applyFont="1" applyBorder="1" applyAlignment="1">
      <alignment horizontal="center" vertical="center"/>
    </xf>
    <xf numFmtId="179" fontId="36" fillId="0" borderId="51" xfId="0" applyNumberFormat="1" applyFont="1" applyBorder="1" applyAlignment="1">
      <alignment horizontal="center" vertical="center"/>
    </xf>
    <xf numFmtId="179" fontId="36" fillId="0" borderId="43" xfId="0" applyNumberFormat="1" applyFont="1" applyBorder="1" applyAlignment="1">
      <alignment horizontal="center" vertical="center"/>
    </xf>
    <xf numFmtId="179" fontId="36" fillId="0" borderId="32" xfId="0" applyNumberFormat="1" applyFont="1" applyBorder="1" applyAlignment="1">
      <alignment horizontal="center" vertical="center" shrinkToFit="1"/>
    </xf>
    <xf numFmtId="179" fontId="36" fillId="0" borderId="31" xfId="0" applyNumberFormat="1" applyFont="1" applyBorder="1" applyAlignment="1">
      <alignment horizontal="center" vertical="center" shrinkToFit="1"/>
    </xf>
    <xf numFmtId="179" fontId="36" fillId="0" borderId="21" xfId="0" applyNumberFormat="1" applyFont="1" applyBorder="1" applyAlignment="1">
      <alignment horizontal="center" vertical="center" shrinkToFit="1"/>
    </xf>
    <xf numFmtId="179" fontId="36" fillId="0" borderId="22" xfId="0" applyNumberFormat="1" applyFont="1" applyBorder="1" applyAlignment="1">
      <alignment horizontal="center" vertical="center" shrinkToFit="1"/>
    </xf>
    <xf numFmtId="179" fontId="36" fillId="29" borderId="73" xfId="0" applyNumberFormat="1" applyFont="1" applyFill="1" applyBorder="1" applyAlignment="1">
      <alignment horizontal="center" vertical="center" shrinkToFit="1"/>
    </xf>
    <xf numFmtId="0" fontId="38" fillId="0" borderId="32" xfId="0" applyFont="1" applyFill="1" applyBorder="1" applyAlignment="1">
      <alignment horizontal="left" vertical="center" wrapText="1" shrinkToFit="1"/>
    </xf>
    <xf numFmtId="0" fontId="36" fillId="0" borderId="33" xfId="0" applyFont="1" applyFill="1" applyBorder="1" applyAlignment="1">
      <alignment horizontal="left" vertical="center" wrapText="1" shrinkToFit="1"/>
    </xf>
    <xf numFmtId="179" fontId="36" fillId="29" borderId="33" xfId="0" applyNumberFormat="1" applyFont="1" applyFill="1" applyBorder="1" applyAlignment="1">
      <alignment horizontal="center" vertical="center" shrinkToFit="1"/>
    </xf>
    <xf numFmtId="179" fontId="36" fillId="0" borderId="72" xfId="0" applyNumberFormat="1" applyFont="1" applyFill="1" applyBorder="1" applyAlignment="1">
      <alignment horizontal="center" vertical="center"/>
    </xf>
    <xf numFmtId="179" fontId="36" fillId="0" borderId="73" xfId="0" applyNumberFormat="1" applyFont="1" applyFill="1" applyBorder="1" applyAlignment="1">
      <alignment horizontal="center" vertical="center"/>
    </xf>
    <xf numFmtId="179" fontId="36" fillId="0" borderId="74" xfId="0" applyNumberFormat="1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left" vertical="center" wrapText="1" shrinkToFit="1"/>
    </xf>
    <xf numFmtId="0" fontId="38" fillId="0" borderId="0" xfId="0" applyFont="1" applyFill="1" applyBorder="1" applyAlignment="1">
      <alignment horizontal="left" vertical="center" wrapText="1" shrinkToFit="1"/>
    </xf>
    <xf numFmtId="179" fontId="36" fillId="0" borderId="24" xfId="0" applyNumberFormat="1" applyFont="1" applyFill="1" applyBorder="1" applyAlignment="1">
      <alignment horizontal="center" vertical="center"/>
    </xf>
    <xf numFmtId="179" fontId="36" fillId="0" borderId="21" xfId="0" applyNumberFormat="1" applyFont="1" applyFill="1" applyBorder="1" applyAlignment="1">
      <alignment horizontal="center" vertical="center"/>
    </xf>
    <xf numFmtId="179" fontId="36" fillId="0" borderId="22" xfId="0" applyNumberFormat="1" applyFont="1" applyFill="1" applyBorder="1" applyAlignment="1">
      <alignment horizontal="center" vertical="center"/>
    </xf>
    <xf numFmtId="0" fontId="36" fillId="29" borderId="73" xfId="0" applyNumberFormat="1" applyFont="1" applyFill="1" applyBorder="1" applyAlignment="1">
      <alignment horizontal="center" vertical="center" shrinkToFit="1"/>
    </xf>
    <xf numFmtId="0" fontId="36" fillId="29" borderId="24" xfId="0" applyNumberFormat="1" applyFont="1" applyFill="1" applyBorder="1" applyAlignment="1">
      <alignment horizontal="center" vertical="center" shrinkToFit="1"/>
    </xf>
    <xf numFmtId="179" fontId="36" fillId="0" borderId="0" xfId="0" applyNumberFormat="1" applyFont="1" applyFill="1" applyBorder="1" applyAlignment="1">
      <alignment horizontal="center" vertical="center"/>
    </xf>
    <xf numFmtId="179" fontId="36" fillId="0" borderId="84" xfId="0" applyNumberFormat="1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left" vertical="center" wrapText="1" shrinkToFit="1"/>
    </xf>
    <xf numFmtId="0" fontId="38" fillId="0" borderId="51" xfId="0" applyFont="1" applyFill="1" applyBorder="1" applyAlignment="1">
      <alignment horizontal="left" vertical="center" wrapText="1" shrinkToFit="1"/>
    </xf>
    <xf numFmtId="179" fontId="36" fillId="0" borderId="19" xfId="0" applyNumberFormat="1" applyFont="1" applyFill="1" applyBorder="1" applyAlignment="1">
      <alignment horizontal="center" vertical="center"/>
    </xf>
    <xf numFmtId="179" fontId="36" fillId="0" borderId="51" xfId="0" applyNumberFormat="1" applyFont="1" applyFill="1" applyBorder="1" applyAlignment="1">
      <alignment horizontal="center" vertical="center"/>
    </xf>
    <xf numFmtId="179" fontId="36" fillId="0" borderId="43" xfId="0" applyNumberFormat="1" applyFont="1" applyFill="1" applyBorder="1" applyAlignment="1">
      <alignment horizontal="center" vertical="center"/>
    </xf>
    <xf numFmtId="0" fontId="38" fillId="30" borderId="72" xfId="0" applyFont="1" applyFill="1" applyBorder="1" applyAlignment="1">
      <alignment vertical="center" wrapText="1" shrinkToFit="1"/>
    </xf>
    <xf numFmtId="0" fontId="38" fillId="30" borderId="73" xfId="0" applyFont="1" applyFill="1" applyBorder="1" applyAlignment="1">
      <alignment vertical="center" wrapText="1" shrinkToFit="1"/>
    </xf>
    <xf numFmtId="179" fontId="36" fillId="30" borderId="72" xfId="0" applyNumberFormat="1" applyFont="1" applyFill="1" applyBorder="1" applyAlignment="1">
      <alignment horizontal="center" vertical="center"/>
    </xf>
    <xf numFmtId="179" fontId="36" fillId="30" borderId="73" xfId="0" applyNumberFormat="1" applyFont="1" applyFill="1" applyBorder="1" applyAlignment="1">
      <alignment horizontal="center" vertical="center"/>
    </xf>
    <xf numFmtId="179" fontId="36" fillId="30" borderId="24" xfId="0" applyNumberFormat="1" applyFont="1" applyFill="1" applyBorder="1" applyAlignment="1">
      <alignment horizontal="center" vertical="center"/>
    </xf>
    <xf numFmtId="0" fontId="36" fillId="28" borderId="0" xfId="0" applyNumberFormat="1" applyFont="1" applyFill="1" applyBorder="1" applyAlignment="1">
      <alignment horizontal="center" vertical="center" wrapText="1" shrinkToFit="1"/>
    </xf>
    <xf numFmtId="0" fontId="36" fillId="28" borderId="22" xfId="0" applyNumberFormat="1" applyFont="1" applyFill="1" applyBorder="1" applyAlignment="1">
      <alignment horizontal="center" vertical="center" wrapText="1" shrinkToFit="1"/>
    </xf>
    <xf numFmtId="0" fontId="36" fillId="28" borderId="73" xfId="0" applyNumberFormat="1" applyFont="1" applyFill="1" applyBorder="1" applyAlignment="1">
      <alignment horizontal="center" vertical="center" wrapText="1" shrinkToFit="1"/>
    </xf>
    <xf numFmtId="0" fontId="36" fillId="28" borderId="24" xfId="0" applyNumberFormat="1" applyFont="1" applyFill="1" applyBorder="1" applyAlignment="1">
      <alignment horizontal="center" vertical="center" wrapText="1" shrinkToFit="1"/>
    </xf>
    <xf numFmtId="0" fontId="38" fillId="30" borderId="72" xfId="0" applyFont="1" applyFill="1" applyBorder="1" applyAlignment="1">
      <alignment horizontal="left" vertical="center" wrapText="1" shrinkToFit="1"/>
    </xf>
    <xf numFmtId="0" fontId="38" fillId="30" borderId="73" xfId="0" applyFont="1" applyFill="1" applyBorder="1" applyAlignment="1">
      <alignment horizontal="left" vertical="center" wrapText="1" shrinkToFit="1"/>
    </xf>
    <xf numFmtId="176" fontId="36" fillId="0" borderId="72" xfId="0" applyNumberFormat="1" applyFont="1" applyBorder="1" applyAlignment="1">
      <alignment horizontal="center" vertical="center"/>
    </xf>
    <xf numFmtId="176" fontId="36" fillId="0" borderId="73" xfId="0" applyNumberFormat="1" applyFont="1" applyBorder="1" applyAlignment="1">
      <alignment horizontal="center" vertical="center"/>
    </xf>
    <xf numFmtId="176" fontId="36" fillId="0" borderId="24" xfId="0" applyNumberFormat="1" applyFont="1" applyBorder="1" applyAlignment="1">
      <alignment horizontal="center" vertical="center"/>
    </xf>
    <xf numFmtId="0" fontId="38" fillId="0" borderId="33" xfId="0" applyFont="1" applyFill="1" applyBorder="1" applyAlignment="1">
      <alignment horizontal="left" vertical="center" wrapText="1" shrinkToFit="1"/>
    </xf>
    <xf numFmtId="2" fontId="36" fillId="29" borderId="51" xfId="0" applyNumberFormat="1" applyFont="1" applyFill="1" applyBorder="1" applyAlignment="1">
      <alignment horizontal="center" vertical="center" shrinkToFit="1"/>
    </xf>
    <xf numFmtId="2" fontId="36" fillId="29" borderId="43" xfId="0" applyNumberFormat="1" applyFont="1" applyFill="1" applyBorder="1" applyAlignment="1">
      <alignment horizontal="center" vertical="center" shrinkToFit="1"/>
    </xf>
    <xf numFmtId="179" fontId="36" fillId="29" borderId="51" xfId="0" applyNumberFormat="1" applyFont="1" applyFill="1" applyBorder="1" applyAlignment="1">
      <alignment horizontal="center" vertical="center" shrinkToFit="1"/>
    </xf>
    <xf numFmtId="179" fontId="36" fillId="29" borderId="43" xfId="0" applyNumberFormat="1" applyFont="1" applyFill="1" applyBorder="1" applyAlignment="1">
      <alignment horizontal="center" vertical="center" shrinkToFit="1"/>
    </xf>
    <xf numFmtId="0" fontId="36" fillId="0" borderId="133" xfId="0" applyFont="1" applyBorder="1" applyAlignment="1">
      <alignment horizontal="center" vertical="center"/>
    </xf>
    <xf numFmtId="0" fontId="36" fillId="0" borderId="134" xfId="0" applyFont="1" applyBorder="1" applyAlignment="1">
      <alignment horizontal="center" vertical="center"/>
    </xf>
    <xf numFmtId="0" fontId="36" fillId="0" borderId="135" xfId="0" applyFont="1" applyBorder="1" applyAlignment="1">
      <alignment horizontal="center" vertical="center"/>
    </xf>
    <xf numFmtId="0" fontId="36" fillId="0" borderId="136" xfId="0" applyFont="1" applyBorder="1" applyAlignment="1">
      <alignment horizontal="center" vertical="center"/>
    </xf>
    <xf numFmtId="0" fontId="36" fillId="0" borderId="137" xfId="0" applyFont="1" applyBorder="1" applyAlignment="1">
      <alignment horizontal="center" vertical="center"/>
    </xf>
    <xf numFmtId="0" fontId="38" fillId="0" borderId="138" xfId="0" applyFont="1" applyBorder="1" applyAlignment="1">
      <alignment horizontal="left" vertical="center" wrapText="1" shrinkToFit="1"/>
    </xf>
    <xf numFmtId="0" fontId="38" fillId="0" borderId="139" xfId="0" applyFont="1" applyBorder="1" applyAlignment="1">
      <alignment horizontal="left" vertical="center" wrapText="1" shrinkToFit="1"/>
    </xf>
    <xf numFmtId="179" fontId="36" fillId="29" borderId="143" xfId="0" applyNumberFormat="1" applyFont="1" applyFill="1" applyBorder="1" applyAlignment="1" applyProtection="1">
      <alignment horizontal="center" vertical="center"/>
      <protection locked="0"/>
    </xf>
    <xf numFmtId="179" fontId="36" fillId="29" borderId="142" xfId="0" applyNumberFormat="1" applyFont="1" applyFill="1" applyBorder="1" applyAlignment="1">
      <alignment horizontal="center" vertical="center"/>
    </xf>
    <xf numFmtId="2" fontId="36" fillId="0" borderId="141" xfId="0" applyNumberFormat="1" applyFont="1" applyBorder="1" applyAlignment="1">
      <alignment horizontal="center" vertical="center"/>
    </xf>
    <xf numFmtId="2" fontId="36" fillId="0" borderId="143" xfId="0" applyNumberFormat="1" applyFont="1" applyBorder="1" applyAlignment="1">
      <alignment horizontal="center" vertical="center"/>
    </xf>
    <xf numFmtId="2" fontId="36" fillId="0" borderId="144" xfId="0" applyNumberFormat="1" applyFont="1" applyBorder="1" applyAlignment="1">
      <alignment horizontal="center" vertical="center"/>
    </xf>
    <xf numFmtId="2" fontId="36" fillId="0" borderId="21" xfId="0" applyNumberFormat="1" applyFont="1" applyBorder="1" applyAlignment="1">
      <alignment horizontal="center" vertical="center"/>
    </xf>
    <xf numFmtId="2" fontId="36" fillId="0" borderId="0" xfId="0" applyNumberFormat="1" applyFont="1" applyBorder="1" applyAlignment="1">
      <alignment horizontal="center" vertical="center"/>
    </xf>
    <xf numFmtId="2" fontId="36" fillId="0" borderId="84" xfId="0" applyNumberFormat="1" applyFont="1" applyBorder="1" applyAlignment="1">
      <alignment horizontal="center" vertical="center"/>
    </xf>
    <xf numFmtId="2" fontId="36" fillId="0" borderId="72" xfId="0" applyNumberFormat="1" applyFont="1" applyBorder="1" applyAlignment="1">
      <alignment horizontal="center" vertical="center"/>
    </xf>
    <xf numFmtId="2" fontId="36" fillId="0" borderId="73" xfId="0" applyNumberFormat="1" applyFont="1" applyBorder="1" applyAlignment="1">
      <alignment horizontal="center" vertical="center"/>
    </xf>
    <xf numFmtId="2" fontId="36" fillId="0" borderId="74" xfId="0" applyNumberFormat="1" applyFont="1" applyBorder="1" applyAlignment="1">
      <alignment horizontal="center" vertical="center"/>
    </xf>
    <xf numFmtId="0" fontId="38" fillId="0" borderId="21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179" fontId="36" fillId="29" borderId="51" xfId="0" applyNumberFormat="1" applyFont="1" applyFill="1" applyBorder="1" applyAlignment="1" applyProtection="1">
      <alignment horizontal="center" vertical="center" shrinkToFit="1"/>
      <protection locked="0"/>
    </xf>
    <xf numFmtId="0" fontId="38" fillId="0" borderId="52" xfId="0" applyFont="1" applyBorder="1" applyAlignment="1">
      <alignment horizontal="center" vertical="center" wrapText="1"/>
    </xf>
    <xf numFmtId="0" fontId="38" fillId="0" borderId="49" xfId="0" applyFont="1" applyBorder="1" applyAlignment="1">
      <alignment horizontal="center" vertical="center" wrapText="1"/>
    </xf>
    <xf numFmtId="0" fontId="36" fillId="0" borderId="49" xfId="0" applyFont="1" applyBorder="1" applyAlignment="1">
      <alignment vertical="center"/>
    </xf>
    <xf numFmtId="0" fontId="38" fillId="0" borderId="49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14" xfId="0" applyFont="1" applyBorder="1" applyAlignment="1">
      <alignment horizontal="right" vertical="center"/>
    </xf>
    <xf numFmtId="0" fontId="38" fillId="0" borderId="14" xfId="0" applyFont="1" applyBorder="1" applyAlignment="1" applyProtection="1">
      <alignment vertical="center"/>
      <protection locked="0"/>
    </xf>
    <xf numFmtId="0" fontId="38" fillId="0" borderId="56" xfId="0" applyFont="1" applyBorder="1" applyAlignment="1">
      <alignment vertical="center"/>
    </xf>
    <xf numFmtId="0" fontId="38" fillId="0" borderId="51" xfId="0" applyFont="1" applyBorder="1" applyAlignment="1">
      <alignment vertical="center"/>
    </xf>
    <xf numFmtId="179" fontId="36" fillId="0" borderId="85" xfId="0" applyNumberFormat="1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 textRotation="255" wrapText="1"/>
    </xf>
    <xf numFmtId="0" fontId="38" fillId="0" borderId="0" xfId="0" applyFont="1" applyBorder="1" applyAlignment="1">
      <alignment horizontal="center" vertical="center" textRotation="255" wrapText="1"/>
    </xf>
    <xf numFmtId="0" fontId="38" fillId="0" borderId="159" xfId="0" applyFont="1" applyBorder="1" applyAlignment="1">
      <alignment horizontal="center" vertical="center" wrapText="1"/>
    </xf>
    <xf numFmtId="0" fontId="38" fillId="0" borderId="158" xfId="0" applyFont="1" applyBorder="1" applyAlignment="1">
      <alignment horizontal="center" vertical="center" wrapText="1"/>
    </xf>
    <xf numFmtId="179" fontId="36" fillId="0" borderId="110" xfId="0" applyNumberFormat="1" applyFont="1" applyBorder="1" applyAlignment="1">
      <alignment horizontal="center" vertical="center"/>
    </xf>
    <xf numFmtId="179" fontId="36" fillId="0" borderId="158" xfId="0" applyNumberFormat="1" applyFont="1" applyBorder="1" applyAlignment="1">
      <alignment horizontal="center" vertical="center"/>
    </xf>
    <xf numFmtId="179" fontId="36" fillId="0" borderId="109" xfId="0" applyNumberFormat="1" applyFont="1" applyBorder="1" applyAlignment="1">
      <alignment horizontal="center" vertical="center"/>
    </xf>
    <xf numFmtId="179" fontId="36" fillId="29" borderId="160" xfId="0" applyNumberFormat="1" applyFont="1" applyFill="1" applyBorder="1" applyAlignment="1" applyProtection="1">
      <alignment horizontal="center" vertical="center" shrinkToFit="1"/>
      <protection locked="0"/>
    </xf>
    <xf numFmtId="179" fontId="36" fillId="29" borderId="113" xfId="0" applyNumberFormat="1" applyFont="1" applyFill="1" applyBorder="1" applyAlignment="1">
      <alignment horizontal="center" vertical="center" shrinkToFit="1"/>
    </xf>
    <xf numFmtId="0" fontId="38" fillId="0" borderId="161" xfId="0" applyFont="1" applyBorder="1" applyAlignment="1">
      <alignment vertical="center" wrapText="1"/>
    </xf>
    <xf numFmtId="0" fontId="38" fillId="0" borderId="21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0" fontId="38" fillId="0" borderId="162" xfId="0" applyFont="1" applyBorder="1" applyAlignment="1">
      <alignment vertical="center" wrapText="1"/>
    </xf>
    <xf numFmtId="0" fontId="38" fillId="0" borderId="157" xfId="0" applyFont="1" applyBorder="1" applyAlignment="1">
      <alignment horizontal="center" vertical="center" wrapText="1"/>
    </xf>
    <xf numFmtId="0" fontId="38" fillId="0" borderId="81" xfId="0" applyFont="1" applyBorder="1" applyAlignment="1">
      <alignment horizontal="center" vertical="center" wrapText="1"/>
    </xf>
    <xf numFmtId="0" fontId="38" fillId="0" borderId="163" xfId="0" applyFont="1" applyBorder="1" applyAlignment="1">
      <alignment horizontal="center" vertical="center" wrapText="1"/>
    </xf>
    <xf numFmtId="0" fontId="38" fillId="0" borderId="164" xfId="0" applyFont="1" applyBorder="1" applyAlignment="1">
      <alignment horizontal="center" vertical="center" wrapText="1"/>
    </xf>
    <xf numFmtId="179" fontId="36" fillId="0" borderId="165" xfId="0" applyNumberFormat="1" applyFont="1" applyBorder="1" applyAlignment="1">
      <alignment horizontal="center" vertical="center"/>
    </xf>
    <xf numFmtId="179" fontId="36" fillId="0" borderId="164" xfId="0" applyNumberFormat="1" applyFont="1" applyBorder="1" applyAlignment="1">
      <alignment horizontal="center" vertical="center"/>
    </xf>
    <xf numFmtId="179" fontId="36" fillId="0" borderId="166" xfId="0" applyNumberFormat="1" applyFont="1" applyBorder="1" applyAlignment="1">
      <alignment horizontal="center" vertical="center"/>
    </xf>
    <xf numFmtId="179" fontId="36" fillId="29" borderId="164" xfId="0" applyNumberFormat="1" applyFont="1" applyFill="1" applyBorder="1" applyAlignment="1" applyProtection="1">
      <alignment horizontal="center" vertical="center" shrinkToFit="1"/>
      <protection locked="0"/>
    </xf>
    <xf numFmtId="179" fontId="36" fillId="29" borderId="166" xfId="0" applyNumberFormat="1" applyFont="1" applyFill="1" applyBorder="1" applyAlignment="1">
      <alignment horizontal="center" vertical="center" shrinkToFit="1"/>
    </xf>
    <xf numFmtId="0" fontId="38" fillId="0" borderId="110" xfId="0" applyFont="1" applyBorder="1" applyAlignment="1">
      <alignment vertical="center" wrapText="1"/>
    </xf>
    <xf numFmtId="0" fontId="38" fillId="0" borderId="158" xfId="0" applyFont="1" applyBorder="1" applyAlignment="1">
      <alignment vertical="center" wrapText="1"/>
    </xf>
    <xf numFmtId="0" fontId="38" fillId="0" borderId="145" xfId="0" applyFont="1" applyBorder="1" applyAlignment="1">
      <alignment horizontal="center" vertical="center" textRotation="255" wrapText="1"/>
    </xf>
    <xf numFmtId="0" fontId="38" fillId="0" borderId="142" xfId="0" applyFont="1" applyBorder="1" applyAlignment="1">
      <alignment horizontal="center" vertical="center" textRotation="255" wrapText="1"/>
    </xf>
    <xf numFmtId="0" fontId="38" fillId="0" borderId="22" xfId="0" applyFont="1" applyBorder="1" applyAlignment="1">
      <alignment horizontal="center" vertical="center" textRotation="255" wrapText="1"/>
    </xf>
    <xf numFmtId="0" fontId="38" fillId="0" borderId="146" xfId="0" applyFont="1" applyBorder="1" applyAlignment="1">
      <alignment horizontal="center" vertical="center" textRotation="255" wrapText="1"/>
    </xf>
    <xf numFmtId="0" fontId="38" fillId="0" borderId="147" xfId="0" applyFont="1" applyBorder="1" applyAlignment="1">
      <alignment horizontal="center" vertical="center" textRotation="255" wrapText="1"/>
    </xf>
    <xf numFmtId="179" fontId="36" fillId="0" borderId="154" xfId="0" applyNumberFormat="1" applyFont="1" applyBorder="1" applyAlignment="1">
      <alignment horizontal="center" vertical="center" shrinkToFit="1"/>
    </xf>
    <xf numFmtId="179" fontId="36" fillId="0" borderId="147" xfId="0" applyNumberFormat="1" applyFont="1" applyBorder="1" applyAlignment="1">
      <alignment horizontal="center" vertical="center" shrinkToFit="1"/>
    </xf>
    <xf numFmtId="179" fontId="36" fillId="0" borderId="154" xfId="0" applyNumberFormat="1" applyFont="1" applyBorder="1" applyAlignment="1">
      <alignment horizontal="center" vertical="center"/>
    </xf>
    <xf numFmtId="179" fontId="36" fillId="0" borderId="155" xfId="0" applyNumberFormat="1" applyFont="1" applyBorder="1" applyAlignment="1">
      <alignment horizontal="center" vertical="center"/>
    </xf>
    <xf numFmtId="179" fontId="36" fillId="0" borderId="156" xfId="0" applyNumberFormat="1" applyFont="1" applyBorder="1" applyAlignment="1">
      <alignment horizontal="center" vertical="center"/>
    </xf>
    <xf numFmtId="0" fontId="38" fillId="0" borderId="135" xfId="0" applyFont="1" applyFill="1" applyBorder="1" applyAlignment="1">
      <alignment horizontal="left" vertical="center" wrapText="1" shrinkToFit="1"/>
    </xf>
    <xf numFmtId="0" fontId="36" fillId="0" borderId="134" xfId="0" applyFont="1" applyFill="1" applyBorder="1" applyAlignment="1">
      <alignment horizontal="left" vertical="center" wrapText="1" shrinkToFit="1"/>
    </xf>
    <xf numFmtId="179" fontId="36" fillId="29" borderId="134" xfId="0" applyNumberFormat="1" applyFont="1" applyFill="1" applyBorder="1" applyAlignment="1">
      <alignment horizontal="center" vertical="center" shrinkToFit="1"/>
    </xf>
    <xf numFmtId="0" fontId="36" fillId="0" borderId="49" xfId="0" applyFont="1" applyBorder="1" applyAlignment="1">
      <alignment horizontal="center" vertical="center"/>
    </xf>
    <xf numFmtId="0" fontId="36" fillId="0" borderId="50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2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A130"/>
  <sheetViews>
    <sheetView tabSelected="1" topLeftCell="A22" workbookViewId="0">
      <selection activeCell="B17" sqref="B17:G17"/>
    </sheetView>
  </sheetViews>
  <sheetFormatPr defaultColWidth="2.7265625" defaultRowHeight="24" customHeight="1"/>
  <cols>
    <col min="1" max="1" width="2.08984375" style="26" customWidth="1"/>
    <col min="2" max="25" width="3.6328125" style="26" customWidth="1"/>
    <col min="26" max="26" width="2.08984375" style="26" customWidth="1"/>
    <col min="27" max="256" width="2.7265625" style="26"/>
    <col min="257" max="257" width="2.08984375" style="26" customWidth="1"/>
    <col min="258" max="281" width="3.6328125" style="26" customWidth="1"/>
    <col min="282" max="282" width="2.08984375" style="26" customWidth="1"/>
    <col min="283" max="512" width="2.7265625" style="26"/>
    <col min="513" max="513" width="2.08984375" style="26" customWidth="1"/>
    <col min="514" max="537" width="3.6328125" style="26" customWidth="1"/>
    <col min="538" max="538" width="2.08984375" style="26" customWidth="1"/>
    <col min="539" max="768" width="2.7265625" style="26"/>
    <col min="769" max="769" width="2.08984375" style="26" customWidth="1"/>
    <col min="770" max="793" width="3.6328125" style="26" customWidth="1"/>
    <col min="794" max="794" width="2.08984375" style="26" customWidth="1"/>
    <col min="795" max="1024" width="2.7265625" style="26"/>
    <col min="1025" max="1025" width="2.08984375" style="26" customWidth="1"/>
    <col min="1026" max="1049" width="3.6328125" style="26" customWidth="1"/>
    <col min="1050" max="1050" width="2.08984375" style="26" customWidth="1"/>
    <col min="1051" max="1280" width="2.7265625" style="26"/>
    <col min="1281" max="1281" width="2.08984375" style="26" customWidth="1"/>
    <col min="1282" max="1305" width="3.6328125" style="26" customWidth="1"/>
    <col min="1306" max="1306" width="2.08984375" style="26" customWidth="1"/>
    <col min="1307" max="1536" width="2.7265625" style="26"/>
    <col min="1537" max="1537" width="2.08984375" style="26" customWidth="1"/>
    <col min="1538" max="1561" width="3.6328125" style="26" customWidth="1"/>
    <col min="1562" max="1562" width="2.08984375" style="26" customWidth="1"/>
    <col min="1563" max="1792" width="2.7265625" style="26"/>
    <col min="1793" max="1793" width="2.08984375" style="26" customWidth="1"/>
    <col min="1794" max="1817" width="3.6328125" style="26" customWidth="1"/>
    <col min="1818" max="1818" width="2.08984375" style="26" customWidth="1"/>
    <col min="1819" max="2048" width="2.7265625" style="26"/>
    <col min="2049" max="2049" width="2.08984375" style="26" customWidth="1"/>
    <col min="2050" max="2073" width="3.6328125" style="26" customWidth="1"/>
    <col min="2074" max="2074" width="2.08984375" style="26" customWidth="1"/>
    <col min="2075" max="2304" width="2.7265625" style="26"/>
    <col min="2305" max="2305" width="2.08984375" style="26" customWidth="1"/>
    <col min="2306" max="2329" width="3.6328125" style="26" customWidth="1"/>
    <col min="2330" max="2330" width="2.08984375" style="26" customWidth="1"/>
    <col min="2331" max="2560" width="2.7265625" style="26"/>
    <col min="2561" max="2561" width="2.08984375" style="26" customWidth="1"/>
    <col min="2562" max="2585" width="3.6328125" style="26" customWidth="1"/>
    <col min="2586" max="2586" width="2.08984375" style="26" customWidth="1"/>
    <col min="2587" max="2816" width="2.7265625" style="26"/>
    <col min="2817" max="2817" width="2.08984375" style="26" customWidth="1"/>
    <col min="2818" max="2841" width="3.6328125" style="26" customWidth="1"/>
    <col min="2842" max="2842" width="2.08984375" style="26" customWidth="1"/>
    <col min="2843" max="3072" width="2.7265625" style="26"/>
    <col min="3073" max="3073" width="2.08984375" style="26" customWidth="1"/>
    <col min="3074" max="3097" width="3.6328125" style="26" customWidth="1"/>
    <col min="3098" max="3098" width="2.08984375" style="26" customWidth="1"/>
    <col min="3099" max="3328" width="2.7265625" style="26"/>
    <col min="3329" max="3329" width="2.08984375" style="26" customWidth="1"/>
    <col min="3330" max="3353" width="3.6328125" style="26" customWidth="1"/>
    <col min="3354" max="3354" width="2.08984375" style="26" customWidth="1"/>
    <col min="3355" max="3584" width="2.7265625" style="26"/>
    <col min="3585" max="3585" width="2.08984375" style="26" customWidth="1"/>
    <col min="3586" max="3609" width="3.6328125" style="26" customWidth="1"/>
    <col min="3610" max="3610" width="2.08984375" style="26" customWidth="1"/>
    <col min="3611" max="3840" width="2.7265625" style="26"/>
    <col min="3841" max="3841" width="2.08984375" style="26" customWidth="1"/>
    <col min="3842" max="3865" width="3.6328125" style="26" customWidth="1"/>
    <col min="3866" max="3866" width="2.08984375" style="26" customWidth="1"/>
    <col min="3867" max="4096" width="2.7265625" style="26"/>
    <col min="4097" max="4097" width="2.08984375" style="26" customWidth="1"/>
    <col min="4098" max="4121" width="3.6328125" style="26" customWidth="1"/>
    <col min="4122" max="4122" width="2.08984375" style="26" customWidth="1"/>
    <col min="4123" max="4352" width="2.7265625" style="26"/>
    <col min="4353" max="4353" width="2.08984375" style="26" customWidth="1"/>
    <col min="4354" max="4377" width="3.6328125" style="26" customWidth="1"/>
    <col min="4378" max="4378" width="2.08984375" style="26" customWidth="1"/>
    <col min="4379" max="4608" width="2.7265625" style="26"/>
    <col min="4609" max="4609" width="2.08984375" style="26" customWidth="1"/>
    <col min="4610" max="4633" width="3.6328125" style="26" customWidth="1"/>
    <col min="4634" max="4634" width="2.08984375" style="26" customWidth="1"/>
    <col min="4635" max="4864" width="2.7265625" style="26"/>
    <col min="4865" max="4865" width="2.08984375" style="26" customWidth="1"/>
    <col min="4866" max="4889" width="3.6328125" style="26" customWidth="1"/>
    <col min="4890" max="4890" width="2.08984375" style="26" customWidth="1"/>
    <col min="4891" max="5120" width="2.7265625" style="26"/>
    <col min="5121" max="5121" width="2.08984375" style="26" customWidth="1"/>
    <col min="5122" max="5145" width="3.6328125" style="26" customWidth="1"/>
    <col min="5146" max="5146" width="2.08984375" style="26" customWidth="1"/>
    <col min="5147" max="5376" width="2.7265625" style="26"/>
    <col min="5377" max="5377" width="2.08984375" style="26" customWidth="1"/>
    <col min="5378" max="5401" width="3.6328125" style="26" customWidth="1"/>
    <col min="5402" max="5402" width="2.08984375" style="26" customWidth="1"/>
    <col min="5403" max="5632" width="2.7265625" style="26"/>
    <col min="5633" max="5633" width="2.08984375" style="26" customWidth="1"/>
    <col min="5634" max="5657" width="3.6328125" style="26" customWidth="1"/>
    <col min="5658" max="5658" width="2.08984375" style="26" customWidth="1"/>
    <col min="5659" max="5888" width="2.7265625" style="26"/>
    <col min="5889" max="5889" width="2.08984375" style="26" customWidth="1"/>
    <col min="5890" max="5913" width="3.6328125" style="26" customWidth="1"/>
    <col min="5914" max="5914" width="2.08984375" style="26" customWidth="1"/>
    <col min="5915" max="6144" width="2.7265625" style="26"/>
    <col min="6145" max="6145" width="2.08984375" style="26" customWidth="1"/>
    <col min="6146" max="6169" width="3.6328125" style="26" customWidth="1"/>
    <col min="6170" max="6170" width="2.08984375" style="26" customWidth="1"/>
    <col min="6171" max="6400" width="2.7265625" style="26"/>
    <col min="6401" max="6401" width="2.08984375" style="26" customWidth="1"/>
    <col min="6402" max="6425" width="3.6328125" style="26" customWidth="1"/>
    <col min="6426" max="6426" width="2.08984375" style="26" customWidth="1"/>
    <col min="6427" max="6656" width="2.7265625" style="26"/>
    <col min="6657" max="6657" width="2.08984375" style="26" customWidth="1"/>
    <col min="6658" max="6681" width="3.6328125" style="26" customWidth="1"/>
    <col min="6682" max="6682" width="2.08984375" style="26" customWidth="1"/>
    <col min="6683" max="6912" width="2.7265625" style="26"/>
    <col min="6913" max="6913" width="2.08984375" style="26" customWidth="1"/>
    <col min="6914" max="6937" width="3.6328125" style="26" customWidth="1"/>
    <col min="6938" max="6938" width="2.08984375" style="26" customWidth="1"/>
    <col min="6939" max="7168" width="2.7265625" style="26"/>
    <col min="7169" max="7169" width="2.08984375" style="26" customWidth="1"/>
    <col min="7170" max="7193" width="3.6328125" style="26" customWidth="1"/>
    <col min="7194" max="7194" width="2.08984375" style="26" customWidth="1"/>
    <col min="7195" max="7424" width="2.7265625" style="26"/>
    <col min="7425" max="7425" width="2.08984375" style="26" customWidth="1"/>
    <col min="7426" max="7449" width="3.6328125" style="26" customWidth="1"/>
    <col min="7450" max="7450" width="2.08984375" style="26" customWidth="1"/>
    <col min="7451" max="7680" width="2.7265625" style="26"/>
    <col min="7681" max="7681" width="2.08984375" style="26" customWidth="1"/>
    <col min="7682" max="7705" width="3.6328125" style="26" customWidth="1"/>
    <col min="7706" max="7706" width="2.08984375" style="26" customWidth="1"/>
    <col min="7707" max="7936" width="2.7265625" style="26"/>
    <col min="7937" max="7937" width="2.08984375" style="26" customWidth="1"/>
    <col min="7938" max="7961" width="3.6328125" style="26" customWidth="1"/>
    <col min="7962" max="7962" width="2.08984375" style="26" customWidth="1"/>
    <col min="7963" max="8192" width="2.7265625" style="26"/>
    <col min="8193" max="8193" width="2.08984375" style="26" customWidth="1"/>
    <col min="8194" max="8217" width="3.6328125" style="26" customWidth="1"/>
    <col min="8218" max="8218" width="2.08984375" style="26" customWidth="1"/>
    <col min="8219" max="8448" width="2.7265625" style="26"/>
    <col min="8449" max="8449" width="2.08984375" style="26" customWidth="1"/>
    <col min="8450" max="8473" width="3.6328125" style="26" customWidth="1"/>
    <col min="8474" max="8474" width="2.08984375" style="26" customWidth="1"/>
    <col min="8475" max="8704" width="2.7265625" style="26"/>
    <col min="8705" max="8705" width="2.08984375" style="26" customWidth="1"/>
    <col min="8706" max="8729" width="3.6328125" style="26" customWidth="1"/>
    <col min="8730" max="8730" width="2.08984375" style="26" customWidth="1"/>
    <col min="8731" max="8960" width="2.7265625" style="26"/>
    <col min="8961" max="8961" width="2.08984375" style="26" customWidth="1"/>
    <col min="8962" max="8985" width="3.6328125" style="26" customWidth="1"/>
    <col min="8986" max="8986" width="2.08984375" style="26" customWidth="1"/>
    <col min="8987" max="9216" width="2.7265625" style="26"/>
    <col min="9217" max="9217" width="2.08984375" style="26" customWidth="1"/>
    <col min="9218" max="9241" width="3.6328125" style="26" customWidth="1"/>
    <col min="9242" max="9242" width="2.08984375" style="26" customWidth="1"/>
    <col min="9243" max="9472" width="2.7265625" style="26"/>
    <col min="9473" max="9473" width="2.08984375" style="26" customWidth="1"/>
    <col min="9474" max="9497" width="3.6328125" style="26" customWidth="1"/>
    <col min="9498" max="9498" width="2.08984375" style="26" customWidth="1"/>
    <col min="9499" max="9728" width="2.7265625" style="26"/>
    <col min="9729" max="9729" width="2.08984375" style="26" customWidth="1"/>
    <col min="9730" max="9753" width="3.6328125" style="26" customWidth="1"/>
    <col min="9754" max="9754" width="2.08984375" style="26" customWidth="1"/>
    <col min="9755" max="9984" width="2.7265625" style="26"/>
    <col min="9985" max="9985" width="2.08984375" style="26" customWidth="1"/>
    <col min="9986" max="10009" width="3.6328125" style="26" customWidth="1"/>
    <col min="10010" max="10010" width="2.08984375" style="26" customWidth="1"/>
    <col min="10011" max="10240" width="2.7265625" style="26"/>
    <col min="10241" max="10241" width="2.08984375" style="26" customWidth="1"/>
    <col min="10242" max="10265" width="3.6328125" style="26" customWidth="1"/>
    <col min="10266" max="10266" width="2.08984375" style="26" customWidth="1"/>
    <col min="10267" max="10496" width="2.7265625" style="26"/>
    <col min="10497" max="10497" width="2.08984375" style="26" customWidth="1"/>
    <col min="10498" max="10521" width="3.6328125" style="26" customWidth="1"/>
    <col min="10522" max="10522" width="2.08984375" style="26" customWidth="1"/>
    <col min="10523" max="10752" width="2.7265625" style="26"/>
    <col min="10753" max="10753" width="2.08984375" style="26" customWidth="1"/>
    <col min="10754" max="10777" width="3.6328125" style="26" customWidth="1"/>
    <col min="10778" max="10778" width="2.08984375" style="26" customWidth="1"/>
    <col min="10779" max="11008" width="2.7265625" style="26"/>
    <col min="11009" max="11009" width="2.08984375" style="26" customWidth="1"/>
    <col min="11010" max="11033" width="3.6328125" style="26" customWidth="1"/>
    <col min="11034" max="11034" width="2.08984375" style="26" customWidth="1"/>
    <col min="11035" max="11264" width="2.7265625" style="26"/>
    <col min="11265" max="11265" width="2.08984375" style="26" customWidth="1"/>
    <col min="11266" max="11289" width="3.6328125" style="26" customWidth="1"/>
    <col min="11290" max="11290" width="2.08984375" style="26" customWidth="1"/>
    <col min="11291" max="11520" width="2.7265625" style="26"/>
    <col min="11521" max="11521" width="2.08984375" style="26" customWidth="1"/>
    <col min="11522" max="11545" width="3.6328125" style="26" customWidth="1"/>
    <col min="11546" max="11546" width="2.08984375" style="26" customWidth="1"/>
    <col min="11547" max="11776" width="2.7265625" style="26"/>
    <col min="11777" max="11777" width="2.08984375" style="26" customWidth="1"/>
    <col min="11778" max="11801" width="3.6328125" style="26" customWidth="1"/>
    <col min="11802" max="11802" width="2.08984375" style="26" customWidth="1"/>
    <col min="11803" max="12032" width="2.7265625" style="26"/>
    <col min="12033" max="12033" width="2.08984375" style="26" customWidth="1"/>
    <col min="12034" max="12057" width="3.6328125" style="26" customWidth="1"/>
    <col min="12058" max="12058" width="2.08984375" style="26" customWidth="1"/>
    <col min="12059" max="12288" width="2.7265625" style="26"/>
    <col min="12289" max="12289" width="2.08984375" style="26" customWidth="1"/>
    <col min="12290" max="12313" width="3.6328125" style="26" customWidth="1"/>
    <col min="12314" max="12314" width="2.08984375" style="26" customWidth="1"/>
    <col min="12315" max="12544" width="2.7265625" style="26"/>
    <col min="12545" max="12545" width="2.08984375" style="26" customWidth="1"/>
    <col min="12546" max="12569" width="3.6328125" style="26" customWidth="1"/>
    <col min="12570" max="12570" width="2.08984375" style="26" customWidth="1"/>
    <col min="12571" max="12800" width="2.7265625" style="26"/>
    <col min="12801" max="12801" width="2.08984375" style="26" customWidth="1"/>
    <col min="12802" max="12825" width="3.6328125" style="26" customWidth="1"/>
    <col min="12826" max="12826" width="2.08984375" style="26" customWidth="1"/>
    <col min="12827" max="13056" width="2.7265625" style="26"/>
    <col min="13057" max="13057" width="2.08984375" style="26" customWidth="1"/>
    <col min="13058" max="13081" width="3.6328125" style="26" customWidth="1"/>
    <col min="13082" max="13082" width="2.08984375" style="26" customWidth="1"/>
    <col min="13083" max="13312" width="2.7265625" style="26"/>
    <col min="13313" max="13313" width="2.08984375" style="26" customWidth="1"/>
    <col min="13314" max="13337" width="3.6328125" style="26" customWidth="1"/>
    <col min="13338" max="13338" width="2.08984375" style="26" customWidth="1"/>
    <col min="13339" max="13568" width="2.7265625" style="26"/>
    <col min="13569" max="13569" width="2.08984375" style="26" customWidth="1"/>
    <col min="13570" max="13593" width="3.6328125" style="26" customWidth="1"/>
    <col min="13594" max="13594" width="2.08984375" style="26" customWidth="1"/>
    <col min="13595" max="13824" width="2.7265625" style="26"/>
    <col min="13825" max="13825" width="2.08984375" style="26" customWidth="1"/>
    <col min="13826" max="13849" width="3.6328125" style="26" customWidth="1"/>
    <col min="13850" max="13850" width="2.08984375" style="26" customWidth="1"/>
    <col min="13851" max="14080" width="2.7265625" style="26"/>
    <col min="14081" max="14081" width="2.08984375" style="26" customWidth="1"/>
    <col min="14082" max="14105" width="3.6328125" style="26" customWidth="1"/>
    <col min="14106" max="14106" width="2.08984375" style="26" customWidth="1"/>
    <col min="14107" max="14336" width="2.7265625" style="26"/>
    <col min="14337" max="14337" width="2.08984375" style="26" customWidth="1"/>
    <col min="14338" max="14361" width="3.6328125" style="26" customWidth="1"/>
    <col min="14362" max="14362" width="2.08984375" style="26" customWidth="1"/>
    <col min="14363" max="14592" width="2.7265625" style="26"/>
    <col min="14593" max="14593" width="2.08984375" style="26" customWidth="1"/>
    <col min="14594" max="14617" width="3.6328125" style="26" customWidth="1"/>
    <col min="14618" max="14618" width="2.08984375" style="26" customWidth="1"/>
    <col min="14619" max="14848" width="2.7265625" style="26"/>
    <col min="14849" max="14849" width="2.08984375" style="26" customWidth="1"/>
    <col min="14850" max="14873" width="3.6328125" style="26" customWidth="1"/>
    <col min="14874" max="14874" width="2.08984375" style="26" customWidth="1"/>
    <col min="14875" max="15104" width="2.7265625" style="26"/>
    <col min="15105" max="15105" width="2.08984375" style="26" customWidth="1"/>
    <col min="15106" max="15129" width="3.6328125" style="26" customWidth="1"/>
    <col min="15130" max="15130" width="2.08984375" style="26" customWidth="1"/>
    <col min="15131" max="15360" width="2.7265625" style="26"/>
    <col min="15361" max="15361" width="2.08984375" style="26" customWidth="1"/>
    <col min="15362" max="15385" width="3.6328125" style="26" customWidth="1"/>
    <col min="15386" max="15386" width="2.08984375" style="26" customWidth="1"/>
    <col min="15387" max="15616" width="2.7265625" style="26"/>
    <col min="15617" max="15617" width="2.08984375" style="26" customWidth="1"/>
    <col min="15618" max="15641" width="3.6328125" style="26" customWidth="1"/>
    <col min="15642" max="15642" width="2.08984375" style="26" customWidth="1"/>
    <col min="15643" max="15872" width="2.7265625" style="26"/>
    <col min="15873" max="15873" width="2.08984375" style="26" customWidth="1"/>
    <col min="15874" max="15897" width="3.6328125" style="26" customWidth="1"/>
    <col min="15898" max="15898" width="2.08984375" style="26" customWidth="1"/>
    <col min="15899" max="16128" width="2.7265625" style="26"/>
    <col min="16129" max="16129" width="2.08984375" style="26" customWidth="1"/>
    <col min="16130" max="16153" width="3.6328125" style="26" customWidth="1"/>
    <col min="16154" max="16154" width="2.08984375" style="26" customWidth="1"/>
    <col min="16155" max="16384" width="2.7265625" style="26"/>
  </cols>
  <sheetData>
    <row r="1" spans="1:27" ht="6.75" customHeight="1"/>
    <row r="2" spans="1:27" ht="29.2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56"/>
    </row>
    <row r="3" spans="1:27" ht="11.25" customHeight="1"/>
    <row r="4" spans="1:27" ht="18.75" customHeight="1">
      <c r="S4" s="27"/>
      <c r="T4" s="27"/>
      <c r="U4" s="26" t="s">
        <v>62</v>
      </c>
      <c r="V4" s="27"/>
      <c r="W4" s="26" t="s">
        <v>63</v>
      </c>
      <c r="X4" s="27"/>
      <c r="Y4" s="26" t="s">
        <v>64</v>
      </c>
    </row>
    <row r="5" spans="1:27" ht="11.25" customHeight="1"/>
    <row r="6" spans="1:27" ht="18.75" customHeight="1">
      <c r="B6" s="26" t="s">
        <v>65</v>
      </c>
    </row>
    <row r="7" spans="1:27" ht="11.25" customHeight="1"/>
    <row r="8" spans="1:27" ht="18.75" customHeight="1">
      <c r="M8" s="120" t="s">
        <v>66</v>
      </c>
      <c r="N8" s="120"/>
      <c r="O8" s="120"/>
      <c r="P8" s="120"/>
    </row>
    <row r="9" spans="1:27" ht="18.75" customHeight="1">
      <c r="M9" s="120" t="s">
        <v>67</v>
      </c>
      <c r="N9" s="120"/>
      <c r="O9" s="120"/>
      <c r="P9" s="120"/>
      <c r="R9" s="26" t="s">
        <v>68</v>
      </c>
      <c r="V9" s="28" t="s">
        <v>69</v>
      </c>
    </row>
    <row r="10" spans="1:27" ht="18.75" customHeight="1">
      <c r="M10" s="120" t="s">
        <v>70</v>
      </c>
      <c r="N10" s="120"/>
      <c r="O10" s="120"/>
      <c r="P10" s="120"/>
    </row>
    <row r="11" spans="1:27" ht="18.75" customHeight="1">
      <c r="M11" s="120" t="s">
        <v>71</v>
      </c>
      <c r="N11" s="120"/>
      <c r="O11" s="120"/>
      <c r="P11" s="120"/>
      <c r="Y11" s="26" t="s">
        <v>72</v>
      </c>
    </row>
    <row r="12" spans="1:27" ht="36" customHeight="1"/>
    <row r="13" spans="1:27" ht="23.25" customHeight="1">
      <c r="B13" s="121" t="s">
        <v>73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55"/>
      <c r="AA13" s="55"/>
    </row>
    <row r="14" spans="1:27" ht="33.75" customHeight="1"/>
    <row r="15" spans="1:27" ht="18.75" customHeight="1">
      <c r="C15" s="115" t="s">
        <v>74</v>
      </c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26" t="s">
        <v>75</v>
      </c>
      <c r="O15" s="64"/>
      <c r="P15" s="64"/>
      <c r="Q15" s="64"/>
    </row>
    <row r="16" spans="1:27" ht="18.75" customHeight="1">
      <c r="C16" s="26" t="s">
        <v>76</v>
      </c>
    </row>
    <row r="17" spans="2:27" ht="18.75" customHeight="1">
      <c r="C17" s="26" t="s">
        <v>77</v>
      </c>
    </row>
    <row r="18" spans="2:27" ht="18.75" customHeight="1">
      <c r="C18" s="26" t="s">
        <v>78</v>
      </c>
    </row>
    <row r="19" spans="2:27" ht="18.75" customHeight="1">
      <c r="C19" s="26" t="s">
        <v>79</v>
      </c>
    </row>
    <row r="20" spans="2:27" ht="18.75" customHeight="1">
      <c r="C20" s="26" t="s">
        <v>80</v>
      </c>
    </row>
    <row r="21" spans="2:27" ht="18.75" customHeight="1">
      <c r="C21" s="26" t="s">
        <v>81</v>
      </c>
    </row>
    <row r="22" spans="2:27" ht="18.75" customHeight="1">
      <c r="C22" s="26" t="s">
        <v>82</v>
      </c>
    </row>
    <row r="23" spans="2:27" ht="18.75" customHeight="1"/>
    <row r="24" spans="2:27" ht="18.75" customHeight="1"/>
    <row r="25" spans="2:27" ht="11.25" customHeight="1"/>
    <row r="26" spans="2:27" ht="18.75" customHeight="1"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55"/>
      <c r="AA26" s="55"/>
    </row>
    <row r="27" spans="2:27" ht="11.25" customHeight="1"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</row>
    <row r="28" spans="2:27" ht="21" customHeight="1">
      <c r="B28" s="26" t="s">
        <v>83</v>
      </c>
    </row>
    <row r="29" spans="2:27" ht="21" customHeight="1">
      <c r="F29" s="117" t="s">
        <v>84</v>
      </c>
      <c r="G29" s="117"/>
      <c r="H29" s="117"/>
      <c r="I29" s="117"/>
      <c r="J29" s="117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 spans="2:27" ht="21" customHeight="1">
      <c r="F30" s="118" t="s">
        <v>85</v>
      </c>
      <c r="G30" s="118"/>
      <c r="H30" s="118"/>
      <c r="I30" s="118"/>
      <c r="J30" s="118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</row>
    <row r="31" spans="2:27" ht="7.5" customHeight="1"/>
    <row r="32" spans="2:2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</sheetData>
  <mergeCells count="10">
    <mergeCell ref="C15:M15"/>
    <mergeCell ref="B26:Y26"/>
    <mergeCell ref="F29:J29"/>
    <mergeCell ref="F30:J30"/>
    <mergeCell ref="A2:Z2"/>
    <mergeCell ref="M8:P8"/>
    <mergeCell ref="M9:P9"/>
    <mergeCell ref="M10:P10"/>
    <mergeCell ref="M11:P11"/>
    <mergeCell ref="B13:Y13"/>
  </mergeCells>
  <phoneticPr fontId="2"/>
  <printOptions horizontalCentered="1"/>
  <pageMargins left="0.59055118110236227" right="0.27" top="0.47244094488188981" bottom="0.39370078740157483" header="0" footer="0"/>
  <pageSetup paperSize="9" scale="10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1C4CE-A190-4661-AA0E-D5E2E5D25501}">
  <sheetPr>
    <tabColor rgb="FF92D050"/>
    <pageSetUpPr fitToPage="1"/>
  </sheetPr>
  <dimension ref="A1:N75"/>
  <sheetViews>
    <sheetView tabSelected="1" topLeftCell="A10" zoomScale="70" zoomScaleNormal="70" workbookViewId="0">
      <selection activeCell="B17" sqref="B17:G17"/>
    </sheetView>
  </sheetViews>
  <sheetFormatPr defaultRowHeight="13"/>
  <cols>
    <col min="1" max="1" width="4" style="65" customWidth="1"/>
    <col min="2" max="2" width="11.453125" style="65" customWidth="1"/>
    <col min="3" max="4" width="5.26953125" style="65" customWidth="1"/>
    <col min="5" max="5" width="30.453125" style="65" customWidth="1"/>
    <col min="6" max="6" width="5.26953125" style="65" customWidth="1"/>
    <col min="7" max="7" width="6.7265625" style="65" customWidth="1"/>
    <col min="8" max="8" width="4.26953125" style="65" customWidth="1"/>
    <col min="9" max="9" width="6" style="65" customWidth="1"/>
    <col min="10" max="11" width="6.6328125" style="65" customWidth="1"/>
    <col min="12" max="12" width="9.81640625" style="65" hidden="1" customWidth="1"/>
    <col min="13" max="15" width="15.81640625" style="65" customWidth="1"/>
    <col min="16" max="16384" width="8.7265625" style="65"/>
  </cols>
  <sheetData>
    <row r="1" spans="1:13" ht="4.5" customHeight="1"/>
    <row r="2" spans="1:13" ht="39" customHeight="1">
      <c r="A2" s="179" t="s">
        <v>209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1:13" ht="3" customHeight="1"/>
    <row r="4" spans="1:13" ht="27.75" customHeight="1" thickBot="1">
      <c r="A4" s="181" t="s">
        <v>0</v>
      </c>
      <c r="B4" s="181"/>
      <c r="C4" s="66" t="s">
        <v>13</v>
      </c>
      <c r="D4" s="67"/>
      <c r="E4" s="67"/>
      <c r="F4" s="7" t="s">
        <v>12</v>
      </c>
      <c r="H4" s="182"/>
      <c r="I4" s="183"/>
      <c r="J4" s="183"/>
      <c r="K4" s="183"/>
      <c r="L4" s="183"/>
      <c r="M4" s="183"/>
    </row>
    <row r="5" spans="1:13" ht="46.5" customHeight="1" thickBot="1">
      <c r="A5" s="184" t="s">
        <v>61</v>
      </c>
      <c r="B5" s="185"/>
      <c r="C5" s="186" t="s">
        <v>34</v>
      </c>
      <c r="D5" s="187"/>
      <c r="E5" s="187"/>
      <c r="F5" s="187"/>
      <c r="G5" s="187"/>
      <c r="H5" s="187"/>
      <c r="I5" s="187"/>
      <c r="J5" s="187"/>
      <c r="K5" s="187"/>
      <c r="L5" s="187"/>
      <c r="M5" s="188"/>
    </row>
    <row r="6" spans="1:13" s="1" customFormat="1" ht="19.5" customHeight="1">
      <c r="A6" s="147" t="s">
        <v>1</v>
      </c>
      <c r="B6" s="148"/>
      <c r="C6" s="148"/>
      <c r="D6" s="148"/>
      <c r="E6" s="148"/>
      <c r="F6" s="148"/>
      <c r="G6" s="148"/>
      <c r="H6" s="147" t="s">
        <v>2</v>
      </c>
      <c r="I6" s="148"/>
      <c r="J6" s="151"/>
      <c r="K6" s="152"/>
      <c r="L6" s="152"/>
      <c r="M6" s="153"/>
    </row>
    <row r="7" spans="1:13" s="1" customFormat="1" ht="27.75" customHeight="1" thickBot="1">
      <c r="A7" s="149"/>
      <c r="B7" s="150"/>
      <c r="C7" s="150"/>
      <c r="D7" s="150"/>
      <c r="E7" s="150"/>
      <c r="F7" s="150"/>
      <c r="G7" s="150"/>
      <c r="H7" s="149"/>
      <c r="I7" s="150"/>
      <c r="J7" s="154" t="s">
        <v>17</v>
      </c>
      <c r="K7" s="155"/>
      <c r="L7" s="68"/>
      <c r="M7" s="6" t="s">
        <v>7</v>
      </c>
    </row>
    <row r="8" spans="1:13" s="1" customFormat="1" ht="30" customHeight="1">
      <c r="A8" s="161" t="s">
        <v>3</v>
      </c>
      <c r="B8" s="164" t="s">
        <v>140</v>
      </c>
      <c r="C8" s="165"/>
      <c r="D8" s="165"/>
      <c r="E8" s="165"/>
      <c r="F8" s="165"/>
      <c r="G8" s="166"/>
      <c r="H8" s="69">
        <v>0.5</v>
      </c>
      <c r="I8" s="136">
        <f>SUM(H8:H13)</f>
        <v>4.5</v>
      </c>
      <c r="J8" s="383"/>
      <c r="K8" s="384"/>
      <c r="L8" s="35"/>
      <c r="M8" s="169">
        <f>SUM(J8:K12)</f>
        <v>0</v>
      </c>
    </row>
    <row r="9" spans="1:13" s="1" customFormat="1" ht="30" customHeight="1">
      <c r="A9" s="162"/>
      <c r="B9" s="171" t="s">
        <v>141</v>
      </c>
      <c r="C9" s="172"/>
      <c r="D9" s="172"/>
      <c r="E9" s="172"/>
      <c r="F9" s="172"/>
      <c r="G9" s="172"/>
      <c r="H9" s="70">
        <v>0.5</v>
      </c>
      <c r="I9" s="137"/>
      <c r="J9" s="385"/>
      <c r="K9" s="386"/>
      <c r="L9" s="36"/>
      <c r="M9" s="170"/>
    </row>
    <row r="10" spans="1:13" s="1" customFormat="1" ht="30" customHeight="1">
      <c r="A10" s="162"/>
      <c r="B10" s="175" t="s">
        <v>142</v>
      </c>
      <c r="C10" s="176"/>
      <c r="D10" s="176"/>
      <c r="E10" s="176"/>
      <c r="F10" s="176"/>
      <c r="G10" s="176"/>
      <c r="H10" s="71">
        <v>3</v>
      </c>
      <c r="I10" s="137"/>
      <c r="J10" s="387"/>
      <c r="K10" s="388"/>
      <c r="L10" s="72"/>
      <c r="M10" s="170"/>
    </row>
    <row r="11" spans="1:13" s="1" customFormat="1" ht="30" customHeight="1">
      <c r="A11" s="162"/>
      <c r="B11" s="175" t="s">
        <v>5</v>
      </c>
      <c r="C11" s="176"/>
      <c r="D11" s="176"/>
      <c r="E11" s="176"/>
      <c r="F11" s="176"/>
      <c r="G11" s="176"/>
      <c r="H11" s="71">
        <v>0.3</v>
      </c>
      <c r="I11" s="137"/>
      <c r="J11" s="389"/>
      <c r="K11" s="390"/>
      <c r="L11" s="73"/>
      <c r="M11" s="170"/>
    </row>
    <row r="12" spans="1:13" s="2" customFormat="1" ht="30" customHeight="1">
      <c r="A12" s="162"/>
      <c r="B12" s="175" t="s">
        <v>14</v>
      </c>
      <c r="C12" s="176"/>
      <c r="D12" s="176"/>
      <c r="E12" s="176"/>
      <c r="F12" s="176"/>
      <c r="G12" s="176"/>
      <c r="H12" s="71">
        <v>0.2</v>
      </c>
      <c r="I12" s="137"/>
      <c r="J12" s="391"/>
      <c r="K12" s="392"/>
      <c r="L12" s="73"/>
      <c r="M12" s="170"/>
    </row>
    <row r="13" spans="1:13" s="1" customFormat="1" ht="30" customHeight="1" thickBot="1">
      <c r="A13" s="162"/>
      <c r="B13" s="193" t="s">
        <v>22</v>
      </c>
      <c r="C13" s="194"/>
      <c r="D13" s="194"/>
      <c r="E13" s="194"/>
      <c r="F13" s="194"/>
      <c r="G13" s="194"/>
      <c r="H13" s="74">
        <v>0</v>
      </c>
      <c r="I13" s="137"/>
      <c r="J13" s="195" t="s">
        <v>86</v>
      </c>
      <c r="K13" s="196"/>
      <c r="L13" s="37"/>
      <c r="M13" s="170"/>
    </row>
    <row r="14" spans="1:13" s="1" customFormat="1" ht="30" customHeight="1" thickBot="1">
      <c r="A14" s="162"/>
      <c r="B14" s="199" t="s">
        <v>18</v>
      </c>
      <c r="C14" s="200"/>
      <c r="D14" s="200"/>
      <c r="E14" s="200"/>
      <c r="F14" s="200"/>
      <c r="G14" s="201"/>
      <c r="H14" s="75"/>
      <c r="I14" s="12"/>
      <c r="J14" s="197"/>
      <c r="K14" s="198"/>
      <c r="L14" s="38"/>
      <c r="M14" s="5">
        <f>SUM(J13:K14)</f>
        <v>0</v>
      </c>
    </row>
    <row r="15" spans="1:13" s="1" customFormat="1" ht="30" customHeight="1">
      <c r="A15" s="162"/>
      <c r="B15" s="261" t="s">
        <v>23</v>
      </c>
      <c r="C15" s="262"/>
      <c r="D15" s="262"/>
      <c r="E15" s="262"/>
      <c r="F15" s="262"/>
      <c r="G15" s="263"/>
      <c r="H15" s="88">
        <v>0.5</v>
      </c>
      <c r="I15" s="264">
        <v>1</v>
      </c>
      <c r="J15" s="393"/>
      <c r="K15" s="394"/>
      <c r="L15" s="83"/>
      <c r="M15" s="142">
        <f>J15+J16</f>
        <v>0</v>
      </c>
    </row>
    <row r="16" spans="1:13" s="1" customFormat="1" ht="30" customHeight="1" thickBot="1">
      <c r="A16" s="162"/>
      <c r="B16" s="205" t="s">
        <v>24</v>
      </c>
      <c r="C16" s="206"/>
      <c r="D16" s="206"/>
      <c r="E16" s="206"/>
      <c r="F16" s="206"/>
      <c r="G16" s="207"/>
      <c r="H16" s="79">
        <v>0.5</v>
      </c>
      <c r="I16" s="203"/>
      <c r="J16" s="395"/>
      <c r="K16" s="396"/>
      <c r="L16" s="84"/>
      <c r="M16" s="260"/>
    </row>
    <row r="17" spans="1:14" s="1" customFormat="1" ht="30" customHeight="1">
      <c r="A17" s="162"/>
      <c r="B17" s="261" t="s">
        <v>143</v>
      </c>
      <c r="C17" s="262"/>
      <c r="D17" s="262"/>
      <c r="E17" s="262"/>
      <c r="F17" s="262"/>
      <c r="G17" s="263"/>
      <c r="H17" s="94">
        <v>0.4</v>
      </c>
      <c r="I17" s="264">
        <v>0.6</v>
      </c>
      <c r="J17" s="387"/>
      <c r="K17" s="388"/>
      <c r="L17" s="83"/>
      <c r="M17" s="142">
        <f>IF(J17+J18+J19&gt;=0.6,0.6,J17+J18+J19)</f>
        <v>0</v>
      </c>
    </row>
    <row r="18" spans="1:14" s="1" customFormat="1" ht="30" customHeight="1">
      <c r="A18" s="162"/>
      <c r="B18" s="175" t="s">
        <v>123</v>
      </c>
      <c r="C18" s="210"/>
      <c r="D18" s="210"/>
      <c r="E18" s="210"/>
      <c r="F18" s="210"/>
      <c r="G18" s="211"/>
      <c r="H18" s="78">
        <v>0.4</v>
      </c>
      <c r="I18" s="202"/>
      <c r="J18" s="387"/>
      <c r="K18" s="388"/>
      <c r="L18" s="72"/>
      <c r="M18" s="204"/>
    </row>
    <row r="19" spans="1:14" s="1" customFormat="1" ht="30" customHeight="1" thickBot="1">
      <c r="A19" s="163"/>
      <c r="B19" s="205" t="s">
        <v>124</v>
      </c>
      <c r="C19" s="206"/>
      <c r="D19" s="206"/>
      <c r="E19" s="206"/>
      <c r="F19" s="206"/>
      <c r="G19" s="207"/>
      <c r="H19" s="79">
        <v>0.2</v>
      </c>
      <c r="I19" s="203"/>
      <c r="J19" s="395"/>
      <c r="K19" s="396"/>
      <c r="L19" s="84"/>
      <c r="M19" s="260"/>
    </row>
    <row r="20" spans="1:14" s="1" customFormat="1" ht="30" customHeight="1">
      <c r="A20" s="133" t="s">
        <v>6</v>
      </c>
      <c r="B20" s="406" t="s">
        <v>144</v>
      </c>
      <c r="C20" s="407"/>
      <c r="D20" s="407"/>
      <c r="E20" s="407"/>
      <c r="F20" s="407"/>
      <c r="G20" s="408"/>
      <c r="H20" s="69">
        <v>0.5</v>
      </c>
      <c r="I20" s="142">
        <f>H20+H22</f>
        <v>1.5</v>
      </c>
      <c r="J20" s="411"/>
      <c r="K20" s="412"/>
      <c r="L20" s="413">
        <f>IF(J20+J21&gt;=0.5,0.5,J20+J21)</f>
        <v>0</v>
      </c>
      <c r="M20" s="397">
        <f>IF(J20+J21+J22&gt;=1.5,1.5,J20+J21+J22)</f>
        <v>0</v>
      </c>
    </row>
    <row r="21" spans="1:14" s="1" customFormat="1" ht="30" customHeight="1">
      <c r="A21" s="134"/>
      <c r="B21" s="399" t="s">
        <v>145</v>
      </c>
      <c r="C21" s="400"/>
      <c r="D21" s="400"/>
      <c r="E21" s="400"/>
      <c r="F21" s="400"/>
      <c r="G21" s="401"/>
      <c r="H21" s="70">
        <v>0.3</v>
      </c>
      <c r="I21" s="409"/>
      <c r="J21" s="385"/>
      <c r="K21" s="402"/>
      <c r="L21" s="359"/>
      <c r="M21" s="360"/>
    </row>
    <row r="22" spans="1:14" s="1" customFormat="1" ht="30" customHeight="1" thickBot="1">
      <c r="A22" s="405"/>
      <c r="B22" s="214" t="s">
        <v>146</v>
      </c>
      <c r="C22" s="215"/>
      <c r="D22" s="215"/>
      <c r="E22" s="215"/>
      <c r="F22" s="215"/>
      <c r="G22" s="215"/>
      <c r="H22" s="82">
        <v>1</v>
      </c>
      <c r="I22" s="410"/>
      <c r="J22" s="403"/>
      <c r="K22" s="404"/>
      <c r="L22" s="46">
        <f>J22</f>
        <v>0</v>
      </c>
      <c r="M22" s="398"/>
    </row>
    <row r="23" spans="1:14" s="1" customFormat="1" ht="60" customHeight="1">
      <c r="A23" s="162" t="s">
        <v>4</v>
      </c>
      <c r="B23" s="414" t="s">
        <v>147</v>
      </c>
      <c r="C23" s="415"/>
      <c r="D23" s="415"/>
      <c r="E23" s="415"/>
      <c r="F23" s="415"/>
      <c r="G23" s="416"/>
      <c r="H23" s="93">
        <v>2</v>
      </c>
      <c r="I23" s="417">
        <v>3</v>
      </c>
      <c r="J23" s="419"/>
      <c r="K23" s="420"/>
      <c r="L23" s="42"/>
      <c r="M23" s="256">
        <f>SUM(J23:K24)</f>
        <v>0</v>
      </c>
      <c r="N23" s="4"/>
    </row>
    <row r="24" spans="1:14" s="1" customFormat="1" ht="30" customHeight="1" thickBot="1">
      <c r="A24" s="163"/>
      <c r="B24" s="125" t="s">
        <v>148</v>
      </c>
      <c r="C24" s="126"/>
      <c r="D24" s="126"/>
      <c r="E24" s="126"/>
      <c r="F24" s="126"/>
      <c r="G24" s="127"/>
      <c r="H24" s="78">
        <v>1</v>
      </c>
      <c r="I24" s="418"/>
      <c r="J24" s="421"/>
      <c r="K24" s="422"/>
      <c r="L24" s="44"/>
      <c r="M24" s="257"/>
      <c r="N24" s="4"/>
    </row>
    <row r="25" spans="1:14" s="1" customFormat="1" ht="30" customHeight="1" thickBot="1">
      <c r="A25" s="14" t="s">
        <v>19</v>
      </c>
      <c r="B25" s="9"/>
      <c r="C25" s="9"/>
      <c r="D25" s="9"/>
      <c r="E25" s="9"/>
      <c r="F25" s="9"/>
      <c r="G25" s="9"/>
      <c r="H25" s="251">
        <f>+SUM(H8,H9,H10,H11,H12,H15,H16,I17,I20,I23)</f>
        <v>10.6</v>
      </c>
      <c r="I25" s="147"/>
      <c r="J25" s="252">
        <f>SUM(M8,M15,M17,M20,M23)</f>
        <v>0</v>
      </c>
      <c r="K25" s="253"/>
      <c r="L25" s="253"/>
      <c r="M25" s="254"/>
      <c r="N25" s="4"/>
    </row>
    <row r="26" spans="1:14" s="1" customFormat="1" ht="30" customHeight="1" thickBot="1">
      <c r="A26" s="15" t="s">
        <v>32</v>
      </c>
      <c r="B26" s="8"/>
      <c r="C26" s="8"/>
      <c r="D26" s="8"/>
      <c r="E26" s="8"/>
      <c r="F26" s="8"/>
      <c r="G26" s="8"/>
      <c r="H26" s="236">
        <f>SUM(H13,H14)+H25</f>
        <v>10.6</v>
      </c>
      <c r="I26" s="237"/>
      <c r="J26" s="238"/>
      <c r="K26" s="239"/>
      <c r="L26" s="239"/>
      <c r="M26" s="240"/>
    </row>
    <row r="27" spans="1:14" s="2" customFormat="1" ht="9.5"/>
    <row r="28" spans="1:14" s="2" customFormat="1" ht="9.5"/>
    <row r="29" spans="1:14" s="2" customFormat="1" ht="9.5">
      <c r="E29" s="3"/>
    </row>
    <row r="30" spans="1:14" s="2" customFormat="1" ht="9.5">
      <c r="E30" s="3"/>
    </row>
    <row r="31" spans="1:14" s="2" customFormat="1" ht="9.5">
      <c r="E31" s="3"/>
    </row>
    <row r="32" spans="1:14" s="2" customFormat="1" ht="9.5">
      <c r="E32" s="3"/>
    </row>
    <row r="33" spans="5:5" s="2" customFormat="1" ht="9.5">
      <c r="E33" s="1"/>
    </row>
    <row r="34" spans="5:5" s="2" customFormat="1" ht="9.5">
      <c r="E34" s="1"/>
    </row>
    <row r="35" spans="5:5" s="2" customFormat="1" ht="9.5">
      <c r="E35" s="1"/>
    </row>
    <row r="36" spans="5:5" s="2" customFormat="1" ht="9.5">
      <c r="E36" s="3"/>
    </row>
    <row r="37" spans="5:5" s="2" customFormat="1" ht="9.5">
      <c r="E37" s="1"/>
    </row>
    <row r="38" spans="5:5" s="2" customFormat="1" ht="9.5">
      <c r="E38" s="3"/>
    </row>
    <row r="39" spans="5:5" s="2" customFormat="1" ht="9.5">
      <c r="E39" s="3"/>
    </row>
    <row r="40" spans="5:5" s="2" customFormat="1" ht="9.5">
      <c r="E40" s="1"/>
    </row>
    <row r="41" spans="5:5" s="2" customFormat="1" ht="9.5">
      <c r="E41" s="3"/>
    </row>
    <row r="42" spans="5:5" s="1" customFormat="1" ht="9.5">
      <c r="E42" s="3"/>
    </row>
    <row r="43" spans="5:5" s="1" customFormat="1" ht="9.5">
      <c r="E43" s="3"/>
    </row>
    <row r="44" spans="5:5" s="1" customFormat="1" ht="9.5">
      <c r="E44" s="3"/>
    </row>
    <row r="45" spans="5:5" s="1" customFormat="1" ht="9.5">
      <c r="E45" s="3"/>
    </row>
    <row r="46" spans="5:5" s="1" customFormat="1" ht="9.5">
      <c r="E46" s="3"/>
    </row>
    <row r="47" spans="5:5" s="1" customFormat="1" ht="9.5">
      <c r="E47" s="3"/>
    </row>
    <row r="48" spans="5:5" s="1" customFormat="1" ht="9.5">
      <c r="E48" s="3"/>
    </row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  <row r="59" s="1" customFormat="1" ht="9.5"/>
    <row r="60" s="1" customFormat="1" ht="9.5"/>
    <row r="61" s="1" customFormat="1" ht="9.5"/>
    <row r="62" s="1" customFormat="1" ht="9.5"/>
    <row r="63" s="1" customFormat="1" ht="9.5"/>
    <row r="64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  <row r="74" s="1" customFormat="1" ht="9.5"/>
    <row r="75" s="1" customFormat="1" ht="9.5"/>
  </sheetData>
  <dataConsolidate/>
  <mergeCells count="60">
    <mergeCell ref="H25:I25"/>
    <mergeCell ref="J25:M25"/>
    <mergeCell ref="H26:I26"/>
    <mergeCell ref="J26:M26"/>
    <mergeCell ref="A23:A24"/>
    <mergeCell ref="B23:G23"/>
    <mergeCell ref="I23:I24"/>
    <mergeCell ref="J23:K23"/>
    <mergeCell ref="M23:M24"/>
    <mergeCell ref="B24:G24"/>
    <mergeCell ref="J24:K24"/>
    <mergeCell ref="A20:A22"/>
    <mergeCell ref="B20:G20"/>
    <mergeCell ref="I20:I22"/>
    <mergeCell ref="J20:K20"/>
    <mergeCell ref="L20:L21"/>
    <mergeCell ref="M20:M22"/>
    <mergeCell ref="B21:G21"/>
    <mergeCell ref="J21:K21"/>
    <mergeCell ref="B22:G22"/>
    <mergeCell ref="J22:K22"/>
    <mergeCell ref="B17:G17"/>
    <mergeCell ref="I17:I19"/>
    <mergeCell ref="J17:K17"/>
    <mergeCell ref="M17:M19"/>
    <mergeCell ref="B18:G18"/>
    <mergeCell ref="J18:K18"/>
    <mergeCell ref="B19:G19"/>
    <mergeCell ref="J19:K19"/>
    <mergeCell ref="B15:G15"/>
    <mergeCell ref="I15:I16"/>
    <mergeCell ref="J15:K15"/>
    <mergeCell ref="M15:M16"/>
    <mergeCell ref="B16:G16"/>
    <mergeCell ref="J16:K16"/>
    <mergeCell ref="A8:A19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J11:K11"/>
    <mergeCell ref="B12:G12"/>
    <mergeCell ref="J12:K12"/>
    <mergeCell ref="B13:G13"/>
    <mergeCell ref="J13:K14"/>
    <mergeCell ref="B14:G14"/>
    <mergeCell ref="A6:G7"/>
    <mergeCell ref="H6:I7"/>
    <mergeCell ref="J6:M6"/>
    <mergeCell ref="J7:K7"/>
    <mergeCell ref="A2:M2"/>
    <mergeCell ref="A4:B4"/>
    <mergeCell ref="H4:M4"/>
    <mergeCell ref="A5:B5"/>
    <mergeCell ref="C5:M5"/>
  </mergeCells>
  <phoneticPr fontId="2"/>
  <conditionalFormatting sqref="J20:K21">
    <cfRule type="expression" dxfId="11" priority="1">
      <formula>#REF!&gt;0</formula>
    </cfRule>
  </conditionalFormatting>
  <conditionalFormatting sqref="M20:M22">
    <cfRule type="duplicateValues" dxfId="10" priority="2"/>
  </conditionalFormatting>
  <dataValidations count="11">
    <dataValidation type="list" allowBlank="1" showInputMessage="1" showErrorMessage="1" sqref="J19:K19" xr:uid="{247F698B-081F-4C2C-B2B9-6A299802F7E0}">
      <formula1>"0.2,0"</formula1>
    </dataValidation>
    <dataValidation type="list" allowBlank="1" showInputMessage="1" showErrorMessage="1" sqref="J17:K18" xr:uid="{18B39640-1BAE-40EA-887E-8CF2DC2A1D6C}">
      <formula1>"0.4,0.2,0"</formula1>
    </dataValidation>
    <dataValidation type="list" allowBlank="1" showInputMessage="1" showErrorMessage="1" sqref="J24:K24 J22:K22" xr:uid="{A00F8CB1-CC2C-4B37-A5DD-D83D48344B98}">
      <formula1>"1.0,0.5,0"</formula1>
    </dataValidation>
    <dataValidation type="list" allowBlank="1" showInputMessage="1" showErrorMessage="1" sqref="L19" xr:uid="{71E775DB-A003-4D40-ACBA-DD9FF1081A8D}">
      <formula1>"0.2,0.1,０"</formula1>
    </dataValidation>
    <dataValidation type="list" allowBlank="1" showInputMessage="1" showErrorMessage="1" sqref="J21:K21 L18" xr:uid="{4CE00202-65B3-4A71-BE2D-AECDE4E1EF14}">
      <formula1>"0.3,0.2,0"</formula1>
    </dataValidation>
    <dataValidation type="list" allowBlank="1" showInputMessage="1" showErrorMessage="1" sqref="L17" xr:uid="{5B6908ED-A2A4-407E-A8BE-7AEE01A61B7A}">
      <formula1>"0.3,0.2,0.1,0"</formula1>
    </dataValidation>
    <dataValidation type="list" allowBlank="1" showInputMessage="1" showErrorMessage="1" sqref="J20:K20 L9 J16:L16" xr:uid="{D18B3A15-8852-4163-896A-A14C6DDA67AB}">
      <formula1>"0.5,0.3,0"</formula1>
    </dataValidation>
    <dataValidation type="list" allowBlank="1" showInputMessage="1" showErrorMessage="1" sqref="J11:L11" xr:uid="{87649BE7-6A77-4795-8FF1-4335E2D3384C}">
      <formula1>"0.3,0.25,0.2,0.15,0.1,0"</formula1>
    </dataValidation>
    <dataValidation type="list" allowBlank="1" showInputMessage="1" showErrorMessage="1" sqref="J12:L12" xr:uid="{79334077-5E7A-4459-9775-424B84B12A70}">
      <formula1>"0.2,0.15,0.1,0"</formula1>
    </dataValidation>
    <dataValidation type="list" allowBlank="1" showInputMessage="1" showErrorMessage="1" sqref="J8:K9 J15:L15" xr:uid="{47221A93-09F2-4EAD-922F-EB90B34FE2FA}">
      <formula1>"0.5,0"</formula1>
    </dataValidation>
    <dataValidation type="list" allowBlank="1" showInputMessage="1" showErrorMessage="1" sqref="J23:K23" xr:uid="{E6AB770F-E249-43EF-B80F-EA514E3B3C8A}">
      <formula1>"2.0,1.0,0.5,0"</formula1>
    </dataValidation>
  </dataValidations>
  <printOptions horizontalCentered="1"/>
  <pageMargins left="0.49" right="0.55000000000000004" top="0.39370078740157483" bottom="0.39370078740157483" header="0" footer="0"/>
  <pageSetup paperSize="9" scale="87" firstPageNumber="50" orientation="portrait" useFirstPageNumber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75D5-0951-4CF0-AC38-EF647ADB17C5}">
  <sheetPr>
    <tabColor rgb="FF92D050"/>
    <pageSetUpPr fitToPage="1"/>
  </sheetPr>
  <dimension ref="A1:N83"/>
  <sheetViews>
    <sheetView tabSelected="1" topLeftCell="A10" zoomScaleNormal="100" workbookViewId="0">
      <selection activeCell="B17" sqref="B17:G17"/>
    </sheetView>
  </sheetViews>
  <sheetFormatPr defaultRowHeight="13"/>
  <cols>
    <col min="1" max="1" width="4" style="65" customWidth="1"/>
    <col min="2" max="2" width="11.453125" style="65" customWidth="1"/>
    <col min="3" max="4" width="5.26953125" style="65" customWidth="1"/>
    <col min="5" max="5" width="30.453125" style="65" customWidth="1"/>
    <col min="6" max="6" width="5.26953125" style="65" customWidth="1"/>
    <col min="7" max="7" width="6.7265625" style="65" customWidth="1"/>
    <col min="8" max="8" width="4.26953125" style="65" customWidth="1"/>
    <col min="9" max="9" width="6" style="65" customWidth="1"/>
    <col min="10" max="11" width="6.6328125" style="65" customWidth="1"/>
    <col min="12" max="12" width="9.81640625" style="65" hidden="1" customWidth="1"/>
    <col min="13" max="14" width="15.81640625" style="65" customWidth="1"/>
    <col min="15" max="16384" width="8.7265625" style="65"/>
  </cols>
  <sheetData>
    <row r="1" spans="1:13" ht="4.5" customHeight="1"/>
    <row r="2" spans="1:13" ht="39" customHeight="1">
      <c r="A2" s="179" t="s">
        <v>149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1:13" ht="3" customHeight="1"/>
    <row r="4" spans="1:13" ht="27.75" customHeight="1" thickBot="1">
      <c r="A4" s="181" t="s">
        <v>0</v>
      </c>
      <c r="B4" s="181"/>
      <c r="C4" s="66" t="s">
        <v>13</v>
      </c>
      <c r="D4" s="67"/>
      <c r="E4" s="67"/>
      <c r="F4" s="7" t="s">
        <v>12</v>
      </c>
      <c r="H4" s="182"/>
      <c r="I4" s="183"/>
      <c r="J4" s="183"/>
      <c r="K4" s="183"/>
      <c r="L4" s="183"/>
      <c r="M4" s="183"/>
    </row>
    <row r="5" spans="1:13" ht="46.5" customHeight="1" thickBot="1">
      <c r="A5" s="184" t="s">
        <v>61</v>
      </c>
      <c r="B5" s="185"/>
      <c r="C5" s="186" t="s">
        <v>34</v>
      </c>
      <c r="D5" s="187"/>
      <c r="E5" s="187"/>
      <c r="F5" s="187"/>
      <c r="G5" s="187"/>
      <c r="H5" s="187"/>
      <c r="I5" s="187"/>
      <c r="J5" s="187"/>
      <c r="K5" s="187"/>
      <c r="L5" s="187"/>
      <c r="M5" s="188"/>
    </row>
    <row r="6" spans="1:13" s="1" customFormat="1" ht="19.5" customHeight="1">
      <c r="A6" s="147" t="s">
        <v>1</v>
      </c>
      <c r="B6" s="148"/>
      <c r="C6" s="148"/>
      <c r="D6" s="148"/>
      <c r="E6" s="148"/>
      <c r="F6" s="148"/>
      <c r="G6" s="148"/>
      <c r="H6" s="147" t="s">
        <v>2</v>
      </c>
      <c r="I6" s="148"/>
      <c r="J6" s="151"/>
      <c r="K6" s="152"/>
      <c r="L6" s="152"/>
      <c r="M6" s="153"/>
    </row>
    <row r="7" spans="1:13" s="1" customFormat="1" ht="27.75" customHeight="1" thickBot="1">
      <c r="A7" s="149"/>
      <c r="B7" s="150"/>
      <c r="C7" s="150"/>
      <c r="D7" s="150"/>
      <c r="E7" s="150"/>
      <c r="F7" s="150"/>
      <c r="G7" s="150"/>
      <c r="H7" s="149"/>
      <c r="I7" s="150"/>
      <c r="J7" s="154" t="s">
        <v>17</v>
      </c>
      <c r="K7" s="155"/>
      <c r="L7" s="68"/>
      <c r="M7" s="6" t="s">
        <v>7</v>
      </c>
    </row>
    <row r="8" spans="1:13" s="1" customFormat="1" ht="30" customHeight="1">
      <c r="A8" s="161" t="s">
        <v>3</v>
      </c>
      <c r="B8" s="164" t="s">
        <v>150</v>
      </c>
      <c r="C8" s="165"/>
      <c r="D8" s="165"/>
      <c r="E8" s="165"/>
      <c r="F8" s="165"/>
      <c r="G8" s="166"/>
      <c r="H8" s="69">
        <v>0.5</v>
      </c>
      <c r="I8" s="136">
        <f>SUM(H8:H13)</f>
        <v>4.5</v>
      </c>
      <c r="J8" s="383"/>
      <c r="K8" s="384"/>
      <c r="L8" s="35"/>
      <c r="M8" s="169">
        <f>SUM(J8:K12)</f>
        <v>0</v>
      </c>
    </row>
    <row r="9" spans="1:13" s="1" customFormat="1" ht="30" customHeight="1">
      <c r="A9" s="162"/>
      <c r="B9" s="171" t="s">
        <v>151</v>
      </c>
      <c r="C9" s="172"/>
      <c r="D9" s="172"/>
      <c r="E9" s="172"/>
      <c r="F9" s="172"/>
      <c r="G9" s="172"/>
      <c r="H9" s="70">
        <v>0.5</v>
      </c>
      <c r="I9" s="137"/>
      <c r="J9" s="385"/>
      <c r="K9" s="386"/>
      <c r="L9" s="36"/>
      <c r="M9" s="170"/>
    </row>
    <row r="10" spans="1:13" s="1" customFormat="1" ht="30" customHeight="1">
      <c r="A10" s="162"/>
      <c r="B10" s="175" t="s">
        <v>152</v>
      </c>
      <c r="C10" s="176"/>
      <c r="D10" s="176"/>
      <c r="E10" s="176"/>
      <c r="F10" s="176"/>
      <c r="G10" s="176"/>
      <c r="H10" s="71">
        <v>3</v>
      </c>
      <c r="I10" s="137"/>
      <c r="J10" s="387"/>
      <c r="K10" s="388"/>
      <c r="L10" s="72"/>
      <c r="M10" s="170"/>
    </row>
    <row r="11" spans="1:13" s="1" customFormat="1" ht="30" customHeight="1">
      <c r="A11" s="162"/>
      <c r="B11" s="175" t="s">
        <v>153</v>
      </c>
      <c r="C11" s="176"/>
      <c r="D11" s="176"/>
      <c r="E11" s="176"/>
      <c r="F11" s="176"/>
      <c r="G11" s="176"/>
      <c r="H11" s="71">
        <v>0.3</v>
      </c>
      <c r="I11" s="137"/>
      <c r="J11" s="389"/>
      <c r="K11" s="390"/>
      <c r="L11" s="73"/>
      <c r="M11" s="170"/>
    </row>
    <row r="12" spans="1:13" s="2" customFormat="1" ht="30" customHeight="1">
      <c r="A12" s="162"/>
      <c r="B12" s="175" t="s">
        <v>154</v>
      </c>
      <c r="C12" s="176"/>
      <c r="D12" s="176"/>
      <c r="E12" s="176"/>
      <c r="F12" s="176"/>
      <c r="G12" s="176"/>
      <c r="H12" s="71">
        <v>0.2</v>
      </c>
      <c r="I12" s="137"/>
      <c r="J12" s="391"/>
      <c r="K12" s="392"/>
      <c r="L12" s="73"/>
      <c r="M12" s="170"/>
    </row>
    <row r="13" spans="1:13" s="1" customFormat="1" ht="30" customHeight="1" thickBot="1">
      <c r="A13" s="162"/>
      <c r="B13" s="193" t="s">
        <v>155</v>
      </c>
      <c r="C13" s="194"/>
      <c r="D13" s="194"/>
      <c r="E13" s="194"/>
      <c r="F13" s="194"/>
      <c r="G13" s="194"/>
      <c r="H13" s="74">
        <v>0</v>
      </c>
      <c r="I13" s="137"/>
      <c r="J13" s="195" t="s">
        <v>86</v>
      </c>
      <c r="K13" s="196"/>
      <c r="L13" s="37"/>
      <c r="M13" s="170"/>
    </row>
    <row r="14" spans="1:13" s="1" customFormat="1" ht="30" customHeight="1" thickBot="1">
      <c r="A14" s="162"/>
      <c r="B14" s="199" t="s">
        <v>18</v>
      </c>
      <c r="C14" s="200"/>
      <c r="D14" s="200"/>
      <c r="E14" s="200"/>
      <c r="F14" s="200"/>
      <c r="G14" s="201"/>
      <c r="H14" s="75"/>
      <c r="I14" s="12"/>
      <c r="J14" s="197"/>
      <c r="K14" s="198"/>
      <c r="L14" s="38"/>
      <c r="M14" s="5">
        <f>SUM(J13:K14)</f>
        <v>0</v>
      </c>
    </row>
    <row r="15" spans="1:13" s="1" customFormat="1" ht="30" customHeight="1">
      <c r="A15" s="162"/>
      <c r="B15" s="261" t="s">
        <v>156</v>
      </c>
      <c r="C15" s="262"/>
      <c r="D15" s="262"/>
      <c r="E15" s="262"/>
      <c r="F15" s="262"/>
      <c r="G15" s="263"/>
      <c r="H15" s="88">
        <v>0.5</v>
      </c>
      <c r="I15" s="264">
        <v>1</v>
      </c>
      <c r="J15" s="393"/>
      <c r="K15" s="394"/>
      <c r="L15" s="83"/>
      <c r="M15" s="142">
        <f>J15+J16</f>
        <v>0</v>
      </c>
    </row>
    <row r="16" spans="1:13" s="1" customFormat="1" ht="30" customHeight="1" thickBot="1">
      <c r="A16" s="162"/>
      <c r="B16" s="205" t="s">
        <v>157</v>
      </c>
      <c r="C16" s="206"/>
      <c r="D16" s="206"/>
      <c r="E16" s="206"/>
      <c r="F16" s="206"/>
      <c r="G16" s="207"/>
      <c r="H16" s="79">
        <v>0.5</v>
      </c>
      <c r="I16" s="203"/>
      <c r="J16" s="395"/>
      <c r="K16" s="396"/>
      <c r="L16" s="84"/>
      <c r="M16" s="260"/>
    </row>
    <row r="17" spans="1:14" s="1" customFormat="1" ht="30" customHeight="1">
      <c r="A17" s="162"/>
      <c r="B17" s="261" t="s">
        <v>143</v>
      </c>
      <c r="C17" s="262"/>
      <c r="D17" s="262"/>
      <c r="E17" s="262"/>
      <c r="F17" s="262"/>
      <c r="G17" s="263"/>
      <c r="H17" s="76">
        <v>0.5</v>
      </c>
      <c r="I17" s="264">
        <v>0.6</v>
      </c>
      <c r="J17" s="387"/>
      <c r="K17" s="388"/>
      <c r="L17" s="83"/>
      <c r="M17" s="142">
        <f>IF(J17+J18+J21&gt;=0.6,0.6,J17+J18+J21)</f>
        <v>0</v>
      </c>
    </row>
    <row r="18" spans="1:14" s="1" customFormat="1" ht="15" customHeight="1">
      <c r="A18" s="162"/>
      <c r="B18" s="425" t="s">
        <v>158</v>
      </c>
      <c r="C18" s="426"/>
      <c r="D18" s="426"/>
      <c r="E18" s="426"/>
      <c r="F18" s="427"/>
      <c r="G18" s="428"/>
      <c r="H18" s="437">
        <v>0.4</v>
      </c>
      <c r="I18" s="202"/>
      <c r="J18" s="387"/>
      <c r="K18" s="440"/>
      <c r="L18" s="72"/>
      <c r="M18" s="204"/>
    </row>
    <row r="19" spans="1:14" s="1" customFormat="1" ht="15" customHeight="1">
      <c r="A19" s="162"/>
      <c r="B19" s="429"/>
      <c r="C19" s="430"/>
      <c r="D19" s="430"/>
      <c r="E19" s="430"/>
      <c r="F19" s="431"/>
      <c r="G19" s="432"/>
      <c r="H19" s="438"/>
      <c r="I19" s="202"/>
      <c r="J19" s="441"/>
      <c r="K19" s="442"/>
      <c r="L19" s="72"/>
      <c r="M19" s="204"/>
    </row>
    <row r="20" spans="1:14" s="1" customFormat="1" ht="15" customHeight="1">
      <c r="A20" s="162"/>
      <c r="B20" s="433"/>
      <c r="C20" s="434"/>
      <c r="D20" s="434"/>
      <c r="E20" s="434"/>
      <c r="F20" s="435"/>
      <c r="G20" s="436"/>
      <c r="H20" s="439"/>
      <c r="I20" s="202"/>
      <c r="J20" s="443"/>
      <c r="K20" s="444"/>
      <c r="L20" s="72"/>
      <c r="M20" s="204"/>
    </row>
    <row r="21" spans="1:14" s="1" customFormat="1" ht="15" customHeight="1" thickBot="1">
      <c r="A21" s="162"/>
      <c r="B21" s="425" t="s">
        <v>159</v>
      </c>
      <c r="C21" s="426"/>
      <c r="D21" s="426"/>
      <c r="E21" s="426"/>
      <c r="F21" s="427"/>
      <c r="G21" s="428"/>
      <c r="H21" s="437">
        <v>0.2</v>
      </c>
      <c r="I21" s="202"/>
      <c r="J21" s="387"/>
      <c r="K21" s="388"/>
      <c r="L21" s="84"/>
      <c r="M21" s="204"/>
    </row>
    <row r="22" spans="1:14" s="1" customFormat="1" ht="15" customHeight="1">
      <c r="A22" s="423"/>
      <c r="B22" s="429"/>
      <c r="C22" s="430"/>
      <c r="D22" s="430"/>
      <c r="E22" s="430"/>
      <c r="F22" s="431"/>
      <c r="G22" s="432"/>
      <c r="H22" s="438"/>
      <c r="I22" s="202"/>
      <c r="J22" s="441"/>
      <c r="K22" s="442"/>
      <c r="L22" s="72"/>
      <c r="M22" s="204"/>
    </row>
    <row r="23" spans="1:14" s="1" customFormat="1" ht="15" customHeight="1" thickBot="1">
      <c r="A23" s="424"/>
      <c r="B23" s="445"/>
      <c r="C23" s="446"/>
      <c r="D23" s="446"/>
      <c r="E23" s="446"/>
      <c r="F23" s="447"/>
      <c r="G23" s="448"/>
      <c r="H23" s="449"/>
      <c r="I23" s="315"/>
      <c r="J23" s="450"/>
      <c r="K23" s="451"/>
      <c r="L23" s="72"/>
      <c r="M23" s="260"/>
    </row>
    <row r="24" spans="1:14" s="1" customFormat="1" ht="30" customHeight="1">
      <c r="A24" s="133" t="s">
        <v>6</v>
      </c>
      <c r="B24" s="406" t="s">
        <v>160</v>
      </c>
      <c r="C24" s="407"/>
      <c r="D24" s="407"/>
      <c r="E24" s="407"/>
      <c r="F24" s="407"/>
      <c r="G24" s="408"/>
      <c r="H24" s="69">
        <v>0.5</v>
      </c>
      <c r="I24" s="136">
        <f>H24+H26</f>
        <v>1.5</v>
      </c>
      <c r="J24" s="411"/>
      <c r="K24" s="458"/>
      <c r="L24" s="234">
        <f>IF(J24+J25&gt;=0.5,0.5,J24+J25)</f>
        <v>0</v>
      </c>
      <c r="M24" s="397">
        <f>IF(J24+J25+J26&gt;=1.5,1.5,J24+J25+J26)</f>
        <v>0</v>
      </c>
    </row>
    <row r="25" spans="1:14" s="1" customFormat="1" ht="30" customHeight="1">
      <c r="A25" s="134"/>
      <c r="B25" s="399" t="s">
        <v>161</v>
      </c>
      <c r="C25" s="400"/>
      <c r="D25" s="400"/>
      <c r="E25" s="400"/>
      <c r="F25" s="400"/>
      <c r="G25" s="401"/>
      <c r="H25" s="70">
        <v>0.3</v>
      </c>
      <c r="I25" s="137"/>
      <c r="J25" s="452"/>
      <c r="K25" s="453"/>
      <c r="L25" s="235"/>
      <c r="M25" s="360"/>
    </row>
    <row r="26" spans="1:14" s="1" customFormat="1" ht="30" customHeight="1" thickBot="1">
      <c r="A26" s="405"/>
      <c r="B26" s="454" t="s">
        <v>162</v>
      </c>
      <c r="C26" s="455"/>
      <c r="D26" s="455"/>
      <c r="E26" s="455"/>
      <c r="F26" s="455"/>
      <c r="G26" s="456"/>
      <c r="H26" s="82">
        <v>1</v>
      </c>
      <c r="I26" s="137"/>
      <c r="J26" s="403"/>
      <c r="K26" s="457"/>
      <c r="L26" s="46">
        <f>J26</f>
        <v>0</v>
      </c>
      <c r="M26" s="398"/>
    </row>
    <row r="27" spans="1:14" s="1" customFormat="1" ht="15" customHeight="1">
      <c r="A27" s="122" t="s">
        <v>4</v>
      </c>
      <c r="B27" s="459" t="s">
        <v>163</v>
      </c>
      <c r="C27" s="460"/>
      <c r="D27" s="460"/>
      <c r="E27" s="461"/>
      <c r="F27" s="465" t="s">
        <v>118</v>
      </c>
      <c r="G27" s="466"/>
      <c r="H27" s="95">
        <v>1.5</v>
      </c>
      <c r="I27" s="417">
        <v>3</v>
      </c>
      <c r="J27" s="468"/>
      <c r="K27" s="469"/>
      <c r="L27" s="42"/>
      <c r="M27" s="142">
        <f>IF(J27+J28+J29+J30+J31+J32&gt;=3,3,J27+J28+J29+J30+J31+J32)</f>
        <v>0</v>
      </c>
      <c r="N27" s="4"/>
    </row>
    <row r="28" spans="1:14" s="1" customFormat="1" ht="15" customHeight="1">
      <c r="A28" s="123"/>
      <c r="B28" s="459"/>
      <c r="C28" s="460"/>
      <c r="D28" s="460"/>
      <c r="E28" s="461"/>
      <c r="F28" s="470" t="s">
        <v>119</v>
      </c>
      <c r="G28" s="471"/>
      <c r="H28" s="96">
        <v>1.5</v>
      </c>
      <c r="I28" s="467"/>
      <c r="J28" s="472"/>
      <c r="K28" s="473"/>
      <c r="L28" s="44"/>
      <c r="M28" s="204"/>
      <c r="N28" s="4"/>
    </row>
    <row r="29" spans="1:14" s="1" customFormat="1" ht="15" customHeight="1">
      <c r="A29" s="123"/>
      <c r="B29" s="462"/>
      <c r="C29" s="463"/>
      <c r="D29" s="463"/>
      <c r="E29" s="464"/>
      <c r="F29" s="474" t="s">
        <v>120</v>
      </c>
      <c r="G29" s="475"/>
      <c r="H29" s="97">
        <v>1.5</v>
      </c>
      <c r="I29" s="467"/>
      <c r="J29" s="476"/>
      <c r="K29" s="477"/>
      <c r="L29" s="44"/>
      <c r="M29" s="204"/>
      <c r="N29" s="4"/>
    </row>
    <row r="30" spans="1:14" s="1" customFormat="1" ht="15" customHeight="1">
      <c r="A30" s="123"/>
      <c r="B30" s="478" t="s">
        <v>164</v>
      </c>
      <c r="C30" s="479"/>
      <c r="D30" s="479"/>
      <c r="E30" s="480"/>
      <c r="F30" s="484" t="s">
        <v>118</v>
      </c>
      <c r="G30" s="485"/>
      <c r="H30" s="98">
        <v>1</v>
      </c>
      <c r="I30" s="467"/>
      <c r="J30" s="486"/>
      <c r="K30" s="487"/>
      <c r="L30" s="44"/>
      <c r="M30" s="204"/>
      <c r="N30" s="4"/>
    </row>
    <row r="31" spans="1:14" s="1" customFormat="1" ht="15" customHeight="1">
      <c r="A31" s="123"/>
      <c r="B31" s="459"/>
      <c r="C31" s="460"/>
      <c r="D31" s="460"/>
      <c r="E31" s="461"/>
      <c r="F31" s="470" t="s">
        <v>119</v>
      </c>
      <c r="G31" s="471"/>
      <c r="H31" s="99">
        <v>1</v>
      </c>
      <c r="I31" s="467"/>
      <c r="J31" s="472"/>
      <c r="K31" s="473"/>
      <c r="L31" s="44"/>
      <c r="M31" s="204"/>
      <c r="N31" s="4"/>
    </row>
    <row r="32" spans="1:14" s="1" customFormat="1" ht="15" customHeight="1" thickBot="1">
      <c r="A32" s="124"/>
      <c r="B32" s="481"/>
      <c r="C32" s="482"/>
      <c r="D32" s="482"/>
      <c r="E32" s="483"/>
      <c r="F32" s="474" t="s">
        <v>120</v>
      </c>
      <c r="G32" s="475"/>
      <c r="H32" s="77">
        <v>1</v>
      </c>
      <c r="I32" s="418"/>
      <c r="J32" s="476"/>
      <c r="K32" s="477"/>
      <c r="L32" s="44"/>
      <c r="M32" s="260"/>
      <c r="N32" s="4"/>
    </row>
    <row r="33" spans="1:14" s="1" customFormat="1" ht="30" customHeight="1" thickBot="1">
      <c r="A33" s="14" t="s">
        <v>19</v>
      </c>
      <c r="B33" s="9"/>
      <c r="C33" s="9"/>
      <c r="D33" s="9"/>
      <c r="E33" s="9"/>
      <c r="F33" s="9"/>
      <c r="G33" s="9"/>
      <c r="H33" s="251">
        <f>+SUM(H8,H9,H10,H11,H12,H15,H16,I17,I24,I27)</f>
        <v>10.6</v>
      </c>
      <c r="I33" s="147"/>
      <c r="J33" s="252">
        <f>SUM(M8,M15,M17,M24,M27)</f>
        <v>0</v>
      </c>
      <c r="K33" s="253"/>
      <c r="L33" s="253"/>
      <c r="M33" s="254"/>
      <c r="N33" s="4"/>
    </row>
    <row r="34" spans="1:14" s="1" customFormat="1" ht="30" customHeight="1" thickBot="1">
      <c r="A34" s="15" t="s">
        <v>32</v>
      </c>
      <c r="B34" s="8"/>
      <c r="C34" s="8"/>
      <c r="D34" s="8"/>
      <c r="E34" s="8"/>
      <c r="F34" s="8"/>
      <c r="G34" s="8"/>
      <c r="H34" s="236">
        <f>SUM(H13,H14)+H33</f>
        <v>10.6</v>
      </c>
      <c r="I34" s="237"/>
      <c r="J34" s="238"/>
      <c r="K34" s="239"/>
      <c r="L34" s="239"/>
      <c r="M34" s="240"/>
    </row>
    <row r="35" spans="1:14" s="2" customFormat="1" ht="9.5"/>
    <row r="36" spans="1:14" s="2" customFormat="1" ht="9.5"/>
    <row r="37" spans="1:14" s="2" customFormat="1" ht="9.5">
      <c r="E37" s="3"/>
    </row>
    <row r="38" spans="1:14" s="2" customFormat="1" ht="9.5">
      <c r="E38" s="3"/>
    </row>
    <row r="39" spans="1:14" s="2" customFormat="1" ht="9.5">
      <c r="E39" s="3"/>
    </row>
    <row r="40" spans="1:14" s="2" customFormat="1" ht="9.5">
      <c r="E40" s="3"/>
    </row>
    <row r="41" spans="1:14" s="2" customFormat="1" ht="9.5">
      <c r="E41" s="1"/>
    </row>
    <row r="42" spans="1:14" s="2" customFormat="1" ht="9.5">
      <c r="E42" s="1"/>
    </row>
    <row r="43" spans="1:14" s="2" customFormat="1" ht="9.5">
      <c r="E43" s="1"/>
    </row>
    <row r="44" spans="1:14" s="2" customFormat="1" ht="9.5">
      <c r="E44" s="3"/>
    </row>
    <row r="45" spans="1:14" s="2" customFormat="1" ht="9.5">
      <c r="E45" s="1"/>
    </row>
    <row r="46" spans="1:14" s="2" customFormat="1" ht="9.5">
      <c r="E46" s="3"/>
    </row>
    <row r="47" spans="1:14" s="2" customFormat="1" ht="9.5">
      <c r="E47" s="3"/>
    </row>
    <row r="48" spans="1:14" s="2" customFormat="1" ht="9.5">
      <c r="E48" s="1"/>
    </row>
    <row r="49" spans="5:5" s="2" customFormat="1" ht="9.5">
      <c r="E49" s="3"/>
    </row>
    <row r="50" spans="5:5" s="1" customFormat="1" ht="9.5">
      <c r="E50" s="3"/>
    </row>
    <row r="51" spans="5:5" s="1" customFormat="1" ht="9.5">
      <c r="E51" s="3"/>
    </row>
    <row r="52" spans="5:5" s="1" customFormat="1" ht="9.5">
      <c r="E52" s="3"/>
    </row>
    <row r="53" spans="5:5" s="1" customFormat="1" ht="9.5">
      <c r="E53" s="3"/>
    </row>
    <row r="54" spans="5:5" s="1" customFormat="1" ht="9.5">
      <c r="E54" s="3"/>
    </row>
    <row r="55" spans="5:5" s="1" customFormat="1" ht="9.5">
      <c r="E55" s="3"/>
    </row>
    <row r="56" spans="5:5" s="1" customFormat="1" ht="9.5">
      <c r="E56" s="3"/>
    </row>
    <row r="57" spans="5:5" s="1" customFormat="1" ht="9.5"/>
    <row r="58" spans="5:5" s="1" customFormat="1" ht="9.5"/>
    <row r="59" spans="5:5" s="1" customFormat="1" ht="9.5"/>
    <row r="60" spans="5:5" s="1" customFormat="1" ht="9.5"/>
    <row r="61" spans="5:5" s="1" customFormat="1" ht="9.5"/>
    <row r="62" spans="5:5" s="1" customFormat="1" ht="9.5"/>
    <row r="63" spans="5:5" s="1" customFormat="1" ht="9.5"/>
    <row r="64" spans="5:5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  <row r="74" s="1" customFormat="1" ht="9.5"/>
    <row r="75" s="1" customFormat="1" ht="9.5"/>
    <row r="76" s="1" customFormat="1" ht="9.5"/>
    <row r="77" s="1" customFormat="1" ht="9.5"/>
    <row r="78" s="1" customFormat="1" ht="9.5"/>
    <row r="79" s="1" customFormat="1" ht="9.5"/>
    <row r="80" s="1" customFormat="1" ht="9.5"/>
    <row r="81" s="1" customFormat="1" ht="9.5"/>
    <row r="82" s="1" customFormat="1" ht="9.5"/>
    <row r="83" s="1" customFormat="1" ht="9.5"/>
  </sheetData>
  <dataConsolidate/>
  <mergeCells count="72">
    <mergeCell ref="H33:I33"/>
    <mergeCell ref="J33:M33"/>
    <mergeCell ref="H34:I34"/>
    <mergeCell ref="J34:M34"/>
    <mergeCell ref="B30:E32"/>
    <mergeCell ref="F30:G30"/>
    <mergeCell ref="J30:K30"/>
    <mergeCell ref="F31:G31"/>
    <mergeCell ref="J31:K31"/>
    <mergeCell ref="F32:G32"/>
    <mergeCell ref="J32:K32"/>
    <mergeCell ref="M27:M32"/>
    <mergeCell ref="A27:A32"/>
    <mergeCell ref="B27:E29"/>
    <mergeCell ref="F27:G27"/>
    <mergeCell ref="I27:I32"/>
    <mergeCell ref="J27:K27"/>
    <mergeCell ref="F28:G28"/>
    <mergeCell ref="J28:K28"/>
    <mergeCell ref="F29:G29"/>
    <mergeCell ref="J29:K29"/>
    <mergeCell ref="A24:A26"/>
    <mergeCell ref="B24:G24"/>
    <mergeCell ref="I24:I26"/>
    <mergeCell ref="J24:K24"/>
    <mergeCell ref="L24:L25"/>
    <mergeCell ref="M24:M26"/>
    <mergeCell ref="B25:G25"/>
    <mergeCell ref="J25:K25"/>
    <mergeCell ref="B26:G26"/>
    <mergeCell ref="J26:K26"/>
    <mergeCell ref="B17:G17"/>
    <mergeCell ref="I17:I23"/>
    <mergeCell ref="J17:K17"/>
    <mergeCell ref="M17:M23"/>
    <mergeCell ref="B18:G20"/>
    <mergeCell ref="H18:H20"/>
    <mergeCell ref="J18:K20"/>
    <mergeCell ref="B21:G23"/>
    <mergeCell ref="H21:H23"/>
    <mergeCell ref="J21:K23"/>
    <mergeCell ref="B15:G15"/>
    <mergeCell ref="I15:I16"/>
    <mergeCell ref="J15:K15"/>
    <mergeCell ref="M15:M16"/>
    <mergeCell ref="B16:G16"/>
    <mergeCell ref="J16:K16"/>
    <mergeCell ref="A8:A23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J11:K11"/>
    <mergeCell ref="B12:G12"/>
    <mergeCell ref="J12:K12"/>
    <mergeCell ref="B13:G13"/>
    <mergeCell ref="J13:K14"/>
    <mergeCell ref="B14:G14"/>
    <mergeCell ref="A6:G7"/>
    <mergeCell ref="H6:I7"/>
    <mergeCell ref="J6:M6"/>
    <mergeCell ref="J7:K7"/>
    <mergeCell ref="A2:M2"/>
    <mergeCell ref="A4:B4"/>
    <mergeCell ref="H4:M4"/>
    <mergeCell ref="A5:B5"/>
    <mergeCell ref="C5:M5"/>
  </mergeCells>
  <phoneticPr fontId="2"/>
  <conditionalFormatting sqref="J24:K25">
    <cfRule type="expression" dxfId="9" priority="1">
      <formula>#REF!&gt;0</formula>
    </cfRule>
  </conditionalFormatting>
  <conditionalFormatting sqref="M24:M26">
    <cfRule type="duplicateValues" dxfId="8" priority="2"/>
  </conditionalFormatting>
  <dataValidations count="11">
    <dataValidation type="list" allowBlank="1" showInputMessage="1" showErrorMessage="1" sqref="J27:K29" xr:uid="{EAA9FB2C-67E3-4AA0-A56C-A0E61070E17C}">
      <formula1>"1.5,1.0,0.5,0"</formula1>
    </dataValidation>
    <dataValidation type="list" allowBlank="1" showInputMessage="1" showErrorMessage="1" sqref="J8:K9 J15:L15" xr:uid="{7E75A4F9-01FC-4C41-8984-FE822E2656F3}">
      <formula1>"0.5,0"</formula1>
    </dataValidation>
    <dataValidation type="list" allowBlank="1" showInputMessage="1" showErrorMessage="1" sqref="J12:L12" xr:uid="{E24E939D-DA04-4290-BC12-4C1F2020B3CE}">
      <formula1>"0.2,0.15,0.1,0"</formula1>
    </dataValidation>
    <dataValidation type="list" allowBlank="1" showInputMessage="1" showErrorMessage="1" sqref="J11:L11" xr:uid="{89EA61A2-A2CB-42F5-81DB-845D4D8E2B71}">
      <formula1>"0.3,0.25,0.2,0.15,0.1,0"</formula1>
    </dataValidation>
    <dataValidation type="list" allowBlank="1" showInputMessage="1" showErrorMessage="1" sqref="J24:K24 L9 J16:L16 J17:K17" xr:uid="{224CC309-EED6-48D4-9C49-C964CC5C3CEE}">
      <formula1>"0.5,0.3,0"</formula1>
    </dataValidation>
    <dataValidation type="list" allowBlank="1" showInputMessage="1" showErrorMessage="1" sqref="J26:K26 J30:K32" xr:uid="{D400DD09-994C-44FB-82E2-4E64BEA9F2DE}">
      <formula1>"1.0,0.5,0"</formula1>
    </dataValidation>
    <dataValidation type="list" allowBlank="1" showInputMessage="1" showErrorMessage="1" sqref="L17" xr:uid="{0D405420-CFCD-475C-AEF1-9AD329A08F5D}">
      <formula1>"0.3,0.2,0.1,0"</formula1>
    </dataValidation>
    <dataValidation type="list" allowBlank="1" showInputMessage="1" showErrorMessage="1" sqref="J25:K25 L18:L20" xr:uid="{C031AD73-0E97-4B06-B367-F93A19BF653B}">
      <formula1>"0.3,0.2,0"</formula1>
    </dataValidation>
    <dataValidation type="list" allowBlank="1" showInputMessage="1" showErrorMessage="1" sqref="L21:L23" xr:uid="{7A800283-8FBC-4F36-95D9-FEC4D1427B1A}">
      <formula1>"0.2,0.1,０"</formula1>
    </dataValidation>
    <dataValidation type="list" allowBlank="1" showInputMessage="1" showErrorMessage="1" sqref="J18:K18" xr:uid="{AA424286-C620-44F6-B036-48F701FCF96F}">
      <formula1>"0.4,0.2,0"</formula1>
    </dataValidation>
    <dataValidation type="list" allowBlank="1" showInputMessage="1" showErrorMessage="1" sqref="J21:K21" xr:uid="{3888C304-58D4-4CD0-8D47-C351C8637D3A}">
      <formula1>"0.2,0"</formula1>
    </dataValidation>
  </dataValidations>
  <printOptions horizontalCentered="1"/>
  <pageMargins left="0.49" right="0.55000000000000004" top="0.39370078740157483" bottom="0.39370078740157483" header="0" footer="0"/>
  <pageSetup paperSize="9" scale="87" firstPageNumber="50" orientation="portrait" useFirstPageNumber="1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29B32-0ECB-4522-9741-BF2430531E92}">
  <sheetPr>
    <tabColor rgb="FFFFFF99"/>
    <pageSetUpPr fitToPage="1"/>
  </sheetPr>
  <dimension ref="A1:AM73"/>
  <sheetViews>
    <sheetView tabSelected="1" topLeftCell="A10" zoomScale="70" zoomScaleNormal="70" workbookViewId="0">
      <selection activeCell="B17" sqref="B17:G17"/>
    </sheetView>
  </sheetViews>
  <sheetFormatPr defaultRowHeight="13"/>
  <cols>
    <col min="1" max="49" width="2.7265625" style="101" customWidth="1"/>
    <col min="50" max="16384" width="8.7265625" style="101"/>
  </cols>
  <sheetData>
    <row r="1" spans="1:38" ht="39" customHeight="1">
      <c r="A1" s="637" t="s">
        <v>199</v>
      </c>
      <c r="B1" s="637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8"/>
      <c r="P1" s="638"/>
      <c r="Q1" s="638"/>
      <c r="R1" s="638"/>
      <c r="S1" s="638"/>
      <c r="T1" s="638"/>
      <c r="U1" s="638"/>
      <c r="V1" s="638"/>
      <c r="W1" s="638"/>
      <c r="X1" s="638"/>
      <c r="Y1" s="638"/>
      <c r="Z1" s="638"/>
      <c r="AA1" s="638"/>
      <c r="AB1" s="638"/>
      <c r="AC1" s="638"/>
      <c r="AD1" s="638"/>
      <c r="AE1" s="638"/>
      <c r="AF1" s="638"/>
      <c r="AG1" s="638"/>
      <c r="AH1" s="638"/>
      <c r="AI1" s="638"/>
      <c r="AJ1" s="638"/>
      <c r="AK1" s="638"/>
      <c r="AL1" s="100"/>
    </row>
    <row r="2" spans="1:38" ht="27.75" customHeight="1" thickBot="1">
      <c r="A2" s="639" t="s">
        <v>165</v>
      </c>
      <c r="B2" s="639"/>
      <c r="C2" s="639"/>
      <c r="D2" s="639"/>
      <c r="E2" s="639"/>
      <c r="F2" s="640" t="s">
        <v>166</v>
      </c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39" t="s">
        <v>167</v>
      </c>
      <c r="Z2" s="639"/>
      <c r="AA2" s="639"/>
      <c r="AB2" s="639"/>
      <c r="AC2" s="639"/>
      <c r="AD2" s="640" t="s">
        <v>168</v>
      </c>
      <c r="AE2" s="640"/>
      <c r="AF2" s="640"/>
      <c r="AG2" s="640"/>
      <c r="AH2" s="640"/>
      <c r="AI2" s="640"/>
      <c r="AJ2" s="640"/>
      <c r="AK2" s="640"/>
      <c r="AL2" s="102"/>
    </row>
    <row r="3" spans="1:38" ht="46.5" customHeight="1">
      <c r="A3" s="632" t="s">
        <v>61</v>
      </c>
      <c r="B3" s="633"/>
      <c r="C3" s="633"/>
      <c r="D3" s="633"/>
      <c r="E3" s="633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34"/>
      <c r="X3" s="634"/>
      <c r="Y3" s="634"/>
      <c r="Z3" s="634"/>
      <c r="AA3" s="634"/>
      <c r="AB3" s="634"/>
      <c r="AC3" s="634"/>
      <c r="AD3" s="634"/>
      <c r="AE3" s="634"/>
      <c r="AF3" s="634"/>
      <c r="AG3" s="634"/>
      <c r="AH3" s="635" t="s">
        <v>72</v>
      </c>
      <c r="AI3" s="635"/>
      <c r="AJ3" s="635"/>
      <c r="AK3" s="636"/>
      <c r="AL3" s="103"/>
    </row>
    <row r="4" spans="1:38" s="105" customFormat="1" ht="36" customHeight="1" thickBot="1">
      <c r="A4" s="611" t="s">
        <v>1</v>
      </c>
      <c r="B4" s="612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612"/>
      <c r="T4" s="612"/>
      <c r="U4" s="612"/>
      <c r="V4" s="612"/>
      <c r="W4" s="612"/>
      <c r="X4" s="612"/>
      <c r="Y4" s="613" t="s">
        <v>2</v>
      </c>
      <c r="Z4" s="612"/>
      <c r="AA4" s="612"/>
      <c r="AB4" s="612"/>
      <c r="AC4" s="614"/>
      <c r="AD4" s="612" t="s">
        <v>17</v>
      </c>
      <c r="AE4" s="612"/>
      <c r="AF4" s="612"/>
      <c r="AG4" s="614"/>
      <c r="AH4" s="613" t="s">
        <v>7</v>
      </c>
      <c r="AI4" s="612"/>
      <c r="AJ4" s="612"/>
      <c r="AK4" s="615"/>
      <c r="AL4" s="104"/>
    </row>
    <row r="5" spans="1:38" s="105" customFormat="1" ht="36" customHeight="1" thickTop="1">
      <c r="A5" s="499" t="s">
        <v>3</v>
      </c>
      <c r="B5" s="550"/>
      <c r="C5" s="616" t="s">
        <v>179</v>
      </c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555">
        <v>0.5</v>
      </c>
      <c r="Z5" s="556"/>
      <c r="AA5" s="557"/>
      <c r="AB5" s="558">
        <f>SUM(Y5:Y9)</f>
        <v>4.5</v>
      </c>
      <c r="AC5" s="559"/>
      <c r="AD5" s="618"/>
      <c r="AE5" s="618"/>
      <c r="AF5" s="618"/>
      <c r="AG5" s="619"/>
      <c r="AH5" s="620">
        <f>SUM(AD5:AG9)</f>
        <v>0</v>
      </c>
      <c r="AI5" s="621"/>
      <c r="AJ5" s="621"/>
      <c r="AK5" s="622"/>
      <c r="AL5" s="106"/>
    </row>
    <row r="6" spans="1:38" s="105" customFormat="1" ht="36" customHeight="1">
      <c r="A6" s="499"/>
      <c r="B6" s="550"/>
      <c r="C6" s="629" t="s">
        <v>36</v>
      </c>
      <c r="D6" s="630"/>
      <c r="E6" s="630"/>
      <c r="F6" s="630"/>
      <c r="G6" s="630"/>
      <c r="H6" s="630"/>
      <c r="I6" s="630"/>
      <c r="J6" s="630"/>
      <c r="K6" s="630"/>
      <c r="L6" s="630"/>
      <c r="M6" s="630"/>
      <c r="N6" s="630"/>
      <c r="O6" s="630"/>
      <c r="P6" s="630"/>
      <c r="Q6" s="630"/>
      <c r="R6" s="630"/>
      <c r="S6" s="630"/>
      <c r="T6" s="630"/>
      <c r="U6" s="630"/>
      <c r="V6" s="630"/>
      <c r="W6" s="630"/>
      <c r="X6" s="630"/>
      <c r="Y6" s="564">
        <v>0.5</v>
      </c>
      <c r="Z6" s="565"/>
      <c r="AA6" s="566"/>
      <c r="AB6" s="503"/>
      <c r="AC6" s="505"/>
      <c r="AD6" s="631"/>
      <c r="AE6" s="631"/>
      <c r="AF6" s="631"/>
      <c r="AG6" s="610"/>
      <c r="AH6" s="623"/>
      <c r="AI6" s="624"/>
      <c r="AJ6" s="624"/>
      <c r="AK6" s="625"/>
      <c r="AL6" s="106"/>
    </row>
    <row r="7" spans="1:38" s="105" customFormat="1" ht="36" customHeight="1">
      <c r="A7" s="499"/>
      <c r="B7" s="550"/>
      <c r="C7" s="572" t="s">
        <v>200</v>
      </c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606"/>
      <c r="S7" s="606"/>
      <c r="T7" s="606"/>
      <c r="U7" s="606"/>
      <c r="V7" s="606"/>
      <c r="W7" s="606"/>
      <c r="X7" s="606"/>
      <c r="Y7" s="589">
        <v>3</v>
      </c>
      <c r="Z7" s="590"/>
      <c r="AA7" s="591"/>
      <c r="AB7" s="503"/>
      <c r="AC7" s="505"/>
      <c r="AD7" s="521"/>
      <c r="AE7" s="521"/>
      <c r="AF7" s="521"/>
      <c r="AG7" s="522"/>
      <c r="AH7" s="623"/>
      <c r="AI7" s="624"/>
      <c r="AJ7" s="624"/>
      <c r="AK7" s="625"/>
      <c r="AL7" s="106"/>
    </row>
    <row r="8" spans="1:38" s="105" customFormat="1" ht="36" customHeight="1">
      <c r="A8" s="499"/>
      <c r="B8" s="550"/>
      <c r="C8" s="572" t="s">
        <v>5</v>
      </c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6"/>
      <c r="V8" s="606"/>
      <c r="W8" s="606"/>
      <c r="X8" s="606"/>
      <c r="Y8" s="589">
        <v>0.3</v>
      </c>
      <c r="Z8" s="590"/>
      <c r="AA8" s="591"/>
      <c r="AB8" s="503"/>
      <c r="AC8" s="505"/>
      <c r="AD8" s="607"/>
      <c r="AE8" s="607"/>
      <c r="AF8" s="607"/>
      <c r="AG8" s="608"/>
      <c r="AH8" s="623"/>
      <c r="AI8" s="624"/>
      <c r="AJ8" s="624"/>
      <c r="AK8" s="625"/>
      <c r="AL8" s="106"/>
    </row>
    <row r="9" spans="1:38" s="107" customFormat="1" ht="36" customHeight="1">
      <c r="A9" s="499"/>
      <c r="B9" s="550"/>
      <c r="C9" s="587" t="s">
        <v>14</v>
      </c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9">
        <v>0.2</v>
      </c>
      <c r="Z9" s="590"/>
      <c r="AA9" s="591"/>
      <c r="AB9" s="503"/>
      <c r="AC9" s="505"/>
      <c r="AD9" s="609"/>
      <c r="AE9" s="609"/>
      <c r="AF9" s="609"/>
      <c r="AG9" s="610"/>
      <c r="AH9" s="623"/>
      <c r="AI9" s="624"/>
      <c r="AJ9" s="624"/>
      <c r="AK9" s="625"/>
      <c r="AL9" s="106"/>
    </row>
    <row r="10" spans="1:38" s="107" customFormat="1" ht="36" customHeight="1">
      <c r="A10" s="499"/>
      <c r="B10" s="550"/>
      <c r="C10" s="592" t="s">
        <v>169</v>
      </c>
      <c r="D10" s="593"/>
      <c r="E10" s="593"/>
      <c r="F10" s="593"/>
      <c r="G10" s="593"/>
      <c r="H10" s="593"/>
      <c r="I10" s="593"/>
      <c r="J10" s="593"/>
      <c r="K10" s="593"/>
      <c r="L10" s="593"/>
      <c r="M10" s="593"/>
      <c r="N10" s="593"/>
      <c r="O10" s="593"/>
      <c r="P10" s="593"/>
      <c r="Q10" s="593"/>
      <c r="R10" s="593"/>
      <c r="S10" s="593"/>
      <c r="T10" s="593"/>
      <c r="U10" s="593"/>
      <c r="V10" s="593"/>
      <c r="W10" s="593"/>
      <c r="X10" s="593"/>
      <c r="Y10" s="594">
        <v>0</v>
      </c>
      <c r="Z10" s="595"/>
      <c r="AA10" s="596"/>
      <c r="AB10" s="533"/>
      <c r="AC10" s="535"/>
      <c r="AD10" s="597" t="s">
        <v>170</v>
      </c>
      <c r="AE10" s="597"/>
      <c r="AF10" s="597"/>
      <c r="AG10" s="598"/>
      <c r="AH10" s="626"/>
      <c r="AI10" s="627"/>
      <c r="AJ10" s="627"/>
      <c r="AK10" s="628"/>
      <c r="AL10" s="106"/>
    </row>
    <row r="11" spans="1:38" s="105" customFormat="1" ht="36" customHeight="1">
      <c r="A11" s="499"/>
      <c r="B11" s="550"/>
      <c r="C11" s="601" t="s">
        <v>171</v>
      </c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3"/>
      <c r="Z11" s="604"/>
      <c r="AA11" s="605"/>
      <c r="AB11" s="533"/>
      <c r="AC11" s="535"/>
      <c r="AD11" s="599"/>
      <c r="AE11" s="599"/>
      <c r="AF11" s="599"/>
      <c r="AG11" s="600"/>
      <c r="AH11" s="575">
        <f>AB11</f>
        <v>0</v>
      </c>
      <c r="AI11" s="576"/>
      <c r="AJ11" s="576"/>
      <c r="AK11" s="577"/>
      <c r="AL11" s="108"/>
    </row>
    <row r="12" spans="1:38" s="107" customFormat="1" ht="36" customHeight="1">
      <c r="A12" s="499"/>
      <c r="B12" s="550"/>
      <c r="C12" s="578" t="s">
        <v>172</v>
      </c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579"/>
      <c r="P12" s="579"/>
      <c r="Q12" s="579"/>
      <c r="R12" s="579"/>
      <c r="S12" s="579"/>
      <c r="T12" s="579"/>
      <c r="U12" s="579"/>
      <c r="V12" s="579"/>
      <c r="W12" s="579"/>
      <c r="X12" s="579"/>
      <c r="Y12" s="575">
        <v>0.5</v>
      </c>
      <c r="Z12" s="576"/>
      <c r="AA12" s="580"/>
      <c r="AB12" s="581">
        <v>1</v>
      </c>
      <c r="AC12" s="582"/>
      <c r="AD12" s="583"/>
      <c r="AE12" s="583"/>
      <c r="AF12" s="583"/>
      <c r="AG12" s="584"/>
      <c r="AH12" s="581">
        <f>SUM(AD12:AG13)</f>
        <v>0</v>
      </c>
      <c r="AI12" s="585"/>
      <c r="AJ12" s="585"/>
      <c r="AK12" s="586"/>
      <c r="AL12" s="109"/>
    </row>
    <row r="13" spans="1:38" s="107" customFormat="1" ht="36" customHeight="1">
      <c r="A13" s="499"/>
      <c r="B13" s="550"/>
      <c r="C13" s="587" t="s">
        <v>173</v>
      </c>
      <c r="D13" s="588"/>
      <c r="E13" s="588"/>
      <c r="F13" s="588"/>
      <c r="G13" s="588"/>
      <c r="H13" s="588"/>
      <c r="I13" s="588"/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  <c r="W13" s="588"/>
      <c r="X13" s="588"/>
      <c r="Y13" s="589">
        <v>0.5</v>
      </c>
      <c r="Z13" s="590"/>
      <c r="AA13" s="591"/>
      <c r="AB13" s="575"/>
      <c r="AC13" s="580"/>
      <c r="AD13" s="583"/>
      <c r="AE13" s="583"/>
      <c r="AF13" s="583"/>
      <c r="AG13" s="584"/>
      <c r="AH13" s="575"/>
      <c r="AI13" s="576"/>
      <c r="AJ13" s="576"/>
      <c r="AK13" s="577"/>
      <c r="AL13" s="109"/>
    </row>
    <row r="14" spans="1:38" s="105" customFormat="1" ht="36" customHeight="1">
      <c r="A14" s="499"/>
      <c r="B14" s="550"/>
      <c r="C14" s="562" t="s">
        <v>143</v>
      </c>
      <c r="D14" s="563"/>
      <c r="E14" s="563"/>
      <c r="F14" s="563"/>
      <c r="G14" s="563"/>
      <c r="H14" s="563"/>
      <c r="I14" s="563"/>
      <c r="J14" s="563"/>
      <c r="K14" s="563"/>
      <c r="L14" s="563"/>
      <c r="M14" s="563"/>
      <c r="N14" s="563"/>
      <c r="O14" s="563"/>
      <c r="P14" s="563"/>
      <c r="Q14" s="563"/>
      <c r="R14" s="563"/>
      <c r="S14" s="563"/>
      <c r="T14" s="563"/>
      <c r="U14" s="563"/>
      <c r="V14" s="563"/>
      <c r="W14" s="563"/>
      <c r="X14" s="563"/>
      <c r="Y14" s="564">
        <v>0.4</v>
      </c>
      <c r="Z14" s="565"/>
      <c r="AA14" s="566"/>
      <c r="AB14" s="567">
        <v>0.6</v>
      </c>
      <c r="AC14" s="568"/>
      <c r="AD14" s="571"/>
      <c r="AE14" s="571"/>
      <c r="AF14" s="571"/>
      <c r="AG14" s="537"/>
      <c r="AH14" s="503">
        <f>IF(AD14+AD16+AD15&gt;=0.6,0.6,AD14+AD15+AD16)</f>
        <v>0</v>
      </c>
      <c r="AI14" s="504"/>
      <c r="AJ14" s="504"/>
      <c r="AK14" s="508"/>
      <c r="AL14" s="110"/>
    </row>
    <row r="15" spans="1:38" s="105" customFormat="1" ht="36" customHeight="1">
      <c r="A15" s="499"/>
      <c r="B15" s="550"/>
      <c r="C15" s="572" t="s">
        <v>123</v>
      </c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64">
        <v>0.4</v>
      </c>
      <c r="Z15" s="565"/>
      <c r="AA15" s="566"/>
      <c r="AB15" s="569"/>
      <c r="AC15" s="570"/>
      <c r="AD15" s="574"/>
      <c r="AE15" s="574"/>
      <c r="AF15" s="574"/>
      <c r="AG15" s="522"/>
      <c r="AH15" s="503"/>
      <c r="AI15" s="504"/>
      <c r="AJ15" s="504"/>
      <c r="AK15" s="508"/>
      <c r="AL15" s="110"/>
    </row>
    <row r="16" spans="1:38" s="105" customFormat="1" ht="36" customHeight="1" thickBot="1">
      <c r="A16" s="499"/>
      <c r="B16" s="550"/>
      <c r="C16" s="572" t="s">
        <v>124</v>
      </c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18">
        <v>0.2</v>
      </c>
      <c r="Z16" s="519"/>
      <c r="AA16" s="520"/>
      <c r="AB16" s="569"/>
      <c r="AC16" s="570"/>
      <c r="AD16" s="574"/>
      <c r="AE16" s="574"/>
      <c r="AF16" s="574"/>
      <c r="AG16" s="522"/>
      <c r="AH16" s="503"/>
      <c r="AI16" s="504"/>
      <c r="AJ16" s="504"/>
      <c r="AK16" s="508"/>
      <c r="AL16" s="110"/>
    </row>
    <row r="17" spans="1:39" s="105" customFormat="1" ht="36" customHeight="1" thickTop="1">
      <c r="A17" s="548" t="s">
        <v>6</v>
      </c>
      <c r="B17" s="549"/>
      <c r="C17" s="553" t="s">
        <v>179</v>
      </c>
      <c r="D17" s="554"/>
      <c r="E17" s="554"/>
      <c r="F17" s="554"/>
      <c r="G17" s="554"/>
      <c r="H17" s="554"/>
      <c r="I17" s="554"/>
      <c r="J17" s="554"/>
      <c r="K17" s="554"/>
      <c r="L17" s="554"/>
      <c r="M17" s="554"/>
      <c r="N17" s="554"/>
      <c r="O17" s="554"/>
      <c r="P17" s="554"/>
      <c r="Q17" s="554"/>
      <c r="R17" s="554"/>
      <c r="S17" s="554"/>
      <c r="T17" s="554"/>
      <c r="U17" s="554"/>
      <c r="V17" s="554"/>
      <c r="W17" s="554"/>
      <c r="X17" s="554"/>
      <c r="Y17" s="555">
        <v>0.5</v>
      </c>
      <c r="Z17" s="556"/>
      <c r="AA17" s="557"/>
      <c r="AB17" s="558">
        <v>0.5</v>
      </c>
      <c r="AC17" s="559"/>
      <c r="AD17" s="560"/>
      <c r="AE17" s="560"/>
      <c r="AF17" s="560"/>
      <c r="AG17" s="561"/>
      <c r="AH17" s="525">
        <f>IF(AD17+AD18&gt;=0.5,0.5,AD17+AD18)</f>
        <v>0</v>
      </c>
      <c r="AI17" s="526"/>
      <c r="AJ17" s="526"/>
      <c r="AK17" s="527"/>
      <c r="AL17" s="111"/>
    </row>
    <row r="18" spans="1:39" s="105" customFormat="1" ht="36" customHeight="1">
      <c r="A18" s="499"/>
      <c r="B18" s="550"/>
      <c r="C18" s="531" t="s">
        <v>92</v>
      </c>
      <c r="D18" s="532"/>
      <c r="E18" s="532"/>
      <c r="F18" s="532"/>
      <c r="G18" s="532"/>
      <c r="H18" s="532"/>
      <c r="I18" s="532"/>
      <c r="J18" s="532"/>
      <c r="K18" s="532"/>
      <c r="L18" s="532"/>
      <c r="M18" s="532"/>
      <c r="N18" s="532"/>
      <c r="O18" s="532"/>
      <c r="P18" s="532"/>
      <c r="Q18" s="532"/>
      <c r="R18" s="532"/>
      <c r="S18" s="532"/>
      <c r="T18" s="532"/>
      <c r="U18" s="532"/>
      <c r="V18" s="532"/>
      <c r="W18" s="532"/>
      <c r="X18" s="532"/>
      <c r="Y18" s="533">
        <v>0.3</v>
      </c>
      <c r="Z18" s="534"/>
      <c r="AA18" s="535"/>
      <c r="AB18" s="533"/>
      <c r="AC18" s="535"/>
      <c r="AD18" s="536"/>
      <c r="AE18" s="536"/>
      <c r="AF18" s="536"/>
      <c r="AG18" s="537"/>
      <c r="AH18" s="528"/>
      <c r="AI18" s="529"/>
      <c r="AJ18" s="529"/>
      <c r="AK18" s="530"/>
      <c r="AL18" s="111"/>
    </row>
    <row r="19" spans="1:39" s="105" customFormat="1" ht="36" customHeight="1" thickBot="1">
      <c r="A19" s="551"/>
      <c r="B19" s="552"/>
      <c r="C19" s="538" t="s">
        <v>174</v>
      </c>
      <c r="D19" s="539"/>
      <c r="E19" s="539"/>
      <c r="F19" s="539"/>
      <c r="G19" s="539"/>
      <c r="H19" s="539"/>
      <c r="I19" s="539"/>
      <c r="J19" s="539"/>
      <c r="K19" s="539"/>
      <c r="L19" s="539"/>
      <c r="M19" s="539"/>
      <c r="N19" s="539"/>
      <c r="O19" s="539"/>
      <c r="P19" s="539"/>
      <c r="Q19" s="539"/>
      <c r="R19" s="539"/>
      <c r="S19" s="539"/>
      <c r="T19" s="539"/>
      <c r="U19" s="539"/>
      <c r="V19" s="539"/>
      <c r="W19" s="539"/>
      <c r="X19" s="539"/>
      <c r="Y19" s="540">
        <v>1</v>
      </c>
      <c r="Z19" s="541"/>
      <c r="AA19" s="542"/>
      <c r="AB19" s="540">
        <f>Y19</f>
        <v>1</v>
      </c>
      <c r="AC19" s="542"/>
      <c r="AD19" s="543"/>
      <c r="AE19" s="543"/>
      <c r="AF19" s="543"/>
      <c r="AG19" s="544"/>
      <c r="AH19" s="545">
        <f>AD19</f>
        <v>0</v>
      </c>
      <c r="AI19" s="546"/>
      <c r="AJ19" s="546"/>
      <c r="AK19" s="547"/>
      <c r="AL19" s="111"/>
    </row>
    <row r="20" spans="1:39" s="105" customFormat="1" ht="36" customHeight="1" thickTop="1">
      <c r="A20" s="499" t="s">
        <v>4</v>
      </c>
      <c r="B20" s="500"/>
      <c r="C20" s="501" t="s">
        <v>8</v>
      </c>
      <c r="D20" s="502"/>
      <c r="E20" s="502"/>
      <c r="F20" s="502"/>
      <c r="G20" s="502"/>
      <c r="H20" s="502"/>
      <c r="I20" s="502"/>
      <c r="J20" s="502"/>
      <c r="K20" s="502"/>
      <c r="L20" s="502"/>
      <c r="M20" s="502"/>
      <c r="N20" s="502"/>
      <c r="O20" s="502"/>
      <c r="P20" s="502"/>
      <c r="Q20" s="502"/>
      <c r="R20" s="502"/>
      <c r="S20" s="502"/>
      <c r="T20" s="502"/>
      <c r="U20" s="502"/>
      <c r="V20" s="502"/>
      <c r="W20" s="502"/>
      <c r="X20" s="502"/>
      <c r="Y20" s="503">
        <v>0.5</v>
      </c>
      <c r="Z20" s="504"/>
      <c r="AA20" s="505"/>
      <c r="AB20" s="503">
        <v>3</v>
      </c>
      <c r="AC20" s="505"/>
      <c r="AD20" s="506"/>
      <c r="AE20" s="506"/>
      <c r="AF20" s="506"/>
      <c r="AG20" s="507"/>
      <c r="AH20" s="504">
        <f>IF(AD20+AD21+AD22&gt;=3,3,AD20+AD21+AD22)</f>
        <v>0</v>
      </c>
      <c r="AI20" s="504"/>
      <c r="AJ20" s="504"/>
      <c r="AK20" s="508"/>
      <c r="AL20" s="110"/>
    </row>
    <row r="21" spans="1:39" s="105" customFormat="1" ht="36" customHeight="1">
      <c r="A21" s="499"/>
      <c r="B21" s="500"/>
      <c r="C21" s="509" t="s">
        <v>175</v>
      </c>
      <c r="D21" s="510"/>
      <c r="E21" s="510"/>
      <c r="F21" s="510"/>
      <c r="G21" s="510"/>
      <c r="H21" s="510"/>
      <c r="I21" s="510"/>
      <c r="J21" s="510"/>
      <c r="K21" s="510"/>
      <c r="L21" s="510"/>
      <c r="M21" s="510"/>
      <c r="N21" s="510"/>
      <c r="O21" s="510"/>
      <c r="P21" s="510"/>
      <c r="Q21" s="510"/>
      <c r="R21" s="510"/>
      <c r="S21" s="510"/>
      <c r="T21" s="510"/>
      <c r="U21" s="510"/>
      <c r="V21" s="510"/>
      <c r="W21" s="510"/>
      <c r="X21" s="510"/>
      <c r="Y21" s="511">
        <v>1.5</v>
      </c>
      <c r="Z21" s="512"/>
      <c r="AA21" s="513"/>
      <c r="AB21" s="503"/>
      <c r="AC21" s="505"/>
      <c r="AD21" s="514"/>
      <c r="AE21" s="514"/>
      <c r="AF21" s="514"/>
      <c r="AG21" s="515"/>
      <c r="AH21" s="504"/>
      <c r="AI21" s="504"/>
      <c r="AJ21" s="504"/>
      <c r="AK21" s="508"/>
      <c r="AL21" s="110"/>
      <c r="AM21" s="112"/>
    </row>
    <row r="22" spans="1:39" s="105" customFormat="1" ht="36" customHeight="1" thickBot="1">
      <c r="A22" s="499"/>
      <c r="B22" s="500"/>
      <c r="C22" s="516" t="s">
        <v>136</v>
      </c>
      <c r="D22" s="517"/>
      <c r="E22" s="517"/>
      <c r="F22" s="517"/>
      <c r="G22" s="517"/>
      <c r="H22" s="517"/>
      <c r="I22" s="517"/>
      <c r="J22" s="517"/>
      <c r="K22" s="517"/>
      <c r="L22" s="517"/>
      <c r="M22" s="517"/>
      <c r="N22" s="517"/>
      <c r="O22" s="517"/>
      <c r="P22" s="517"/>
      <c r="Q22" s="517"/>
      <c r="R22" s="517"/>
      <c r="S22" s="517"/>
      <c r="T22" s="517"/>
      <c r="U22" s="517"/>
      <c r="V22" s="517"/>
      <c r="W22" s="517"/>
      <c r="X22" s="517"/>
      <c r="Y22" s="518">
        <v>1</v>
      </c>
      <c r="Z22" s="519"/>
      <c r="AA22" s="520"/>
      <c r="AB22" s="503"/>
      <c r="AC22" s="505"/>
      <c r="AD22" s="521"/>
      <c r="AE22" s="521"/>
      <c r="AF22" s="521"/>
      <c r="AG22" s="522"/>
      <c r="AH22" s="504"/>
      <c r="AI22" s="504"/>
      <c r="AJ22" s="504"/>
      <c r="AK22" s="508"/>
      <c r="AL22" s="110"/>
      <c r="AM22" s="112"/>
    </row>
    <row r="23" spans="1:39" s="105" customFormat="1" ht="36" customHeight="1" thickTop="1" thickBot="1">
      <c r="A23" s="523" t="s">
        <v>19</v>
      </c>
      <c r="B23" s="524"/>
      <c r="C23" s="524"/>
      <c r="D23" s="524"/>
      <c r="E23" s="524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4"/>
      <c r="R23" s="524"/>
      <c r="S23" s="524"/>
      <c r="T23" s="524"/>
      <c r="U23" s="524"/>
      <c r="V23" s="524"/>
      <c r="W23" s="524"/>
      <c r="X23" s="524"/>
      <c r="Y23" s="488">
        <f>+SUM(Y5,Y6,Y7,Y8,Y9,AB12:AC16,AB17,Y19,AB20)</f>
        <v>10.6</v>
      </c>
      <c r="Z23" s="489"/>
      <c r="AA23" s="489"/>
      <c r="AB23" s="489"/>
      <c r="AC23" s="490"/>
      <c r="AD23" s="489">
        <f>SUM(AH5,AH12,AH14,AH17,AH19,AH20)</f>
        <v>0</v>
      </c>
      <c r="AE23" s="489"/>
      <c r="AF23" s="489"/>
      <c r="AG23" s="489"/>
      <c r="AH23" s="489"/>
      <c r="AI23" s="489"/>
      <c r="AJ23" s="489"/>
      <c r="AK23" s="491"/>
      <c r="AL23" s="110"/>
      <c r="AM23" s="112"/>
    </row>
    <row r="24" spans="1:39" s="105" customFormat="1" ht="36" customHeight="1" thickTop="1" thickBot="1">
      <c r="A24" s="492" t="s">
        <v>176</v>
      </c>
      <c r="B24" s="493"/>
      <c r="C24" s="493"/>
      <c r="D24" s="493"/>
      <c r="E24" s="493"/>
      <c r="F24" s="493"/>
      <c r="G24" s="493"/>
      <c r="H24" s="493"/>
      <c r="I24" s="493"/>
      <c r="J24" s="493"/>
      <c r="K24" s="493"/>
      <c r="L24" s="493"/>
      <c r="M24" s="493"/>
      <c r="N24" s="493"/>
      <c r="O24" s="493"/>
      <c r="P24" s="493"/>
      <c r="Q24" s="493"/>
      <c r="R24" s="493"/>
      <c r="S24" s="493"/>
      <c r="T24" s="493"/>
      <c r="U24" s="493"/>
      <c r="V24" s="493"/>
      <c r="W24" s="493"/>
      <c r="X24" s="493"/>
      <c r="Y24" s="494">
        <f>AB11+Y23</f>
        <v>10.6</v>
      </c>
      <c r="Z24" s="495"/>
      <c r="AA24" s="495"/>
      <c r="AB24" s="495"/>
      <c r="AC24" s="496"/>
      <c r="AD24" s="497"/>
      <c r="AE24" s="497"/>
      <c r="AF24" s="497"/>
      <c r="AG24" s="497"/>
      <c r="AH24" s="497"/>
      <c r="AI24" s="497"/>
      <c r="AJ24" s="497"/>
      <c r="AK24" s="498"/>
      <c r="AL24" s="110"/>
    </row>
    <row r="25" spans="1:39" s="107" customFormat="1">
      <c r="Y25" s="113"/>
      <c r="Z25" s="113"/>
      <c r="AA25" s="113"/>
    </row>
    <row r="26" spans="1:39" s="107" customFormat="1">
      <c r="Y26" s="113"/>
      <c r="Z26" s="113"/>
      <c r="AA26" s="113"/>
    </row>
    <row r="27" spans="1:39" s="107" customFormat="1">
      <c r="U27" s="114"/>
      <c r="V27" s="114"/>
      <c r="W27" s="114"/>
      <c r="Y27" s="113"/>
      <c r="Z27" s="113"/>
      <c r="AA27" s="113"/>
    </row>
    <row r="28" spans="1:39" s="107" customFormat="1">
      <c r="U28" s="114"/>
      <c r="V28" s="114"/>
      <c r="W28" s="114"/>
      <c r="Y28" s="113"/>
      <c r="Z28" s="113"/>
      <c r="AA28" s="113"/>
    </row>
    <row r="29" spans="1:39" s="107" customFormat="1">
      <c r="U29" s="114"/>
      <c r="V29" s="114"/>
      <c r="W29" s="114"/>
      <c r="Y29" s="113"/>
      <c r="Z29" s="113"/>
      <c r="AA29" s="113"/>
    </row>
    <row r="30" spans="1:39" s="107" customFormat="1">
      <c r="U30" s="114"/>
      <c r="V30" s="114"/>
      <c r="W30" s="114"/>
      <c r="Y30" s="113"/>
      <c r="Z30" s="113"/>
      <c r="AA30" s="113"/>
    </row>
    <row r="31" spans="1:39" s="107" customFormat="1">
      <c r="U31" s="105"/>
      <c r="V31" s="105"/>
      <c r="W31" s="105"/>
      <c r="Y31" s="113"/>
      <c r="Z31" s="113"/>
      <c r="AA31" s="113"/>
    </row>
    <row r="32" spans="1:39" s="107" customFormat="1">
      <c r="U32" s="105"/>
      <c r="V32" s="105"/>
      <c r="W32" s="105"/>
      <c r="Y32" s="113"/>
      <c r="Z32" s="113"/>
      <c r="AA32" s="113"/>
    </row>
    <row r="33" spans="21:27" s="107" customFormat="1">
      <c r="U33" s="105"/>
      <c r="V33" s="105"/>
      <c r="W33" s="105"/>
      <c r="Y33" s="113"/>
      <c r="Z33" s="113"/>
      <c r="AA33" s="113"/>
    </row>
    <row r="34" spans="21:27" s="107" customFormat="1">
      <c r="U34" s="114"/>
      <c r="V34" s="114"/>
      <c r="W34" s="114"/>
      <c r="Y34" s="113"/>
      <c r="Z34" s="113"/>
      <c r="AA34" s="113"/>
    </row>
    <row r="35" spans="21:27" s="107" customFormat="1">
      <c r="U35" s="105"/>
      <c r="V35" s="105"/>
      <c r="W35" s="105"/>
      <c r="Y35" s="113"/>
      <c r="Z35" s="113"/>
      <c r="AA35" s="113"/>
    </row>
    <row r="36" spans="21:27" s="107" customFormat="1">
      <c r="U36" s="114"/>
      <c r="V36" s="114"/>
      <c r="W36" s="114"/>
      <c r="Y36" s="113"/>
      <c r="Z36" s="113"/>
      <c r="AA36" s="113"/>
    </row>
    <row r="37" spans="21:27" s="107" customFormat="1">
      <c r="U37" s="114"/>
      <c r="V37" s="114"/>
      <c r="W37" s="114"/>
      <c r="Y37" s="113"/>
      <c r="Z37" s="113"/>
      <c r="AA37" s="113"/>
    </row>
    <row r="38" spans="21:27" s="107" customFormat="1">
      <c r="U38" s="105"/>
      <c r="V38" s="105"/>
      <c r="W38" s="105"/>
      <c r="Y38" s="113"/>
      <c r="Z38" s="113"/>
      <c r="AA38" s="113"/>
    </row>
    <row r="39" spans="21:27" s="107" customFormat="1">
      <c r="U39" s="114"/>
      <c r="V39" s="114"/>
      <c r="W39" s="114"/>
      <c r="Y39" s="113"/>
      <c r="Z39" s="113"/>
      <c r="AA39" s="113"/>
    </row>
    <row r="40" spans="21:27" s="105" customFormat="1">
      <c r="U40" s="114"/>
      <c r="V40" s="114"/>
      <c r="W40" s="114"/>
      <c r="Y40" s="101"/>
      <c r="Z40" s="101"/>
      <c r="AA40" s="101"/>
    </row>
    <row r="41" spans="21:27" s="105" customFormat="1">
      <c r="U41" s="114"/>
      <c r="V41" s="114"/>
      <c r="W41" s="114"/>
      <c r="Y41" s="101"/>
      <c r="Z41" s="101"/>
      <c r="AA41" s="101"/>
    </row>
    <row r="42" spans="21:27" s="105" customFormat="1">
      <c r="U42" s="114"/>
      <c r="V42" s="114"/>
      <c r="W42" s="114"/>
      <c r="Y42" s="101"/>
      <c r="Z42" s="101"/>
      <c r="AA42" s="101"/>
    </row>
    <row r="43" spans="21:27" s="105" customFormat="1">
      <c r="U43" s="114"/>
      <c r="V43" s="114"/>
      <c r="W43" s="114"/>
      <c r="Y43" s="101"/>
      <c r="Z43" s="101"/>
      <c r="AA43" s="101"/>
    </row>
    <row r="44" spans="21:27" s="105" customFormat="1">
      <c r="U44" s="114"/>
      <c r="V44" s="114"/>
      <c r="W44" s="114"/>
      <c r="Y44" s="101"/>
      <c r="Z44" s="101"/>
      <c r="AA44" s="101"/>
    </row>
    <row r="45" spans="21:27" s="105" customFormat="1">
      <c r="U45" s="114"/>
      <c r="V45" s="114"/>
      <c r="W45" s="114"/>
      <c r="Y45" s="101"/>
      <c r="Z45" s="101"/>
      <c r="AA45" s="101"/>
    </row>
    <row r="46" spans="21:27" s="105" customFormat="1">
      <c r="U46" s="114"/>
      <c r="V46" s="114"/>
      <c r="W46" s="114"/>
      <c r="Y46" s="101"/>
      <c r="Z46" s="101"/>
      <c r="AA46" s="101"/>
    </row>
    <row r="47" spans="21:27" s="105" customFormat="1">
      <c r="Y47" s="101"/>
      <c r="Z47" s="101"/>
      <c r="AA47" s="101"/>
    </row>
    <row r="48" spans="21:27" s="105" customFormat="1">
      <c r="Y48" s="101"/>
      <c r="Z48" s="101"/>
      <c r="AA48" s="101"/>
    </row>
    <row r="49" spans="25:27" s="105" customFormat="1">
      <c r="Y49" s="101"/>
      <c r="Z49" s="101"/>
      <c r="AA49" s="101"/>
    </row>
    <row r="50" spans="25:27" s="105" customFormat="1">
      <c r="Y50" s="101"/>
      <c r="Z50" s="101"/>
      <c r="AA50" s="101"/>
    </row>
    <row r="51" spans="25:27" s="105" customFormat="1">
      <c r="Y51" s="101"/>
      <c r="Z51" s="101"/>
      <c r="AA51" s="101"/>
    </row>
    <row r="52" spans="25:27" s="105" customFormat="1">
      <c r="Y52" s="101"/>
      <c r="Z52" s="101"/>
      <c r="AA52" s="101"/>
    </row>
    <row r="53" spans="25:27" s="105" customFormat="1">
      <c r="Y53" s="101"/>
      <c r="Z53" s="101"/>
      <c r="AA53" s="101"/>
    </row>
    <row r="54" spans="25:27" s="105" customFormat="1">
      <c r="Y54" s="101"/>
      <c r="Z54" s="101"/>
      <c r="AA54" s="101"/>
    </row>
    <row r="55" spans="25:27" s="105" customFormat="1">
      <c r="Y55" s="101"/>
      <c r="Z55" s="101"/>
      <c r="AA55" s="101"/>
    </row>
    <row r="56" spans="25:27" s="105" customFormat="1">
      <c r="Y56" s="101"/>
      <c r="Z56" s="101"/>
      <c r="AA56" s="101"/>
    </row>
    <row r="57" spans="25:27" s="105" customFormat="1">
      <c r="Y57" s="101"/>
      <c r="Z57" s="101"/>
      <c r="AA57" s="101"/>
    </row>
    <row r="58" spans="25:27" s="105" customFormat="1">
      <c r="Y58" s="101"/>
      <c r="Z58" s="101"/>
      <c r="AA58" s="101"/>
    </row>
    <row r="59" spans="25:27" s="105" customFormat="1">
      <c r="Y59" s="101"/>
      <c r="Z59" s="101"/>
      <c r="AA59" s="101"/>
    </row>
    <row r="60" spans="25:27" s="105" customFormat="1">
      <c r="Y60" s="101"/>
      <c r="Z60" s="101"/>
      <c r="AA60" s="101"/>
    </row>
    <row r="61" spans="25:27" s="105" customFormat="1">
      <c r="Y61" s="101"/>
      <c r="Z61" s="101"/>
      <c r="AA61" s="101"/>
    </row>
    <row r="62" spans="25:27" s="105" customFormat="1">
      <c r="Y62" s="101"/>
      <c r="Z62" s="101"/>
      <c r="AA62" s="101"/>
    </row>
    <row r="63" spans="25:27" s="105" customFormat="1">
      <c r="Y63" s="101"/>
      <c r="Z63" s="101"/>
      <c r="AA63" s="101"/>
    </row>
    <row r="64" spans="25:27" s="105" customFormat="1">
      <c r="Y64" s="101"/>
      <c r="Z64" s="101"/>
      <c r="AA64" s="101"/>
    </row>
    <row r="65" spans="25:27" s="105" customFormat="1">
      <c r="Y65" s="101"/>
      <c r="Z65" s="101"/>
      <c r="AA65" s="101"/>
    </row>
    <row r="66" spans="25:27" s="105" customFormat="1">
      <c r="Y66" s="101"/>
      <c r="Z66" s="101"/>
      <c r="AA66" s="101"/>
    </row>
    <row r="67" spans="25:27" s="105" customFormat="1">
      <c r="Y67" s="101"/>
      <c r="Z67" s="101"/>
      <c r="AA67" s="101"/>
    </row>
    <row r="68" spans="25:27" s="105" customFormat="1">
      <c r="Y68" s="101"/>
      <c r="Z68" s="101"/>
      <c r="AA68" s="101"/>
    </row>
    <row r="69" spans="25:27" s="105" customFormat="1">
      <c r="Y69" s="101"/>
      <c r="Z69" s="101"/>
      <c r="AA69" s="101"/>
    </row>
    <row r="70" spans="25:27" s="105" customFormat="1">
      <c r="Y70" s="101"/>
      <c r="Z70" s="101"/>
      <c r="AA70" s="101"/>
    </row>
    <row r="71" spans="25:27" s="105" customFormat="1">
      <c r="Y71" s="101"/>
      <c r="Z71" s="101"/>
      <c r="AA71" s="101"/>
    </row>
    <row r="72" spans="25:27" s="105" customFormat="1">
      <c r="Y72" s="101"/>
      <c r="Z72" s="101"/>
      <c r="AA72" s="101"/>
    </row>
    <row r="73" spans="25:27" s="105" customFormat="1">
      <c r="Y73" s="101"/>
      <c r="Z73" s="101"/>
      <c r="AA73" s="101"/>
    </row>
  </sheetData>
  <dataConsolidate/>
  <mergeCells count="88">
    <mergeCell ref="A3:E3"/>
    <mergeCell ref="F3:AG3"/>
    <mergeCell ref="AH3:AK3"/>
    <mergeCell ref="A1:AK1"/>
    <mergeCell ref="A2:E2"/>
    <mergeCell ref="F2:X2"/>
    <mergeCell ref="Y2:AC2"/>
    <mergeCell ref="AD2:AK2"/>
    <mergeCell ref="A4:X4"/>
    <mergeCell ref="Y4:AC4"/>
    <mergeCell ref="AD4:AG4"/>
    <mergeCell ref="AH4:AK4"/>
    <mergeCell ref="A5:B16"/>
    <mergeCell ref="C5:X5"/>
    <mergeCell ref="Y5:AA5"/>
    <mergeCell ref="AB5:AC10"/>
    <mergeCell ref="AD5:AG5"/>
    <mergeCell ref="AH5:AK10"/>
    <mergeCell ref="C6:X6"/>
    <mergeCell ref="Y6:AA6"/>
    <mergeCell ref="AD6:AG6"/>
    <mergeCell ref="C7:X7"/>
    <mergeCell ref="Y7:AA7"/>
    <mergeCell ref="AD7:AG7"/>
    <mergeCell ref="C8:X8"/>
    <mergeCell ref="Y8:AA8"/>
    <mergeCell ref="AD8:AG8"/>
    <mergeCell ref="C9:X9"/>
    <mergeCell ref="Y9:AA9"/>
    <mergeCell ref="AD9:AG9"/>
    <mergeCell ref="C10:X10"/>
    <mergeCell ref="Y10:AA10"/>
    <mergeCell ref="AD10:AG11"/>
    <mergeCell ref="C11:X11"/>
    <mergeCell ref="Y11:AA11"/>
    <mergeCell ref="AB11:AC11"/>
    <mergeCell ref="AH11:AK11"/>
    <mergeCell ref="C12:X12"/>
    <mergeCell ref="Y12:AA12"/>
    <mergeCell ref="AB12:AC13"/>
    <mergeCell ref="AD12:AG12"/>
    <mergeCell ref="AH12:AK13"/>
    <mergeCell ref="C13:X13"/>
    <mergeCell ref="Y13:AA13"/>
    <mergeCell ref="AD13:AG13"/>
    <mergeCell ref="C14:X14"/>
    <mergeCell ref="Y14:AA14"/>
    <mergeCell ref="AB14:AC16"/>
    <mergeCell ref="AD14:AG14"/>
    <mergeCell ref="AH14:AK16"/>
    <mergeCell ref="C15:X15"/>
    <mergeCell ref="Y15:AA15"/>
    <mergeCell ref="AD15:AG15"/>
    <mergeCell ref="C16:X16"/>
    <mergeCell ref="Y16:AA16"/>
    <mergeCell ref="AD16:AG16"/>
    <mergeCell ref="A17:B19"/>
    <mergeCell ref="C17:X17"/>
    <mergeCell ref="Y17:AA17"/>
    <mergeCell ref="AB17:AC18"/>
    <mergeCell ref="AD17:AG17"/>
    <mergeCell ref="AH17:AK18"/>
    <mergeCell ref="C18:X18"/>
    <mergeCell ref="Y18:AA18"/>
    <mergeCell ref="AD18:AG18"/>
    <mergeCell ref="C19:X19"/>
    <mergeCell ref="Y19:AA19"/>
    <mergeCell ref="AB19:AC19"/>
    <mergeCell ref="AD19:AG19"/>
    <mergeCell ref="AH19:AK19"/>
    <mergeCell ref="AH20:AK22"/>
    <mergeCell ref="C21:X21"/>
    <mergeCell ref="Y21:AA21"/>
    <mergeCell ref="AD21:AG21"/>
    <mergeCell ref="C22:X22"/>
    <mergeCell ref="Y22:AA22"/>
    <mergeCell ref="AD22:AG22"/>
    <mergeCell ref="A20:B22"/>
    <mergeCell ref="C20:X20"/>
    <mergeCell ref="Y20:AA20"/>
    <mergeCell ref="AB20:AC22"/>
    <mergeCell ref="AD20:AG20"/>
    <mergeCell ref="Y23:AC23"/>
    <mergeCell ref="AD23:AK23"/>
    <mergeCell ref="A24:X24"/>
    <mergeCell ref="Y24:AC24"/>
    <mergeCell ref="AD24:AK24"/>
    <mergeCell ref="A23:X23"/>
  </mergeCells>
  <phoneticPr fontId="2"/>
  <conditionalFormatting sqref="AD17:AG18">
    <cfRule type="expression" dxfId="7" priority="1">
      <formula>#REF!&gt;0</formula>
    </cfRule>
  </conditionalFormatting>
  <conditionalFormatting sqref="AL17 AL19">
    <cfRule type="duplicateValues" dxfId="6" priority="2"/>
  </conditionalFormatting>
  <dataValidations count="11">
    <dataValidation type="list" allowBlank="1" showInputMessage="1" showErrorMessage="1" sqref="AD7:AG7" xr:uid="{DD048B6E-DE74-4EF2-B55F-BD3CFC6B2A53}">
      <formula1>"3.0,2.9,2.8,2.7,2.6,2.5,2.4,2.3,2.2,2.1,2.0,1.9,1.8,1.7,1.6,1.5,1.4,1.3,1.2,1.1,1.0,0.9,0.8,0.7,0.6,0.5,0.4,0.3,0.2,0.1,0"</formula1>
    </dataValidation>
    <dataValidation type="list" allowBlank="1" showInputMessage="1" showErrorMessage="1" sqref="AD12:AG12 AD5:AG6" xr:uid="{3F51C758-D973-4B0B-A793-F587A222836C}">
      <formula1>"0.5,0"</formula1>
    </dataValidation>
    <dataValidation type="list" allowBlank="1" showInputMessage="1" showErrorMessage="1" sqref="AD9:AG9" xr:uid="{026BD23A-C423-4E2F-83C4-62C988DA261A}">
      <formula1>"0.2,0.15,0.1,0"</formula1>
    </dataValidation>
    <dataValidation type="list" allowBlank="1" showInputMessage="1" showErrorMessage="1" sqref="AD8:AG8" xr:uid="{DC5BB3A5-265F-44F9-BA16-4E7D53DBC0AE}">
      <formula1>"0.3,0.25,0.2,0.15,0.1,0"</formula1>
    </dataValidation>
    <dataValidation type="list" allowBlank="1" showInputMessage="1" showErrorMessage="1" sqref="AD17:AG17 AD13:AG13" xr:uid="{69FA6105-C76A-4792-980C-F30CC2BF7798}">
      <formula1>"0.5,0.3,0"</formula1>
    </dataValidation>
    <dataValidation type="list" allowBlank="1" showInputMessage="1" showErrorMessage="1" sqref="AD18:AG18" xr:uid="{2BBF9914-2FEB-4D1C-96F1-47FF9AE6FD65}">
      <formula1>"0.3,0.2,0"</formula1>
    </dataValidation>
    <dataValidation type="list" allowBlank="1" showInputMessage="1" showErrorMessage="1" sqref="AD20:AG20" xr:uid="{17F01BF3-2403-4386-B686-BE8201A29A2E}">
      <formula1>"0.5,0.2,0"</formula1>
    </dataValidation>
    <dataValidation type="list" allowBlank="1" showInputMessage="1" showErrorMessage="1" sqref="AD14:AG15" xr:uid="{01D3CEED-1691-480E-AD19-0DBCA741BE90}">
      <formula1>"0.4,0.2,0"</formula1>
    </dataValidation>
    <dataValidation type="list" allowBlank="1" showInputMessage="1" showErrorMessage="1" sqref="AD16:AG16" xr:uid="{04DB2E69-15F0-437D-ADF2-32B12DD14EBB}">
      <formula1>"0.2,０"</formula1>
    </dataValidation>
    <dataValidation type="list" allowBlank="1" showInputMessage="1" showErrorMessage="1" sqref="AD22:AG22 AD19:AG19" xr:uid="{CD78C719-49EA-482D-B8EC-281807F10EB1}">
      <formula1>"1.0,0.5,0"</formula1>
    </dataValidation>
    <dataValidation type="list" allowBlank="1" showInputMessage="1" showErrorMessage="1" sqref="AD21:AG21" xr:uid="{5A7F9232-295A-4D23-9CBE-FAA1348E9EA3}">
      <formula1>"1.5,1.0,0.5,0"</formula1>
    </dataValidation>
  </dataValidations>
  <printOptions horizontalCentered="1"/>
  <pageMargins left="0.78740157480314965" right="0.78740157480314965" top="0.78740157480314965" bottom="0.39370078740157483" header="0" footer="0"/>
  <pageSetup paperSize="9" scale="86" firstPageNumber="50" fitToHeight="0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0E33D-02A7-497F-9A76-858AF56A7AEA}">
  <sheetPr>
    <tabColor rgb="FFFFFF99"/>
    <pageSetUpPr fitToPage="1"/>
  </sheetPr>
  <dimension ref="A1:AM75"/>
  <sheetViews>
    <sheetView tabSelected="1" zoomScaleNormal="100" workbookViewId="0">
      <selection activeCell="B17" sqref="B17:G17"/>
    </sheetView>
  </sheetViews>
  <sheetFormatPr defaultRowHeight="13"/>
  <cols>
    <col min="1" max="49" width="2.7265625" style="101" customWidth="1"/>
    <col min="50" max="16384" width="8.7265625" style="101"/>
  </cols>
  <sheetData>
    <row r="1" spans="1:38" ht="39" customHeight="1">
      <c r="A1" s="637" t="s">
        <v>201</v>
      </c>
      <c r="B1" s="637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8"/>
      <c r="P1" s="638"/>
      <c r="Q1" s="638"/>
      <c r="R1" s="638"/>
      <c r="S1" s="638"/>
      <c r="T1" s="638"/>
      <c r="U1" s="638"/>
      <c r="V1" s="638"/>
      <c r="W1" s="638"/>
      <c r="X1" s="638"/>
      <c r="Y1" s="638"/>
      <c r="Z1" s="638"/>
      <c r="AA1" s="638"/>
      <c r="AB1" s="638"/>
      <c r="AC1" s="638"/>
      <c r="AD1" s="638"/>
      <c r="AE1" s="638"/>
      <c r="AF1" s="638"/>
      <c r="AG1" s="638"/>
      <c r="AH1" s="638"/>
      <c r="AI1" s="638"/>
      <c r="AJ1" s="638"/>
      <c r="AK1" s="638"/>
      <c r="AL1" s="100"/>
    </row>
    <row r="2" spans="1:38" ht="27.75" customHeight="1" thickBot="1">
      <c r="A2" s="639" t="s">
        <v>165</v>
      </c>
      <c r="B2" s="639"/>
      <c r="C2" s="639"/>
      <c r="D2" s="639"/>
      <c r="E2" s="639"/>
      <c r="F2" s="640" t="s">
        <v>166</v>
      </c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39" t="s">
        <v>167</v>
      </c>
      <c r="Z2" s="639"/>
      <c r="AA2" s="639"/>
      <c r="AB2" s="639"/>
      <c r="AC2" s="639"/>
      <c r="AD2" s="640" t="s">
        <v>168</v>
      </c>
      <c r="AE2" s="640"/>
      <c r="AF2" s="640"/>
      <c r="AG2" s="640"/>
      <c r="AH2" s="640"/>
      <c r="AI2" s="640"/>
      <c r="AJ2" s="640"/>
      <c r="AK2" s="640"/>
      <c r="AL2" s="102"/>
    </row>
    <row r="3" spans="1:38" ht="46.5" customHeight="1">
      <c r="A3" s="632" t="s">
        <v>61</v>
      </c>
      <c r="B3" s="633"/>
      <c r="C3" s="633"/>
      <c r="D3" s="633"/>
      <c r="E3" s="633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34"/>
      <c r="X3" s="634"/>
      <c r="Y3" s="634"/>
      <c r="Z3" s="634"/>
      <c r="AA3" s="634"/>
      <c r="AB3" s="634"/>
      <c r="AC3" s="634"/>
      <c r="AD3" s="634"/>
      <c r="AE3" s="634"/>
      <c r="AF3" s="634"/>
      <c r="AG3" s="634"/>
      <c r="AH3" s="681" t="s">
        <v>72</v>
      </c>
      <c r="AI3" s="681"/>
      <c r="AJ3" s="681"/>
      <c r="AK3" s="682"/>
      <c r="AL3" s="103"/>
    </row>
    <row r="4" spans="1:38" s="105" customFormat="1" ht="36" customHeight="1" thickBot="1">
      <c r="A4" s="611" t="s">
        <v>1</v>
      </c>
      <c r="B4" s="612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612"/>
      <c r="T4" s="612"/>
      <c r="U4" s="612"/>
      <c r="V4" s="612"/>
      <c r="W4" s="612"/>
      <c r="X4" s="612"/>
      <c r="Y4" s="613" t="s">
        <v>2</v>
      </c>
      <c r="Z4" s="612"/>
      <c r="AA4" s="612"/>
      <c r="AB4" s="612"/>
      <c r="AC4" s="614"/>
      <c r="AD4" s="612" t="s">
        <v>17</v>
      </c>
      <c r="AE4" s="612"/>
      <c r="AF4" s="612"/>
      <c r="AG4" s="614"/>
      <c r="AH4" s="613" t="s">
        <v>7</v>
      </c>
      <c r="AI4" s="612"/>
      <c r="AJ4" s="612"/>
      <c r="AK4" s="615"/>
      <c r="AL4" s="104"/>
    </row>
    <row r="5" spans="1:38" s="105" customFormat="1" ht="36" customHeight="1" thickTop="1">
      <c r="A5" s="668" t="s">
        <v>3</v>
      </c>
      <c r="B5" s="669"/>
      <c r="C5" s="616" t="s">
        <v>182</v>
      </c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555">
        <v>0.5</v>
      </c>
      <c r="Z5" s="556"/>
      <c r="AA5" s="557"/>
      <c r="AB5" s="558">
        <f>SUM(Y5:Y9)</f>
        <v>4.5</v>
      </c>
      <c r="AC5" s="559"/>
      <c r="AD5" s="618"/>
      <c r="AE5" s="618"/>
      <c r="AF5" s="618"/>
      <c r="AG5" s="619"/>
      <c r="AH5" s="620">
        <f>SUM(AD5:AG9)</f>
        <v>0</v>
      </c>
      <c r="AI5" s="621"/>
      <c r="AJ5" s="621"/>
      <c r="AK5" s="622"/>
      <c r="AL5" s="106"/>
    </row>
    <row r="6" spans="1:38" s="105" customFormat="1" ht="36" customHeight="1">
      <c r="A6" s="644"/>
      <c r="B6" s="670"/>
      <c r="C6" s="629" t="s">
        <v>183</v>
      </c>
      <c r="D6" s="630"/>
      <c r="E6" s="630"/>
      <c r="F6" s="630"/>
      <c r="G6" s="630"/>
      <c r="H6" s="630"/>
      <c r="I6" s="630"/>
      <c r="J6" s="630"/>
      <c r="K6" s="630"/>
      <c r="L6" s="630"/>
      <c r="M6" s="630"/>
      <c r="N6" s="630"/>
      <c r="O6" s="630"/>
      <c r="P6" s="630"/>
      <c r="Q6" s="630"/>
      <c r="R6" s="630"/>
      <c r="S6" s="630"/>
      <c r="T6" s="630"/>
      <c r="U6" s="630"/>
      <c r="V6" s="630"/>
      <c r="W6" s="630"/>
      <c r="X6" s="630"/>
      <c r="Y6" s="564">
        <v>0.5</v>
      </c>
      <c r="Z6" s="565"/>
      <c r="AA6" s="566"/>
      <c r="AB6" s="503"/>
      <c r="AC6" s="505"/>
      <c r="AD6" s="631"/>
      <c r="AE6" s="631"/>
      <c r="AF6" s="631"/>
      <c r="AG6" s="610"/>
      <c r="AH6" s="623"/>
      <c r="AI6" s="624"/>
      <c r="AJ6" s="624"/>
      <c r="AK6" s="625"/>
      <c r="AL6" s="106"/>
    </row>
    <row r="7" spans="1:38" s="105" customFormat="1" ht="36" customHeight="1">
      <c r="A7" s="644"/>
      <c r="B7" s="670"/>
      <c r="C7" s="572" t="s">
        <v>202</v>
      </c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606"/>
      <c r="S7" s="606"/>
      <c r="T7" s="606"/>
      <c r="U7" s="606"/>
      <c r="V7" s="606"/>
      <c r="W7" s="606"/>
      <c r="X7" s="606"/>
      <c r="Y7" s="589">
        <v>3</v>
      </c>
      <c r="Z7" s="590"/>
      <c r="AA7" s="591"/>
      <c r="AB7" s="503"/>
      <c r="AC7" s="505"/>
      <c r="AD7" s="521"/>
      <c r="AE7" s="521"/>
      <c r="AF7" s="521"/>
      <c r="AG7" s="522"/>
      <c r="AH7" s="623"/>
      <c r="AI7" s="624"/>
      <c r="AJ7" s="624"/>
      <c r="AK7" s="625"/>
      <c r="AL7" s="106"/>
    </row>
    <row r="8" spans="1:38" s="105" customFormat="1" ht="36" customHeight="1">
      <c r="A8" s="644"/>
      <c r="B8" s="670"/>
      <c r="C8" s="572" t="s">
        <v>185</v>
      </c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6"/>
      <c r="V8" s="606"/>
      <c r="W8" s="606"/>
      <c r="X8" s="606"/>
      <c r="Y8" s="589">
        <v>0.3</v>
      </c>
      <c r="Z8" s="590"/>
      <c r="AA8" s="591"/>
      <c r="AB8" s="503"/>
      <c r="AC8" s="505"/>
      <c r="AD8" s="607"/>
      <c r="AE8" s="607"/>
      <c r="AF8" s="607"/>
      <c r="AG8" s="608"/>
      <c r="AH8" s="623"/>
      <c r="AI8" s="624"/>
      <c r="AJ8" s="624"/>
      <c r="AK8" s="625"/>
      <c r="AL8" s="106"/>
    </row>
    <row r="9" spans="1:38" s="107" customFormat="1" ht="36" customHeight="1">
      <c r="A9" s="644"/>
      <c r="B9" s="670"/>
      <c r="C9" s="587" t="s">
        <v>186</v>
      </c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9">
        <v>0.2</v>
      </c>
      <c r="Z9" s="590"/>
      <c r="AA9" s="591"/>
      <c r="AB9" s="503"/>
      <c r="AC9" s="505"/>
      <c r="AD9" s="609"/>
      <c r="AE9" s="609"/>
      <c r="AF9" s="609"/>
      <c r="AG9" s="610"/>
      <c r="AH9" s="623"/>
      <c r="AI9" s="624"/>
      <c r="AJ9" s="624"/>
      <c r="AK9" s="625"/>
      <c r="AL9" s="106"/>
    </row>
    <row r="10" spans="1:38" s="107" customFormat="1" ht="36" customHeight="1">
      <c r="A10" s="644"/>
      <c r="B10" s="670"/>
      <c r="C10" s="592" t="s">
        <v>187</v>
      </c>
      <c r="D10" s="593"/>
      <c r="E10" s="593"/>
      <c r="F10" s="593"/>
      <c r="G10" s="593"/>
      <c r="H10" s="593"/>
      <c r="I10" s="593"/>
      <c r="J10" s="593"/>
      <c r="K10" s="593"/>
      <c r="L10" s="593"/>
      <c r="M10" s="593"/>
      <c r="N10" s="593"/>
      <c r="O10" s="593"/>
      <c r="P10" s="593"/>
      <c r="Q10" s="593"/>
      <c r="R10" s="593"/>
      <c r="S10" s="593"/>
      <c r="T10" s="593"/>
      <c r="U10" s="593"/>
      <c r="V10" s="593"/>
      <c r="W10" s="593"/>
      <c r="X10" s="593"/>
      <c r="Y10" s="594">
        <v>0</v>
      </c>
      <c r="Z10" s="595"/>
      <c r="AA10" s="596"/>
      <c r="AB10" s="533"/>
      <c r="AC10" s="535"/>
      <c r="AD10" s="597" t="s">
        <v>170</v>
      </c>
      <c r="AE10" s="597"/>
      <c r="AF10" s="597"/>
      <c r="AG10" s="598"/>
      <c r="AH10" s="626"/>
      <c r="AI10" s="627"/>
      <c r="AJ10" s="627"/>
      <c r="AK10" s="628"/>
      <c r="AL10" s="106"/>
    </row>
    <row r="11" spans="1:38" s="105" customFormat="1" ht="36" customHeight="1">
      <c r="A11" s="644"/>
      <c r="B11" s="670"/>
      <c r="C11" s="601" t="s">
        <v>171</v>
      </c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3"/>
      <c r="Z11" s="604"/>
      <c r="AA11" s="605"/>
      <c r="AB11" s="533"/>
      <c r="AC11" s="535"/>
      <c r="AD11" s="599"/>
      <c r="AE11" s="599"/>
      <c r="AF11" s="599"/>
      <c r="AG11" s="600"/>
      <c r="AH11" s="575">
        <f>AB11</f>
        <v>0</v>
      </c>
      <c r="AI11" s="576"/>
      <c r="AJ11" s="576"/>
      <c r="AK11" s="577"/>
      <c r="AL11" s="108"/>
    </row>
    <row r="12" spans="1:38" s="107" customFormat="1" ht="36" customHeight="1">
      <c r="A12" s="644"/>
      <c r="B12" s="670"/>
      <c r="C12" s="578" t="s">
        <v>188</v>
      </c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579"/>
      <c r="P12" s="579"/>
      <c r="Q12" s="579"/>
      <c r="R12" s="579"/>
      <c r="S12" s="579"/>
      <c r="T12" s="579"/>
      <c r="U12" s="579"/>
      <c r="V12" s="579"/>
      <c r="W12" s="579"/>
      <c r="X12" s="579"/>
      <c r="Y12" s="575">
        <v>0.5</v>
      </c>
      <c r="Z12" s="576"/>
      <c r="AA12" s="580"/>
      <c r="AB12" s="581">
        <v>1</v>
      </c>
      <c r="AC12" s="582"/>
      <c r="AD12" s="583"/>
      <c r="AE12" s="583"/>
      <c r="AF12" s="583"/>
      <c r="AG12" s="584"/>
      <c r="AH12" s="581">
        <f>SUM(AD12:AG13)</f>
        <v>0</v>
      </c>
      <c r="AI12" s="585"/>
      <c r="AJ12" s="585"/>
      <c r="AK12" s="586"/>
      <c r="AL12" s="109"/>
    </row>
    <row r="13" spans="1:38" s="107" customFormat="1" ht="36" customHeight="1">
      <c r="A13" s="644"/>
      <c r="B13" s="670"/>
      <c r="C13" s="587" t="s">
        <v>189</v>
      </c>
      <c r="D13" s="588"/>
      <c r="E13" s="588"/>
      <c r="F13" s="588"/>
      <c r="G13" s="588"/>
      <c r="H13" s="588"/>
      <c r="I13" s="588"/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  <c r="W13" s="588"/>
      <c r="X13" s="588"/>
      <c r="Y13" s="589">
        <v>0.5</v>
      </c>
      <c r="Z13" s="590"/>
      <c r="AA13" s="591"/>
      <c r="AB13" s="575"/>
      <c r="AC13" s="580"/>
      <c r="AD13" s="583"/>
      <c r="AE13" s="583"/>
      <c r="AF13" s="583"/>
      <c r="AG13" s="584"/>
      <c r="AH13" s="575"/>
      <c r="AI13" s="576"/>
      <c r="AJ13" s="576"/>
      <c r="AK13" s="577"/>
      <c r="AL13" s="109"/>
    </row>
    <row r="14" spans="1:38" s="105" customFormat="1" ht="36" customHeight="1">
      <c r="A14" s="644"/>
      <c r="B14" s="670"/>
      <c r="C14" s="562" t="s">
        <v>190</v>
      </c>
      <c r="D14" s="563"/>
      <c r="E14" s="563"/>
      <c r="F14" s="563"/>
      <c r="G14" s="563"/>
      <c r="H14" s="563"/>
      <c r="I14" s="563"/>
      <c r="J14" s="563"/>
      <c r="K14" s="563"/>
      <c r="L14" s="563"/>
      <c r="M14" s="563"/>
      <c r="N14" s="563"/>
      <c r="O14" s="563"/>
      <c r="P14" s="563"/>
      <c r="Q14" s="563"/>
      <c r="R14" s="563"/>
      <c r="S14" s="563"/>
      <c r="T14" s="563"/>
      <c r="U14" s="563"/>
      <c r="V14" s="563"/>
      <c r="W14" s="563"/>
      <c r="X14" s="563"/>
      <c r="Y14" s="564">
        <v>0.5</v>
      </c>
      <c r="Z14" s="565"/>
      <c r="AA14" s="566"/>
      <c r="AB14" s="567">
        <v>0.6</v>
      </c>
      <c r="AC14" s="568"/>
      <c r="AD14" s="571"/>
      <c r="AE14" s="571"/>
      <c r="AF14" s="571"/>
      <c r="AG14" s="537"/>
      <c r="AH14" s="503">
        <f>IF(AD14+AD16+AD15&gt;=0.6,0.6,AD14+AD15+AD16)</f>
        <v>0</v>
      </c>
      <c r="AI14" s="504"/>
      <c r="AJ14" s="504"/>
      <c r="AK14" s="508"/>
      <c r="AL14" s="110"/>
    </row>
    <row r="15" spans="1:38" s="105" customFormat="1" ht="36" customHeight="1">
      <c r="A15" s="644"/>
      <c r="B15" s="670"/>
      <c r="C15" s="572" t="s">
        <v>191</v>
      </c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64">
        <v>0.4</v>
      </c>
      <c r="Z15" s="565"/>
      <c r="AA15" s="566"/>
      <c r="AB15" s="569"/>
      <c r="AC15" s="570"/>
      <c r="AD15" s="574"/>
      <c r="AE15" s="574"/>
      <c r="AF15" s="574"/>
      <c r="AG15" s="522"/>
      <c r="AH15" s="503"/>
      <c r="AI15" s="504"/>
      <c r="AJ15" s="504"/>
      <c r="AK15" s="508"/>
      <c r="AL15" s="110"/>
    </row>
    <row r="16" spans="1:38" s="105" customFormat="1" ht="36" customHeight="1" thickBot="1">
      <c r="A16" s="671"/>
      <c r="B16" s="672"/>
      <c r="C16" s="678" t="s">
        <v>192</v>
      </c>
      <c r="D16" s="679"/>
      <c r="E16" s="679"/>
      <c r="F16" s="679"/>
      <c r="G16" s="679"/>
      <c r="H16" s="679"/>
      <c r="I16" s="679"/>
      <c r="J16" s="679"/>
      <c r="K16" s="679"/>
      <c r="L16" s="679"/>
      <c r="M16" s="679"/>
      <c r="N16" s="679"/>
      <c r="O16" s="679"/>
      <c r="P16" s="679"/>
      <c r="Q16" s="679"/>
      <c r="R16" s="679"/>
      <c r="S16" s="679"/>
      <c r="T16" s="679"/>
      <c r="U16" s="679"/>
      <c r="V16" s="679"/>
      <c r="W16" s="679"/>
      <c r="X16" s="679"/>
      <c r="Y16" s="540">
        <v>0.2</v>
      </c>
      <c r="Z16" s="541"/>
      <c r="AA16" s="542"/>
      <c r="AB16" s="673"/>
      <c r="AC16" s="674"/>
      <c r="AD16" s="680"/>
      <c r="AE16" s="680"/>
      <c r="AF16" s="680"/>
      <c r="AG16" s="544"/>
      <c r="AH16" s="675"/>
      <c r="AI16" s="676"/>
      <c r="AJ16" s="676"/>
      <c r="AK16" s="677"/>
      <c r="AL16" s="110"/>
    </row>
    <row r="17" spans="1:39" s="105" customFormat="1" ht="36" customHeight="1" thickTop="1">
      <c r="A17" s="668" t="s">
        <v>6</v>
      </c>
      <c r="B17" s="669"/>
      <c r="C17" s="553" t="s">
        <v>193</v>
      </c>
      <c r="D17" s="554"/>
      <c r="E17" s="554"/>
      <c r="F17" s="554"/>
      <c r="G17" s="554"/>
      <c r="H17" s="554"/>
      <c r="I17" s="554"/>
      <c r="J17" s="554"/>
      <c r="K17" s="554"/>
      <c r="L17" s="554"/>
      <c r="M17" s="554"/>
      <c r="N17" s="554"/>
      <c r="O17" s="554"/>
      <c r="P17" s="554"/>
      <c r="Q17" s="554"/>
      <c r="R17" s="554"/>
      <c r="S17" s="554"/>
      <c r="T17" s="554"/>
      <c r="U17" s="554"/>
      <c r="V17" s="554"/>
      <c r="W17" s="554"/>
      <c r="X17" s="554"/>
      <c r="Y17" s="555">
        <v>0.5</v>
      </c>
      <c r="Z17" s="556"/>
      <c r="AA17" s="557"/>
      <c r="AB17" s="558">
        <v>0.5</v>
      </c>
      <c r="AC17" s="559"/>
      <c r="AD17" s="560"/>
      <c r="AE17" s="560"/>
      <c r="AF17" s="560"/>
      <c r="AG17" s="561"/>
      <c r="AH17" s="525">
        <f>IF(AD17+AD18&gt;=0.5,0.5,AD17+AD18)</f>
        <v>0</v>
      </c>
      <c r="AI17" s="526"/>
      <c r="AJ17" s="526"/>
      <c r="AK17" s="527"/>
      <c r="AL17" s="111"/>
    </row>
    <row r="18" spans="1:39" s="105" customFormat="1" ht="36" customHeight="1">
      <c r="A18" s="644"/>
      <c r="B18" s="670"/>
      <c r="C18" s="531" t="s">
        <v>194</v>
      </c>
      <c r="D18" s="532"/>
      <c r="E18" s="532"/>
      <c r="F18" s="532"/>
      <c r="G18" s="532"/>
      <c r="H18" s="532"/>
      <c r="I18" s="532"/>
      <c r="J18" s="532"/>
      <c r="K18" s="532"/>
      <c r="L18" s="532"/>
      <c r="M18" s="532"/>
      <c r="N18" s="532"/>
      <c r="O18" s="532"/>
      <c r="P18" s="532"/>
      <c r="Q18" s="532"/>
      <c r="R18" s="532"/>
      <c r="S18" s="532"/>
      <c r="T18" s="532"/>
      <c r="U18" s="532"/>
      <c r="V18" s="532"/>
      <c r="W18" s="532"/>
      <c r="X18" s="532"/>
      <c r="Y18" s="533">
        <v>0.3</v>
      </c>
      <c r="Z18" s="534"/>
      <c r="AA18" s="535"/>
      <c r="AB18" s="533"/>
      <c r="AC18" s="535"/>
      <c r="AD18" s="536"/>
      <c r="AE18" s="536"/>
      <c r="AF18" s="536"/>
      <c r="AG18" s="537"/>
      <c r="AH18" s="528"/>
      <c r="AI18" s="529"/>
      <c r="AJ18" s="529"/>
      <c r="AK18" s="530"/>
      <c r="AL18" s="111"/>
    </row>
    <row r="19" spans="1:39" s="105" customFormat="1" ht="36" customHeight="1" thickBot="1">
      <c r="A19" s="671"/>
      <c r="B19" s="672"/>
      <c r="C19" s="538" t="s">
        <v>195</v>
      </c>
      <c r="D19" s="539"/>
      <c r="E19" s="539"/>
      <c r="F19" s="539"/>
      <c r="G19" s="539"/>
      <c r="H19" s="539"/>
      <c r="I19" s="539"/>
      <c r="J19" s="539"/>
      <c r="K19" s="539"/>
      <c r="L19" s="539"/>
      <c r="M19" s="539"/>
      <c r="N19" s="539"/>
      <c r="O19" s="539"/>
      <c r="P19" s="539"/>
      <c r="Q19" s="539"/>
      <c r="R19" s="539"/>
      <c r="S19" s="539"/>
      <c r="T19" s="539"/>
      <c r="U19" s="539"/>
      <c r="V19" s="539"/>
      <c r="W19" s="539"/>
      <c r="X19" s="539"/>
      <c r="Y19" s="540">
        <v>1</v>
      </c>
      <c r="Z19" s="541"/>
      <c r="AA19" s="542"/>
      <c r="AB19" s="540">
        <f>Y19</f>
        <v>1</v>
      </c>
      <c r="AC19" s="542"/>
      <c r="AD19" s="543"/>
      <c r="AE19" s="543"/>
      <c r="AF19" s="543"/>
      <c r="AG19" s="544"/>
      <c r="AH19" s="545">
        <f>AD19</f>
        <v>0</v>
      </c>
      <c r="AI19" s="546"/>
      <c r="AJ19" s="546"/>
      <c r="AK19" s="547"/>
      <c r="AL19" s="111"/>
    </row>
    <row r="20" spans="1:39" s="105" customFormat="1" ht="36" customHeight="1" thickTop="1">
      <c r="A20" s="644" t="s">
        <v>4</v>
      </c>
      <c r="B20" s="645"/>
      <c r="C20" s="501" t="s">
        <v>196</v>
      </c>
      <c r="D20" s="502"/>
      <c r="E20" s="502"/>
      <c r="F20" s="502"/>
      <c r="G20" s="502"/>
      <c r="H20" s="502"/>
      <c r="I20" s="502"/>
      <c r="J20" s="502"/>
      <c r="K20" s="502"/>
      <c r="L20" s="502"/>
      <c r="M20" s="502"/>
      <c r="N20" s="502"/>
      <c r="O20" s="502"/>
      <c r="P20" s="502"/>
      <c r="Q20" s="502"/>
      <c r="R20" s="502"/>
      <c r="S20" s="502"/>
      <c r="T20" s="502"/>
      <c r="U20" s="502"/>
      <c r="V20" s="502"/>
      <c r="W20" s="502"/>
      <c r="X20" s="502"/>
      <c r="Y20" s="503">
        <v>0.5</v>
      </c>
      <c r="Z20" s="504"/>
      <c r="AA20" s="505"/>
      <c r="AB20" s="503">
        <v>3</v>
      </c>
      <c r="AC20" s="505"/>
      <c r="AD20" s="506"/>
      <c r="AE20" s="506"/>
      <c r="AF20" s="506"/>
      <c r="AG20" s="507"/>
      <c r="AH20" s="504">
        <f>IF(AD20+AD21+AD22+AD23+AD24&gt;=3,3,AD20+AD21+AD22+AD23+AD24)</f>
        <v>0</v>
      </c>
      <c r="AI20" s="504"/>
      <c r="AJ20" s="504"/>
      <c r="AK20" s="508"/>
      <c r="AL20" s="110"/>
    </row>
    <row r="21" spans="1:39" s="105" customFormat="1" ht="36" customHeight="1">
      <c r="A21" s="644"/>
      <c r="B21" s="645"/>
      <c r="C21" s="509" t="s">
        <v>197</v>
      </c>
      <c r="D21" s="510"/>
      <c r="E21" s="510"/>
      <c r="F21" s="510"/>
      <c r="G21" s="510"/>
      <c r="H21" s="510"/>
      <c r="I21" s="510"/>
      <c r="J21" s="510"/>
      <c r="K21" s="510"/>
      <c r="L21" s="510"/>
      <c r="M21" s="510"/>
      <c r="N21" s="510"/>
      <c r="O21" s="510"/>
      <c r="P21" s="510"/>
      <c r="Q21" s="510"/>
      <c r="R21" s="510"/>
      <c r="S21" s="510"/>
      <c r="T21" s="510"/>
      <c r="U21" s="510"/>
      <c r="V21" s="657" t="s">
        <v>118</v>
      </c>
      <c r="W21" s="658"/>
      <c r="X21" s="658"/>
      <c r="Y21" s="511">
        <v>1</v>
      </c>
      <c r="Z21" s="512"/>
      <c r="AA21" s="513"/>
      <c r="AB21" s="503"/>
      <c r="AC21" s="505"/>
      <c r="AD21" s="514"/>
      <c r="AE21" s="514"/>
      <c r="AF21" s="514"/>
      <c r="AG21" s="515"/>
      <c r="AH21" s="504"/>
      <c r="AI21" s="504"/>
      <c r="AJ21" s="504"/>
      <c r="AK21" s="508"/>
      <c r="AL21" s="110"/>
      <c r="AM21" s="112"/>
    </row>
    <row r="22" spans="1:39" s="105" customFormat="1" ht="36" customHeight="1">
      <c r="A22" s="644"/>
      <c r="B22" s="645"/>
      <c r="C22" s="666"/>
      <c r="D22" s="667"/>
      <c r="E22" s="667"/>
      <c r="F22" s="667"/>
      <c r="G22" s="667"/>
      <c r="H22" s="667"/>
      <c r="I22" s="667"/>
      <c r="J22" s="667"/>
      <c r="K22" s="667"/>
      <c r="L22" s="667"/>
      <c r="M22" s="667"/>
      <c r="N22" s="667"/>
      <c r="O22" s="667"/>
      <c r="P22" s="667"/>
      <c r="Q22" s="667"/>
      <c r="R22" s="667"/>
      <c r="S22" s="667"/>
      <c r="T22" s="667"/>
      <c r="U22" s="667"/>
      <c r="V22" s="646" t="s">
        <v>177</v>
      </c>
      <c r="W22" s="647"/>
      <c r="X22" s="647"/>
      <c r="Y22" s="648">
        <v>1</v>
      </c>
      <c r="Z22" s="649"/>
      <c r="AA22" s="650"/>
      <c r="AB22" s="503"/>
      <c r="AC22" s="505"/>
      <c r="AD22" s="651"/>
      <c r="AE22" s="651"/>
      <c r="AF22" s="651"/>
      <c r="AG22" s="652"/>
      <c r="AH22" s="504"/>
      <c r="AI22" s="504"/>
      <c r="AJ22" s="504"/>
      <c r="AK22" s="508"/>
      <c r="AL22" s="110"/>
      <c r="AM22" s="112"/>
    </row>
    <row r="23" spans="1:39" s="105" customFormat="1" ht="18" customHeight="1">
      <c r="A23" s="644"/>
      <c r="B23" s="645"/>
      <c r="C23" s="516" t="s">
        <v>198</v>
      </c>
      <c r="D23" s="517"/>
      <c r="E23" s="517"/>
      <c r="F23" s="517"/>
      <c r="G23" s="517"/>
      <c r="H23" s="517"/>
      <c r="I23" s="517"/>
      <c r="J23" s="517"/>
      <c r="K23" s="517"/>
      <c r="L23" s="517"/>
      <c r="M23" s="517"/>
      <c r="N23" s="517"/>
      <c r="O23" s="517"/>
      <c r="P23" s="517"/>
      <c r="Q23" s="517"/>
      <c r="R23" s="517"/>
      <c r="S23" s="517"/>
      <c r="T23" s="517"/>
      <c r="U23" s="653"/>
      <c r="V23" s="657" t="s">
        <v>118</v>
      </c>
      <c r="W23" s="658"/>
      <c r="X23" s="658"/>
      <c r="Y23" s="511">
        <v>1</v>
      </c>
      <c r="Z23" s="512"/>
      <c r="AA23" s="513"/>
      <c r="AB23" s="503"/>
      <c r="AC23" s="505"/>
      <c r="AD23" s="514"/>
      <c r="AE23" s="514"/>
      <c r="AF23" s="514"/>
      <c r="AG23" s="515"/>
      <c r="AH23" s="504"/>
      <c r="AI23" s="504"/>
      <c r="AJ23" s="504"/>
      <c r="AK23" s="508"/>
      <c r="AL23" s="110"/>
      <c r="AM23" s="112"/>
    </row>
    <row r="24" spans="1:39" s="105" customFormat="1" ht="18" customHeight="1">
      <c r="A24" s="644"/>
      <c r="B24" s="645"/>
      <c r="C24" s="654"/>
      <c r="D24" s="655"/>
      <c r="E24" s="655"/>
      <c r="F24" s="655"/>
      <c r="G24" s="655"/>
      <c r="H24" s="655"/>
      <c r="I24" s="655"/>
      <c r="J24" s="655"/>
      <c r="K24" s="655"/>
      <c r="L24" s="655"/>
      <c r="M24" s="655"/>
      <c r="N24" s="655"/>
      <c r="O24" s="655"/>
      <c r="P24" s="655"/>
      <c r="Q24" s="655"/>
      <c r="R24" s="655"/>
      <c r="S24" s="655"/>
      <c r="T24" s="655"/>
      <c r="U24" s="656"/>
      <c r="V24" s="659" t="s">
        <v>177</v>
      </c>
      <c r="W24" s="660"/>
      <c r="X24" s="660"/>
      <c r="Y24" s="661">
        <v>1</v>
      </c>
      <c r="Z24" s="662"/>
      <c r="AA24" s="663"/>
      <c r="AB24" s="503"/>
      <c r="AC24" s="505"/>
      <c r="AD24" s="664"/>
      <c r="AE24" s="664"/>
      <c r="AF24" s="664"/>
      <c r="AG24" s="665"/>
      <c r="AH24" s="504"/>
      <c r="AI24" s="504"/>
      <c r="AJ24" s="504"/>
      <c r="AK24" s="508"/>
      <c r="AL24" s="110"/>
      <c r="AM24" s="112"/>
    </row>
    <row r="25" spans="1:39" s="105" customFormat="1" ht="36" customHeight="1">
      <c r="A25" s="641" t="s">
        <v>19</v>
      </c>
      <c r="B25" s="642"/>
      <c r="C25" s="642"/>
      <c r="D25" s="642"/>
      <c r="E25" s="642"/>
      <c r="F25" s="642"/>
      <c r="G25" s="642"/>
      <c r="H25" s="642"/>
      <c r="I25" s="642"/>
      <c r="J25" s="642"/>
      <c r="K25" s="642"/>
      <c r="L25" s="642"/>
      <c r="M25" s="642"/>
      <c r="N25" s="642"/>
      <c r="O25" s="642"/>
      <c r="P25" s="642"/>
      <c r="Q25" s="642"/>
      <c r="R25" s="642"/>
      <c r="S25" s="642"/>
      <c r="T25" s="642"/>
      <c r="U25" s="642"/>
      <c r="V25" s="642"/>
      <c r="W25" s="642"/>
      <c r="X25" s="642"/>
      <c r="Y25" s="564">
        <f>+SUM(Y5,Y6,Y7,Y8,Y9,AB12:AC16,AB17,Y19,AB20)</f>
        <v>10.6</v>
      </c>
      <c r="Z25" s="565"/>
      <c r="AA25" s="565"/>
      <c r="AB25" s="565"/>
      <c r="AC25" s="566"/>
      <c r="AD25" s="565">
        <f>SUM(AH5,AH12,AH14,AH17,AH19,AH20)</f>
        <v>0</v>
      </c>
      <c r="AE25" s="565"/>
      <c r="AF25" s="565"/>
      <c r="AG25" s="565"/>
      <c r="AH25" s="565"/>
      <c r="AI25" s="565"/>
      <c r="AJ25" s="565"/>
      <c r="AK25" s="643"/>
      <c r="AL25" s="110"/>
      <c r="AM25" s="112"/>
    </row>
    <row r="26" spans="1:39" s="105" customFormat="1" ht="36" customHeight="1" thickBot="1">
      <c r="A26" s="492" t="s">
        <v>176</v>
      </c>
      <c r="B26" s="493"/>
      <c r="C26" s="493"/>
      <c r="D26" s="493"/>
      <c r="E26" s="493"/>
      <c r="F26" s="493"/>
      <c r="G26" s="493"/>
      <c r="H26" s="493"/>
      <c r="I26" s="493"/>
      <c r="J26" s="493"/>
      <c r="K26" s="493"/>
      <c r="L26" s="493"/>
      <c r="M26" s="493"/>
      <c r="N26" s="493"/>
      <c r="O26" s="493"/>
      <c r="P26" s="493"/>
      <c r="Q26" s="493"/>
      <c r="R26" s="493"/>
      <c r="S26" s="493"/>
      <c r="T26" s="493"/>
      <c r="U26" s="493"/>
      <c r="V26" s="493"/>
      <c r="W26" s="493"/>
      <c r="X26" s="493"/>
      <c r="Y26" s="494">
        <f>AB11+Y25</f>
        <v>10.6</v>
      </c>
      <c r="Z26" s="495"/>
      <c r="AA26" s="495"/>
      <c r="AB26" s="495"/>
      <c r="AC26" s="496"/>
      <c r="AD26" s="497"/>
      <c r="AE26" s="497"/>
      <c r="AF26" s="497"/>
      <c r="AG26" s="497"/>
      <c r="AH26" s="497"/>
      <c r="AI26" s="497"/>
      <c r="AJ26" s="497"/>
      <c r="AK26" s="498"/>
      <c r="AL26" s="110"/>
    </row>
    <row r="27" spans="1:39" s="107" customFormat="1">
      <c r="Y27" s="113"/>
      <c r="Z27" s="113"/>
      <c r="AA27" s="113"/>
    </row>
    <row r="28" spans="1:39" s="107" customFormat="1">
      <c r="Y28" s="113"/>
      <c r="Z28" s="113"/>
      <c r="AA28" s="113"/>
    </row>
    <row r="29" spans="1:39" s="107" customFormat="1">
      <c r="U29" s="114"/>
      <c r="V29" s="114"/>
      <c r="W29" s="114"/>
      <c r="Y29" s="113"/>
      <c r="Z29" s="113"/>
      <c r="AA29" s="113"/>
    </row>
    <row r="30" spans="1:39" s="107" customFormat="1">
      <c r="U30" s="114"/>
      <c r="V30" s="114"/>
      <c r="W30" s="114"/>
      <c r="Y30" s="113"/>
      <c r="Z30" s="113"/>
      <c r="AA30" s="113"/>
    </row>
    <row r="31" spans="1:39" s="107" customFormat="1">
      <c r="U31" s="114"/>
      <c r="V31" s="114"/>
      <c r="W31" s="114"/>
      <c r="Y31" s="113"/>
      <c r="Z31" s="113"/>
      <c r="AA31" s="113"/>
    </row>
    <row r="32" spans="1:39" s="107" customFormat="1">
      <c r="U32" s="114"/>
      <c r="V32" s="114"/>
      <c r="W32" s="114"/>
      <c r="Y32" s="113"/>
      <c r="Z32" s="113"/>
      <c r="AA32" s="113"/>
    </row>
    <row r="33" spans="21:27" s="107" customFormat="1">
      <c r="U33" s="105"/>
      <c r="V33" s="105"/>
      <c r="W33" s="105"/>
      <c r="Y33" s="113"/>
      <c r="Z33" s="113"/>
      <c r="AA33" s="113"/>
    </row>
    <row r="34" spans="21:27" s="107" customFormat="1">
      <c r="U34" s="105"/>
      <c r="V34" s="105"/>
      <c r="W34" s="105"/>
      <c r="Y34" s="113"/>
      <c r="Z34" s="113"/>
      <c r="AA34" s="113"/>
    </row>
    <row r="35" spans="21:27" s="107" customFormat="1">
      <c r="U35" s="105"/>
      <c r="V35" s="105"/>
      <c r="W35" s="105"/>
      <c r="Y35" s="113"/>
      <c r="Z35" s="113"/>
      <c r="AA35" s="113"/>
    </row>
    <row r="36" spans="21:27" s="107" customFormat="1">
      <c r="U36" s="114"/>
      <c r="V36" s="114"/>
      <c r="W36" s="114"/>
      <c r="Y36" s="113"/>
      <c r="Z36" s="113"/>
      <c r="AA36" s="113"/>
    </row>
    <row r="37" spans="21:27" s="107" customFormat="1">
      <c r="U37" s="105"/>
      <c r="V37" s="105"/>
      <c r="W37" s="105"/>
      <c r="Y37" s="113"/>
      <c r="Z37" s="113"/>
      <c r="AA37" s="113"/>
    </row>
    <row r="38" spans="21:27" s="107" customFormat="1">
      <c r="U38" s="114"/>
      <c r="V38" s="114"/>
      <c r="W38" s="114"/>
      <c r="Y38" s="113"/>
      <c r="Z38" s="113"/>
      <c r="AA38" s="113"/>
    </row>
    <row r="39" spans="21:27" s="107" customFormat="1">
      <c r="U39" s="114"/>
      <c r="V39" s="114"/>
      <c r="W39" s="114"/>
      <c r="Y39" s="113"/>
      <c r="Z39" s="113"/>
      <c r="AA39" s="113"/>
    </row>
    <row r="40" spans="21:27" s="107" customFormat="1">
      <c r="U40" s="105"/>
      <c r="V40" s="105"/>
      <c r="W40" s="105"/>
      <c r="Y40" s="113"/>
      <c r="Z40" s="113"/>
      <c r="AA40" s="113"/>
    </row>
    <row r="41" spans="21:27" s="107" customFormat="1">
      <c r="U41" s="114"/>
      <c r="V41" s="114"/>
      <c r="W41" s="114"/>
      <c r="Y41" s="113"/>
      <c r="Z41" s="113"/>
      <c r="AA41" s="113"/>
    </row>
    <row r="42" spans="21:27" s="105" customFormat="1">
      <c r="U42" s="114"/>
      <c r="V42" s="114"/>
      <c r="W42" s="114"/>
      <c r="Y42" s="101"/>
      <c r="Z42" s="101"/>
      <c r="AA42" s="101"/>
    </row>
    <row r="43" spans="21:27" s="105" customFormat="1">
      <c r="U43" s="114"/>
      <c r="V43" s="114"/>
      <c r="W43" s="114"/>
      <c r="Y43" s="101"/>
      <c r="Z43" s="101"/>
      <c r="AA43" s="101"/>
    </row>
    <row r="44" spans="21:27" s="105" customFormat="1">
      <c r="U44" s="114"/>
      <c r="V44" s="114"/>
      <c r="W44" s="114"/>
      <c r="Y44" s="101"/>
      <c r="Z44" s="101"/>
      <c r="AA44" s="101"/>
    </row>
    <row r="45" spans="21:27" s="105" customFormat="1">
      <c r="U45" s="114"/>
      <c r="V45" s="114"/>
      <c r="W45" s="114"/>
      <c r="Y45" s="101"/>
      <c r="Z45" s="101"/>
      <c r="AA45" s="101"/>
    </row>
    <row r="46" spans="21:27" s="105" customFormat="1">
      <c r="U46" s="114"/>
      <c r="V46" s="114"/>
      <c r="W46" s="114"/>
      <c r="Y46" s="101"/>
      <c r="Z46" s="101"/>
      <c r="AA46" s="101"/>
    </row>
    <row r="47" spans="21:27" s="105" customFormat="1">
      <c r="U47" s="114"/>
      <c r="V47" s="114"/>
      <c r="W47" s="114"/>
      <c r="Y47" s="101"/>
      <c r="Z47" s="101"/>
      <c r="AA47" s="101"/>
    </row>
    <row r="48" spans="21:27" s="105" customFormat="1">
      <c r="U48" s="114"/>
      <c r="V48" s="114"/>
      <c r="W48" s="114"/>
      <c r="Y48" s="101"/>
      <c r="Z48" s="101"/>
      <c r="AA48" s="101"/>
    </row>
    <row r="49" spans="25:27" s="105" customFormat="1">
      <c r="Y49" s="101"/>
      <c r="Z49" s="101"/>
      <c r="AA49" s="101"/>
    </row>
    <row r="50" spans="25:27" s="105" customFormat="1">
      <c r="Y50" s="101"/>
      <c r="Z50" s="101"/>
      <c r="AA50" s="101"/>
    </row>
    <row r="51" spans="25:27" s="105" customFormat="1">
      <c r="Y51" s="101"/>
      <c r="Z51" s="101"/>
      <c r="AA51" s="101"/>
    </row>
    <row r="52" spans="25:27" s="105" customFormat="1">
      <c r="Y52" s="101"/>
      <c r="Z52" s="101"/>
      <c r="AA52" s="101"/>
    </row>
    <row r="53" spans="25:27" s="105" customFormat="1">
      <c r="Y53" s="101"/>
      <c r="Z53" s="101"/>
      <c r="AA53" s="101"/>
    </row>
    <row r="54" spans="25:27" s="105" customFormat="1">
      <c r="Y54" s="101"/>
      <c r="Z54" s="101"/>
      <c r="AA54" s="101"/>
    </row>
    <row r="55" spans="25:27" s="105" customFormat="1">
      <c r="Y55" s="101"/>
      <c r="Z55" s="101"/>
      <c r="AA55" s="101"/>
    </row>
    <row r="56" spans="25:27" s="105" customFormat="1">
      <c r="Y56" s="101"/>
      <c r="Z56" s="101"/>
      <c r="AA56" s="101"/>
    </row>
    <row r="57" spans="25:27" s="105" customFormat="1">
      <c r="Y57" s="101"/>
      <c r="Z57" s="101"/>
      <c r="AA57" s="101"/>
    </row>
    <row r="58" spans="25:27" s="105" customFormat="1">
      <c r="Y58" s="101"/>
      <c r="Z58" s="101"/>
      <c r="AA58" s="101"/>
    </row>
    <row r="59" spans="25:27" s="105" customFormat="1">
      <c r="Y59" s="101"/>
      <c r="Z59" s="101"/>
      <c r="AA59" s="101"/>
    </row>
    <row r="60" spans="25:27" s="105" customFormat="1">
      <c r="Y60" s="101"/>
      <c r="Z60" s="101"/>
      <c r="AA60" s="101"/>
    </row>
    <row r="61" spans="25:27" s="105" customFormat="1">
      <c r="Y61" s="101"/>
      <c r="Z61" s="101"/>
      <c r="AA61" s="101"/>
    </row>
    <row r="62" spans="25:27" s="105" customFormat="1">
      <c r="Y62" s="101"/>
      <c r="Z62" s="101"/>
      <c r="AA62" s="101"/>
    </row>
    <row r="63" spans="25:27" s="105" customFormat="1">
      <c r="Y63" s="101"/>
      <c r="Z63" s="101"/>
      <c r="AA63" s="101"/>
    </row>
    <row r="64" spans="25:27" s="105" customFormat="1">
      <c r="Y64" s="101"/>
      <c r="Z64" s="101"/>
      <c r="AA64" s="101"/>
    </row>
    <row r="65" spans="25:27" s="105" customFormat="1">
      <c r="Y65" s="101"/>
      <c r="Z65" s="101"/>
      <c r="AA65" s="101"/>
    </row>
    <row r="66" spans="25:27" s="105" customFormat="1">
      <c r="Y66" s="101"/>
      <c r="Z66" s="101"/>
      <c r="AA66" s="101"/>
    </row>
    <row r="67" spans="25:27" s="105" customFormat="1">
      <c r="Y67" s="101"/>
      <c r="Z67" s="101"/>
      <c r="AA67" s="101"/>
    </row>
    <row r="68" spans="25:27" s="105" customFormat="1">
      <c r="Y68" s="101"/>
      <c r="Z68" s="101"/>
      <c r="AA68" s="101"/>
    </row>
    <row r="69" spans="25:27" s="105" customFormat="1">
      <c r="Y69" s="101"/>
      <c r="Z69" s="101"/>
      <c r="AA69" s="101"/>
    </row>
    <row r="70" spans="25:27" s="105" customFormat="1">
      <c r="Y70" s="101"/>
      <c r="Z70" s="101"/>
      <c r="AA70" s="101"/>
    </row>
    <row r="71" spans="25:27" s="105" customFormat="1">
      <c r="Y71" s="101"/>
      <c r="Z71" s="101"/>
      <c r="AA71" s="101"/>
    </row>
    <row r="72" spans="25:27" s="105" customFormat="1">
      <c r="Y72" s="101"/>
      <c r="Z72" s="101"/>
      <c r="AA72" s="101"/>
    </row>
    <row r="73" spans="25:27" s="105" customFormat="1">
      <c r="Y73" s="101"/>
      <c r="Z73" s="101"/>
      <c r="AA73" s="101"/>
    </row>
    <row r="74" spans="25:27" s="105" customFormat="1">
      <c r="Y74" s="101"/>
      <c r="Z74" s="101"/>
      <c r="AA74" s="101"/>
    </row>
    <row r="75" spans="25:27" s="105" customFormat="1">
      <c r="Y75" s="101"/>
      <c r="Z75" s="101"/>
      <c r="AA75" s="101"/>
    </row>
  </sheetData>
  <dataConsolidate/>
  <mergeCells count="96">
    <mergeCell ref="A3:E3"/>
    <mergeCell ref="F3:AG3"/>
    <mergeCell ref="AH3:AK3"/>
    <mergeCell ref="A1:AK1"/>
    <mergeCell ref="A2:E2"/>
    <mergeCell ref="F2:X2"/>
    <mergeCell ref="Y2:AC2"/>
    <mergeCell ref="AD2:AK2"/>
    <mergeCell ref="A4:X4"/>
    <mergeCell ref="Y4:AC4"/>
    <mergeCell ref="AD4:AG4"/>
    <mergeCell ref="AH4:AK4"/>
    <mergeCell ref="A5:B16"/>
    <mergeCell ref="C5:X5"/>
    <mergeCell ref="Y5:AA5"/>
    <mergeCell ref="AB5:AC10"/>
    <mergeCell ref="AD5:AG5"/>
    <mergeCell ref="AH5:AK10"/>
    <mergeCell ref="C6:X6"/>
    <mergeCell ref="Y6:AA6"/>
    <mergeCell ref="AD6:AG6"/>
    <mergeCell ref="C7:X7"/>
    <mergeCell ref="Y7:AA7"/>
    <mergeCell ref="AD7:AG7"/>
    <mergeCell ref="C8:X8"/>
    <mergeCell ref="Y8:AA8"/>
    <mergeCell ref="AD8:AG8"/>
    <mergeCell ref="C9:X9"/>
    <mergeCell ref="Y9:AA9"/>
    <mergeCell ref="AD9:AG9"/>
    <mergeCell ref="C10:X10"/>
    <mergeCell ref="Y10:AA10"/>
    <mergeCell ref="AD10:AG11"/>
    <mergeCell ref="C11:X11"/>
    <mergeCell ref="Y11:AA11"/>
    <mergeCell ref="AB11:AC11"/>
    <mergeCell ref="AH11:AK11"/>
    <mergeCell ref="C12:X12"/>
    <mergeCell ref="Y12:AA12"/>
    <mergeCell ref="AB12:AC13"/>
    <mergeCell ref="AD12:AG12"/>
    <mergeCell ref="AH12:AK13"/>
    <mergeCell ref="C13:X13"/>
    <mergeCell ref="Y13:AA13"/>
    <mergeCell ref="AD13:AG13"/>
    <mergeCell ref="C14:X14"/>
    <mergeCell ref="Y14:AA14"/>
    <mergeCell ref="AB14:AC16"/>
    <mergeCell ref="AD14:AG14"/>
    <mergeCell ref="AH14:AK16"/>
    <mergeCell ref="C15:X15"/>
    <mergeCell ref="Y15:AA15"/>
    <mergeCell ref="AD15:AG15"/>
    <mergeCell ref="C16:X16"/>
    <mergeCell ref="Y16:AA16"/>
    <mergeCell ref="AD16:AG16"/>
    <mergeCell ref="A17:B19"/>
    <mergeCell ref="C17:X17"/>
    <mergeCell ref="Y17:AA17"/>
    <mergeCell ref="AB17:AC18"/>
    <mergeCell ref="AD17:AG17"/>
    <mergeCell ref="AH17:AK18"/>
    <mergeCell ref="C18:X18"/>
    <mergeCell ref="Y18:AA18"/>
    <mergeCell ref="AD18:AG18"/>
    <mergeCell ref="C19:X19"/>
    <mergeCell ref="Y19:AA19"/>
    <mergeCell ref="AB19:AC19"/>
    <mergeCell ref="AD19:AG19"/>
    <mergeCell ref="AH19:AK19"/>
    <mergeCell ref="AH20:AK24"/>
    <mergeCell ref="C21:U22"/>
    <mergeCell ref="V21:X21"/>
    <mergeCell ref="Y21:AA21"/>
    <mergeCell ref="AD21:AG21"/>
    <mergeCell ref="A20:B24"/>
    <mergeCell ref="C20:X20"/>
    <mergeCell ref="Y20:AA20"/>
    <mergeCell ref="AB20:AC24"/>
    <mergeCell ref="AD20:AG20"/>
    <mergeCell ref="V22:X22"/>
    <mergeCell ref="Y22:AA22"/>
    <mergeCell ref="AD22:AG22"/>
    <mergeCell ref="C23:U24"/>
    <mergeCell ref="V23:X23"/>
    <mergeCell ref="Y23:AA23"/>
    <mergeCell ref="AD23:AG23"/>
    <mergeCell ref="V24:X24"/>
    <mergeCell ref="Y24:AA24"/>
    <mergeCell ref="AD24:AG24"/>
    <mergeCell ref="A25:X25"/>
    <mergeCell ref="Y25:AC25"/>
    <mergeCell ref="AD25:AK25"/>
    <mergeCell ref="A26:X26"/>
    <mergeCell ref="Y26:AC26"/>
    <mergeCell ref="AD26:AK26"/>
  </mergeCells>
  <phoneticPr fontId="2"/>
  <conditionalFormatting sqref="AD17:AG18">
    <cfRule type="expression" dxfId="5" priority="1">
      <formula>#REF!&gt;0</formula>
    </cfRule>
  </conditionalFormatting>
  <conditionalFormatting sqref="AL17 AL19">
    <cfRule type="duplicateValues" dxfId="4" priority="2"/>
  </conditionalFormatting>
  <dataValidations count="11">
    <dataValidation type="list" allowBlank="1" showInputMessage="1" showErrorMessage="1" sqref="AD16:AG16" xr:uid="{CBC201A1-0EF0-4871-95F3-9826928162B6}">
      <formula1>"0.2,０"</formula1>
    </dataValidation>
    <dataValidation type="list" allowBlank="1" showInputMessage="1" showErrorMessage="1" sqref="AD15:AG15" xr:uid="{4E38C3D0-92DB-481E-91E1-BA775EC116E7}">
      <formula1>"0.4,0.2,0"</formula1>
    </dataValidation>
    <dataValidation type="list" allowBlank="1" showInputMessage="1" showErrorMessage="1" sqref="AD20:AG20" xr:uid="{3E818981-A0FC-452B-8C90-1041F6E1AC46}">
      <formula1>"0.5,0.2,0"</formula1>
    </dataValidation>
    <dataValidation type="list" allowBlank="1" showInputMessage="1" showErrorMessage="1" sqref="AD18:AG18" xr:uid="{1B031C2C-932D-4F06-A182-38EE0E2C3156}">
      <formula1>"0.3,0.2,0"</formula1>
    </dataValidation>
    <dataValidation type="list" allowBlank="1" showInputMessage="1" showErrorMessage="1" sqref="AD19:AG19 AD23:AG24" xr:uid="{0A61FDD3-2810-4505-942C-0CD4AB44B598}">
      <formula1>"1.0,0.5,0"</formula1>
    </dataValidation>
    <dataValidation type="list" allowBlank="1" showInputMessage="1" showErrorMessage="1" sqref="AD17:AG17 AD13:AG13 AD14:AG14" xr:uid="{2353B4D2-F0D8-4B18-9A5C-ABC60DE61627}">
      <formula1>"0.5,0.3,0"</formula1>
    </dataValidation>
    <dataValidation type="list" allowBlank="1" showInputMessage="1" showErrorMessage="1" sqref="AD8:AG8" xr:uid="{68D83928-BA14-4AB9-AE22-3A00AD801E85}">
      <formula1>"0.3,0.25,0.2,0.15,0.1,0"</formula1>
    </dataValidation>
    <dataValidation type="list" allowBlank="1" showInputMessage="1" showErrorMessage="1" sqref="AD9:AG9" xr:uid="{3B2A734C-C23E-454A-A74F-4F9DA89C05C1}">
      <formula1>"0.2,0.15,0.1,0"</formula1>
    </dataValidation>
    <dataValidation type="list" allowBlank="1" showInputMessage="1" showErrorMessage="1" sqref="AD12:AG12 AD5:AG6" xr:uid="{2EA482C8-965C-4DE4-800A-09A9CB1370F7}">
      <formula1>"0.5,0"</formula1>
    </dataValidation>
    <dataValidation type="list" allowBlank="1" showInputMessage="1" showErrorMessage="1" sqref="AD7:AG7" xr:uid="{97AB5FC2-F8EE-472B-B4AC-AEAF64C8F15A}">
      <formula1>"3.0,2.9,2.8,2.7,2.6,2.5,2.4,2.3,2.2,2.1,2.0,1.9,1.8,1.7,1.6,1.5,1.4,1.3,1.2,1.1,1.0,0.9,0.8,0.7,0.6,0.5,0.4,0.3,0.2,0.1,0"</formula1>
    </dataValidation>
    <dataValidation type="list" allowBlank="1" showInputMessage="1" showErrorMessage="1" sqref="AD21:AG22" xr:uid="{AB146A45-12A2-43D9-9610-8411BA01C588}">
      <formula1>"1.0,0.5,0.2,0"</formula1>
    </dataValidation>
  </dataValidations>
  <printOptions horizontalCentered="1"/>
  <pageMargins left="0.78740157480314965" right="0.78740157480314965" top="0.78740157480314965" bottom="0.39370078740157483" header="0" footer="0"/>
  <pageSetup paperSize="9" scale="86" firstPageNumber="50" fitToHeight="0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C1DA8-7E16-46B8-ABC5-CA20E3C9723B}">
  <sheetPr>
    <tabColor rgb="FFFFFF99"/>
    <pageSetUpPr fitToPage="1"/>
  </sheetPr>
  <dimension ref="A1:AM73"/>
  <sheetViews>
    <sheetView tabSelected="1" zoomScale="70" zoomScaleNormal="70" workbookViewId="0">
      <selection activeCell="B17" sqref="B17:G17"/>
    </sheetView>
  </sheetViews>
  <sheetFormatPr defaultRowHeight="13"/>
  <cols>
    <col min="1" max="49" width="2.7265625" style="101" customWidth="1"/>
    <col min="50" max="16384" width="8.7265625" style="101"/>
  </cols>
  <sheetData>
    <row r="1" spans="1:38" ht="39" customHeight="1">
      <c r="A1" s="637" t="s">
        <v>178</v>
      </c>
      <c r="B1" s="637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8"/>
      <c r="P1" s="638"/>
      <c r="Q1" s="638"/>
      <c r="R1" s="638"/>
      <c r="S1" s="638"/>
      <c r="T1" s="638"/>
      <c r="U1" s="638"/>
      <c r="V1" s="638"/>
      <c r="W1" s="638"/>
      <c r="X1" s="638"/>
      <c r="Y1" s="638"/>
      <c r="Z1" s="638"/>
      <c r="AA1" s="638"/>
      <c r="AB1" s="638"/>
      <c r="AC1" s="638"/>
      <c r="AD1" s="638"/>
      <c r="AE1" s="638"/>
      <c r="AF1" s="638"/>
      <c r="AG1" s="638"/>
      <c r="AH1" s="638"/>
      <c r="AI1" s="638"/>
      <c r="AJ1" s="638"/>
      <c r="AK1" s="638"/>
      <c r="AL1" s="100"/>
    </row>
    <row r="2" spans="1:38" ht="27.75" customHeight="1" thickBot="1">
      <c r="A2" s="639" t="s">
        <v>165</v>
      </c>
      <c r="B2" s="639"/>
      <c r="C2" s="639"/>
      <c r="D2" s="639"/>
      <c r="E2" s="639"/>
      <c r="F2" s="640" t="s">
        <v>166</v>
      </c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39" t="s">
        <v>167</v>
      </c>
      <c r="Z2" s="639"/>
      <c r="AA2" s="639"/>
      <c r="AB2" s="639"/>
      <c r="AC2" s="639"/>
      <c r="AD2" s="640" t="s">
        <v>168</v>
      </c>
      <c r="AE2" s="640"/>
      <c r="AF2" s="640"/>
      <c r="AG2" s="640"/>
      <c r="AH2" s="640"/>
      <c r="AI2" s="640"/>
      <c r="AJ2" s="640"/>
      <c r="AK2" s="640"/>
      <c r="AL2" s="102"/>
    </row>
    <row r="3" spans="1:38" ht="46.5" customHeight="1">
      <c r="A3" s="632" t="s">
        <v>61</v>
      </c>
      <c r="B3" s="633"/>
      <c r="C3" s="633"/>
      <c r="D3" s="633"/>
      <c r="E3" s="633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34"/>
      <c r="X3" s="634"/>
      <c r="Y3" s="634"/>
      <c r="Z3" s="634"/>
      <c r="AA3" s="634"/>
      <c r="AB3" s="634"/>
      <c r="AC3" s="634"/>
      <c r="AD3" s="634"/>
      <c r="AE3" s="634"/>
      <c r="AF3" s="634"/>
      <c r="AG3" s="634"/>
      <c r="AH3" s="635" t="s">
        <v>72</v>
      </c>
      <c r="AI3" s="635"/>
      <c r="AJ3" s="635"/>
      <c r="AK3" s="636"/>
      <c r="AL3" s="103"/>
    </row>
    <row r="4" spans="1:38" s="105" customFormat="1" ht="36" customHeight="1" thickBot="1">
      <c r="A4" s="611" t="s">
        <v>1</v>
      </c>
      <c r="B4" s="612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612"/>
      <c r="T4" s="612"/>
      <c r="U4" s="612"/>
      <c r="V4" s="612"/>
      <c r="W4" s="612"/>
      <c r="X4" s="612"/>
      <c r="Y4" s="613" t="s">
        <v>2</v>
      </c>
      <c r="Z4" s="612"/>
      <c r="AA4" s="612"/>
      <c r="AB4" s="612"/>
      <c r="AC4" s="614"/>
      <c r="AD4" s="612" t="s">
        <v>17</v>
      </c>
      <c r="AE4" s="612"/>
      <c r="AF4" s="612"/>
      <c r="AG4" s="614"/>
      <c r="AH4" s="613" t="s">
        <v>7</v>
      </c>
      <c r="AI4" s="612"/>
      <c r="AJ4" s="612"/>
      <c r="AK4" s="615"/>
      <c r="AL4" s="104"/>
    </row>
    <row r="5" spans="1:38" s="105" customFormat="1" ht="36" customHeight="1" thickTop="1">
      <c r="A5" s="499" t="s">
        <v>3</v>
      </c>
      <c r="B5" s="550"/>
      <c r="C5" s="616" t="s">
        <v>179</v>
      </c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555">
        <v>0.5</v>
      </c>
      <c r="Z5" s="556"/>
      <c r="AA5" s="557"/>
      <c r="AB5" s="558">
        <f>SUM(Y5:Y9)</f>
        <v>4.5</v>
      </c>
      <c r="AC5" s="559"/>
      <c r="AD5" s="618"/>
      <c r="AE5" s="618"/>
      <c r="AF5" s="618"/>
      <c r="AG5" s="619"/>
      <c r="AH5" s="620">
        <f>SUM(AD5:AG9)</f>
        <v>0</v>
      </c>
      <c r="AI5" s="621"/>
      <c r="AJ5" s="621"/>
      <c r="AK5" s="622"/>
      <c r="AL5" s="106"/>
    </row>
    <row r="6" spans="1:38" s="105" customFormat="1" ht="36" customHeight="1">
      <c r="A6" s="499"/>
      <c r="B6" s="550"/>
      <c r="C6" s="629" t="s">
        <v>36</v>
      </c>
      <c r="D6" s="630"/>
      <c r="E6" s="630"/>
      <c r="F6" s="630"/>
      <c r="G6" s="630"/>
      <c r="H6" s="630"/>
      <c r="I6" s="630"/>
      <c r="J6" s="630"/>
      <c r="K6" s="630"/>
      <c r="L6" s="630"/>
      <c r="M6" s="630"/>
      <c r="N6" s="630"/>
      <c r="O6" s="630"/>
      <c r="P6" s="630"/>
      <c r="Q6" s="630"/>
      <c r="R6" s="630"/>
      <c r="S6" s="630"/>
      <c r="T6" s="630"/>
      <c r="U6" s="630"/>
      <c r="V6" s="630"/>
      <c r="W6" s="630"/>
      <c r="X6" s="630"/>
      <c r="Y6" s="564">
        <v>0.5</v>
      </c>
      <c r="Z6" s="565"/>
      <c r="AA6" s="566"/>
      <c r="AB6" s="503"/>
      <c r="AC6" s="505"/>
      <c r="AD6" s="631"/>
      <c r="AE6" s="631"/>
      <c r="AF6" s="631"/>
      <c r="AG6" s="610"/>
      <c r="AH6" s="623"/>
      <c r="AI6" s="624"/>
      <c r="AJ6" s="624"/>
      <c r="AK6" s="625"/>
      <c r="AL6" s="106"/>
    </row>
    <row r="7" spans="1:38" s="105" customFormat="1" ht="36" customHeight="1">
      <c r="A7" s="499"/>
      <c r="B7" s="550"/>
      <c r="C7" s="572" t="s">
        <v>180</v>
      </c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606"/>
      <c r="S7" s="606"/>
      <c r="T7" s="606"/>
      <c r="U7" s="606"/>
      <c r="V7" s="606"/>
      <c r="W7" s="606"/>
      <c r="X7" s="606"/>
      <c r="Y7" s="589">
        <v>3</v>
      </c>
      <c r="Z7" s="590"/>
      <c r="AA7" s="591"/>
      <c r="AB7" s="503"/>
      <c r="AC7" s="505"/>
      <c r="AD7" s="521"/>
      <c r="AE7" s="521"/>
      <c r="AF7" s="521"/>
      <c r="AG7" s="522"/>
      <c r="AH7" s="623"/>
      <c r="AI7" s="624"/>
      <c r="AJ7" s="624"/>
      <c r="AK7" s="625"/>
      <c r="AL7" s="106"/>
    </row>
    <row r="8" spans="1:38" s="105" customFormat="1" ht="36" customHeight="1">
      <c r="A8" s="499"/>
      <c r="B8" s="550"/>
      <c r="C8" s="572" t="s">
        <v>5</v>
      </c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6"/>
      <c r="V8" s="606"/>
      <c r="W8" s="606"/>
      <c r="X8" s="606"/>
      <c r="Y8" s="589">
        <v>0.3</v>
      </c>
      <c r="Z8" s="590"/>
      <c r="AA8" s="591"/>
      <c r="AB8" s="503"/>
      <c r="AC8" s="505"/>
      <c r="AD8" s="607"/>
      <c r="AE8" s="607"/>
      <c r="AF8" s="607"/>
      <c r="AG8" s="608"/>
      <c r="AH8" s="623"/>
      <c r="AI8" s="624"/>
      <c r="AJ8" s="624"/>
      <c r="AK8" s="625"/>
      <c r="AL8" s="106"/>
    </row>
    <row r="9" spans="1:38" s="107" customFormat="1" ht="36" customHeight="1">
      <c r="A9" s="499"/>
      <c r="B9" s="550"/>
      <c r="C9" s="587" t="s">
        <v>14</v>
      </c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9">
        <v>0.2</v>
      </c>
      <c r="Z9" s="590"/>
      <c r="AA9" s="591"/>
      <c r="AB9" s="503"/>
      <c r="AC9" s="505"/>
      <c r="AD9" s="609"/>
      <c r="AE9" s="609"/>
      <c r="AF9" s="609"/>
      <c r="AG9" s="610"/>
      <c r="AH9" s="623"/>
      <c r="AI9" s="624"/>
      <c r="AJ9" s="624"/>
      <c r="AK9" s="625"/>
      <c r="AL9" s="106"/>
    </row>
    <row r="10" spans="1:38" s="107" customFormat="1" ht="36" customHeight="1">
      <c r="A10" s="499"/>
      <c r="B10" s="550"/>
      <c r="C10" s="592" t="s">
        <v>169</v>
      </c>
      <c r="D10" s="593"/>
      <c r="E10" s="593"/>
      <c r="F10" s="593"/>
      <c r="G10" s="593"/>
      <c r="H10" s="593"/>
      <c r="I10" s="593"/>
      <c r="J10" s="593"/>
      <c r="K10" s="593"/>
      <c r="L10" s="593"/>
      <c r="M10" s="593"/>
      <c r="N10" s="593"/>
      <c r="O10" s="593"/>
      <c r="P10" s="593"/>
      <c r="Q10" s="593"/>
      <c r="R10" s="593"/>
      <c r="S10" s="593"/>
      <c r="T10" s="593"/>
      <c r="U10" s="593"/>
      <c r="V10" s="593"/>
      <c r="W10" s="593"/>
      <c r="X10" s="593"/>
      <c r="Y10" s="594">
        <v>0</v>
      </c>
      <c r="Z10" s="595"/>
      <c r="AA10" s="596"/>
      <c r="AB10" s="533"/>
      <c r="AC10" s="535"/>
      <c r="AD10" s="597" t="s">
        <v>170</v>
      </c>
      <c r="AE10" s="597"/>
      <c r="AF10" s="597"/>
      <c r="AG10" s="598"/>
      <c r="AH10" s="626"/>
      <c r="AI10" s="627"/>
      <c r="AJ10" s="627"/>
      <c r="AK10" s="628"/>
      <c r="AL10" s="106"/>
    </row>
    <row r="11" spans="1:38" s="105" customFormat="1" ht="36" customHeight="1">
      <c r="A11" s="499"/>
      <c r="B11" s="550"/>
      <c r="C11" s="601" t="s">
        <v>171</v>
      </c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3"/>
      <c r="Z11" s="604"/>
      <c r="AA11" s="605"/>
      <c r="AB11" s="533"/>
      <c r="AC11" s="535"/>
      <c r="AD11" s="599"/>
      <c r="AE11" s="599"/>
      <c r="AF11" s="599"/>
      <c r="AG11" s="600"/>
      <c r="AH11" s="575">
        <f>AB11</f>
        <v>0</v>
      </c>
      <c r="AI11" s="576"/>
      <c r="AJ11" s="576"/>
      <c r="AK11" s="577"/>
      <c r="AL11" s="108"/>
    </row>
    <row r="12" spans="1:38" s="107" customFormat="1" ht="36" customHeight="1">
      <c r="A12" s="499"/>
      <c r="B12" s="550"/>
      <c r="C12" s="578" t="s">
        <v>172</v>
      </c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579"/>
      <c r="P12" s="579"/>
      <c r="Q12" s="579"/>
      <c r="R12" s="579"/>
      <c r="S12" s="579"/>
      <c r="T12" s="579"/>
      <c r="U12" s="579"/>
      <c r="V12" s="579"/>
      <c r="W12" s="579"/>
      <c r="X12" s="579"/>
      <c r="Y12" s="575">
        <v>0.5</v>
      </c>
      <c r="Z12" s="576"/>
      <c r="AA12" s="580"/>
      <c r="AB12" s="581">
        <v>1</v>
      </c>
      <c r="AC12" s="582"/>
      <c r="AD12" s="583"/>
      <c r="AE12" s="583"/>
      <c r="AF12" s="583"/>
      <c r="AG12" s="584"/>
      <c r="AH12" s="581">
        <f>SUM(AD12:AG13)</f>
        <v>0</v>
      </c>
      <c r="AI12" s="585"/>
      <c r="AJ12" s="585"/>
      <c r="AK12" s="586"/>
      <c r="AL12" s="109"/>
    </row>
    <row r="13" spans="1:38" s="107" customFormat="1" ht="36" customHeight="1">
      <c r="A13" s="499"/>
      <c r="B13" s="550"/>
      <c r="C13" s="587" t="s">
        <v>173</v>
      </c>
      <c r="D13" s="588"/>
      <c r="E13" s="588"/>
      <c r="F13" s="588"/>
      <c r="G13" s="588"/>
      <c r="H13" s="588"/>
      <c r="I13" s="588"/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  <c r="W13" s="588"/>
      <c r="X13" s="588"/>
      <c r="Y13" s="589">
        <v>0.5</v>
      </c>
      <c r="Z13" s="590"/>
      <c r="AA13" s="591"/>
      <c r="AB13" s="575"/>
      <c r="AC13" s="580"/>
      <c r="AD13" s="583"/>
      <c r="AE13" s="583"/>
      <c r="AF13" s="583"/>
      <c r="AG13" s="584"/>
      <c r="AH13" s="575"/>
      <c r="AI13" s="576"/>
      <c r="AJ13" s="576"/>
      <c r="AK13" s="577"/>
      <c r="AL13" s="109"/>
    </row>
    <row r="14" spans="1:38" s="105" customFormat="1" ht="36" customHeight="1">
      <c r="A14" s="499"/>
      <c r="B14" s="550"/>
      <c r="C14" s="562" t="s">
        <v>143</v>
      </c>
      <c r="D14" s="563"/>
      <c r="E14" s="563"/>
      <c r="F14" s="563"/>
      <c r="G14" s="563"/>
      <c r="H14" s="563"/>
      <c r="I14" s="563"/>
      <c r="J14" s="563"/>
      <c r="K14" s="563"/>
      <c r="L14" s="563"/>
      <c r="M14" s="563"/>
      <c r="N14" s="563"/>
      <c r="O14" s="563"/>
      <c r="P14" s="563"/>
      <c r="Q14" s="563"/>
      <c r="R14" s="563"/>
      <c r="S14" s="563"/>
      <c r="T14" s="563"/>
      <c r="U14" s="563"/>
      <c r="V14" s="563"/>
      <c r="W14" s="563"/>
      <c r="X14" s="563"/>
      <c r="Y14" s="564">
        <v>0.4</v>
      </c>
      <c r="Z14" s="565"/>
      <c r="AA14" s="566"/>
      <c r="AB14" s="567">
        <v>0.6</v>
      </c>
      <c r="AC14" s="568"/>
      <c r="AD14" s="571"/>
      <c r="AE14" s="571"/>
      <c r="AF14" s="571"/>
      <c r="AG14" s="537"/>
      <c r="AH14" s="503">
        <f>IF(AD14+AD16+AD15&gt;=0.6,0.6,AD14+AD15+AD16)</f>
        <v>0</v>
      </c>
      <c r="AI14" s="504"/>
      <c r="AJ14" s="504"/>
      <c r="AK14" s="508"/>
      <c r="AL14" s="110"/>
    </row>
    <row r="15" spans="1:38" s="105" customFormat="1" ht="36" customHeight="1">
      <c r="A15" s="499"/>
      <c r="B15" s="550"/>
      <c r="C15" s="572" t="s">
        <v>123</v>
      </c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64">
        <v>0.4</v>
      </c>
      <c r="Z15" s="565"/>
      <c r="AA15" s="566"/>
      <c r="AB15" s="569"/>
      <c r="AC15" s="570"/>
      <c r="AD15" s="574"/>
      <c r="AE15" s="574"/>
      <c r="AF15" s="574"/>
      <c r="AG15" s="522"/>
      <c r="AH15" s="503"/>
      <c r="AI15" s="504"/>
      <c r="AJ15" s="504"/>
      <c r="AK15" s="508"/>
      <c r="AL15" s="110"/>
    </row>
    <row r="16" spans="1:38" s="105" customFormat="1" ht="36" customHeight="1" thickBot="1">
      <c r="A16" s="499"/>
      <c r="B16" s="550"/>
      <c r="C16" s="572" t="s">
        <v>124</v>
      </c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18">
        <v>0.2</v>
      </c>
      <c r="Z16" s="519"/>
      <c r="AA16" s="520"/>
      <c r="AB16" s="569"/>
      <c r="AC16" s="570"/>
      <c r="AD16" s="574"/>
      <c r="AE16" s="574"/>
      <c r="AF16" s="574"/>
      <c r="AG16" s="522"/>
      <c r="AH16" s="503"/>
      <c r="AI16" s="504"/>
      <c r="AJ16" s="504"/>
      <c r="AK16" s="508"/>
      <c r="AL16" s="110"/>
    </row>
    <row r="17" spans="1:39" s="105" customFormat="1" ht="36" customHeight="1" thickTop="1">
      <c r="A17" s="548" t="s">
        <v>6</v>
      </c>
      <c r="B17" s="549"/>
      <c r="C17" s="553" t="s">
        <v>179</v>
      </c>
      <c r="D17" s="554"/>
      <c r="E17" s="554"/>
      <c r="F17" s="554"/>
      <c r="G17" s="554"/>
      <c r="H17" s="554"/>
      <c r="I17" s="554"/>
      <c r="J17" s="554"/>
      <c r="K17" s="554"/>
      <c r="L17" s="554"/>
      <c r="M17" s="554"/>
      <c r="N17" s="554"/>
      <c r="O17" s="554"/>
      <c r="P17" s="554"/>
      <c r="Q17" s="554"/>
      <c r="R17" s="554"/>
      <c r="S17" s="554"/>
      <c r="T17" s="554"/>
      <c r="U17" s="554"/>
      <c r="V17" s="554"/>
      <c r="W17" s="554"/>
      <c r="X17" s="554"/>
      <c r="Y17" s="555">
        <v>0.5</v>
      </c>
      <c r="Z17" s="556"/>
      <c r="AA17" s="557"/>
      <c r="AB17" s="558">
        <v>0.5</v>
      </c>
      <c r="AC17" s="559"/>
      <c r="AD17" s="560"/>
      <c r="AE17" s="560"/>
      <c r="AF17" s="560"/>
      <c r="AG17" s="561"/>
      <c r="AH17" s="525">
        <f>IF(AD17+AD18&gt;=0.5,0.5,AD17+AD18)</f>
        <v>0</v>
      </c>
      <c r="AI17" s="526"/>
      <c r="AJ17" s="526"/>
      <c r="AK17" s="527"/>
      <c r="AL17" s="111"/>
    </row>
    <row r="18" spans="1:39" s="105" customFormat="1" ht="36" customHeight="1">
      <c r="A18" s="499"/>
      <c r="B18" s="550"/>
      <c r="C18" s="531" t="s">
        <v>92</v>
      </c>
      <c r="D18" s="532"/>
      <c r="E18" s="532"/>
      <c r="F18" s="532"/>
      <c r="G18" s="532"/>
      <c r="H18" s="532"/>
      <c r="I18" s="532"/>
      <c r="J18" s="532"/>
      <c r="K18" s="532"/>
      <c r="L18" s="532"/>
      <c r="M18" s="532"/>
      <c r="N18" s="532"/>
      <c r="O18" s="532"/>
      <c r="P18" s="532"/>
      <c r="Q18" s="532"/>
      <c r="R18" s="532"/>
      <c r="S18" s="532"/>
      <c r="T18" s="532"/>
      <c r="U18" s="532"/>
      <c r="V18" s="532"/>
      <c r="W18" s="532"/>
      <c r="X18" s="532"/>
      <c r="Y18" s="533">
        <v>0.3</v>
      </c>
      <c r="Z18" s="534"/>
      <c r="AA18" s="535"/>
      <c r="AB18" s="533"/>
      <c r="AC18" s="535"/>
      <c r="AD18" s="536"/>
      <c r="AE18" s="536"/>
      <c r="AF18" s="536"/>
      <c r="AG18" s="537"/>
      <c r="AH18" s="528"/>
      <c r="AI18" s="529"/>
      <c r="AJ18" s="529"/>
      <c r="AK18" s="530"/>
      <c r="AL18" s="111"/>
    </row>
    <row r="19" spans="1:39" s="105" customFormat="1" ht="36" customHeight="1" thickBot="1">
      <c r="A19" s="551"/>
      <c r="B19" s="552"/>
      <c r="C19" s="538" t="s">
        <v>174</v>
      </c>
      <c r="D19" s="539"/>
      <c r="E19" s="539"/>
      <c r="F19" s="539"/>
      <c r="G19" s="539"/>
      <c r="H19" s="539"/>
      <c r="I19" s="539"/>
      <c r="J19" s="539"/>
      <c r="K19" s="539"/>
      <c r="L19" s="539"/>
      <c r="M19" s="539"/>
      <c r="N19" s="539"/>
      <c r="O19" s="539"/>
      <c r="P19" s="539"/>
      <c r="Q19" s="539"/>
      <c r="R19" s="539"/>
      <c r="S19" s="539"/>
      <c r="T19" s="539"/>
      <c r="U19" s="539"/>
      <c r="V19" s="539"/>
      <c r="W19" s="539"/>
      <c r="X19" s="539"/>
      <c r="Y19" s="540">
        <v>1</v>
      </c>
      <c r="Z19" s="541"/>
      <c r="AA19" s="542"/>
      <c r="AB19" s="540">
        <f>Y19</f>
        <v>1</v>
      </c>
      <c r="AC19" s="542"/>
      <c r="AD19" s="543"/>
      <c r="AE19" s="543"/>
      <c r="AF19" s="543"/>
      <c r="AG19" s="544"/>
      <c r="AH19" s="545">
        <f>AD19</f>
        <v>0</v>
      </c>
      <c r="AI19" s="546"/>
      <c r="AJ19" s="546"/>
      <c r="AK19" s="547"/>
      <c r="AL19" s="111"/>
    </row>
    <row r="20" spans="1:39" s="105" customFormat="1" ht="36" customHeight="1" thickTop="1">
      <c r="A20" s="499" t="s">
        <v>4</v>
      </c>
      <c r="B20" s="500"/>
      <c r="C20" s="501" t="s">
        <v>8</v>
      </c>
      <c r="D20" s="502"/>
      <c r="E20" s="502"/>
      <c r="F20" s="502"/>
      <c r="G20" s="502"/>
      <c r="H20" s="502"/>
      <c r="I20" s="502"/>
      <c r="J20" s="502"/>
      <c r="K20" s="502"/>
      <c r="L20" s="502"/>
      <c r="M20" s="502"/>
      <c r="N20" s="502"/>
      <c r="O20" s="502"/>
      <c r="P20" s="502"/>
      <c r="Q20" s="502"/>
      <c r="R20" s="502"/>
      <c r="S20" s="502"/>
      <c r="T20" s="502"/>
      <c r="U20" s="502"/>
      <c r="V20" s="502"/>
      <c r="W20" s="502"/>
      <c r="X20" s="502"/>
      <c r="Y20" s="503">
        <v>0.5</v>
      </c>
      <c r="Z20" s="504"/>
      <c r="AA20" s="505"/>
      <c r="AB20" s="503">
        <v>3</v>
      </c>
      <c r="AC20" s="505"/>
      <c r="AD20" s="506"/>
      <c r="AE20" s="506"/>
      <c r="AF20" s="506"/>
      <c r="AG20" s="507"/>
      <c r="AH20" s="504">
        <f>IF(AD20+AD21+AD22&gt;=3,3,AD20+AD21+AD22)</f>
        <v>0</v>
      </c>
      <c r="AI20" s="504"/>
      <c r="AJ20" s="504"/>
      <c r="AK20" s="508"/>
      <c r="AL20" s="110"/>
    </row>
    <row r="21" spans="1:39" s="105" customFormat="1" ht="36" customHeight="1">
      <c r="A21" s="499"/>
      <c r="B21" s="500"/>
      <c r="C21" s="509" t="s">
        <v>175</v>
      </c>
      <c r="D21" s="510"/>
      <c r="E21" s="510"/>
      <c r="F21" s="510"/>
      <c r="G21" s="510"/>
      <c r="H21" s="510"/>
      <c r="I21" s="510"/>
      <c r="J21" s="510"/>
      <c r="K21" s="510"/>
      <c r="L21" s="510"/>
      <c r="M21" s="510"/>
      <c r="N21" s="510"/>
      <c r="O21" s="510"/>
      <c r="P21" s="510"/>
      <c r="Q21" s="510"/>
      <c r="R21" s="510"/>
      <c r="S21" s="510"/>
      <c r="T21" s="510"/>
      <c r="U21" s="510"/>
      <c r="V21" s="510"/>
      <c r="W21" s="510"/>
      <c r="X21" s="510"/>
      <c r="Y21" s="511">
        <v>1.5</v>
      </c>
      <c r="Z21" s="512"/>
      <c r="AA21" s="513"/>
      <c r="AB21" s="503"/>
      <c r="AC21" s="505"/>
      <c r="AD21" s="514"/>
      <c r="AE21" s="514"/>
      <c r="AF21" s="514"/>
      <c r="AG21" s="515"/>
      <c r="AH21" s="504"/>
      <c r="AI21" s="504"/>
      <c r="AJ21" s="504"/>
      <c r="AK21" s="508"/>
      <c r="AL21" s="110"/>
      <c r="AM21" s="112"/>
    </row>
    <row r="22" spans="1:39" s="105" customFormat="1" ht="36" customHeight="1" thickBot="1">
      <c r="A22" s="499"/>
      <c r="B22" s="500"/>
      <c r="C22" s="516" t="s">
        <v>136</v>
      </c>
      <c r="D22" s="517"/>
      <c r="E22" s="517"/>
      <c r="F22" s="517"/>
      <c r="G22" s="517"/>
      <c r="H22" s="517"/>
      <c r="I22" s="517"/>
      <c r="J22" s="517"/>
      <c r="K22" s="517"/>
      <c r="L22" s="517"/>
      <c r="M22" s="517"/>
      <c r="N22" s="517"/>
      <c r="O22" s="517"/>
      <c r="P22" s="517"/>
      <c r="Q22" s="517"/>
      <c r="R22" s="517"/>
      <c r="S22" s="517"/>
      <c r="T22" s="517"/>
      <c r="U22" s="517"/>
      <c r="V22" s="517"/>
      <c r="W22" s="517"/>
      <c r="X22" s="517"/>
      <c r="Y22" s="518">
        <v>1</v>
      </c>
      <c r="Z22" s="519"/>
      <c r="AA22" s="520"/>
      <c r="AB22" s="503"/>
      <c r="AC22" s="505"/>
      <c r="AD22" s="521"/>
      <c r="AE22" s="521"/>
      <c r="AF22" s="521"/>
      <c r="AG22" s="522"/>
      <c r="AH22" s="504"/>
      <c r="AI22" s="504"/>
      <c r="AJ22" s="504"/>
      <c r="AK22" s="508"/>
      <c r="AL22" s="110"/>
      <c r="AM22" s="112"/>
    </row>
    <row r="23" spans="1:39" s="105" customFormat="1" ht="36" customHeight="1" thickTop="1" thickBot="1">
      <c r="A23" s="523" t="s">
        <v>19</v>
      </c>
      <c r="B23" s="524"/>
      <c r="C23" s="524"/>
      <c r="D23" s="524"/>
      <c r="E23" s="524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4"/>
      <c r="R23" s="524"/>
      <c r="S23" s="524"/>
      <c r="T23" s="524"/>
      <c r="U23" s="524"/>
      <c r="V23" s="524"/>
      <c r="W23" s="524"/>
      <c r="X23" s="524"/>
      <c r="Y23" s="488">
        <f>+SUM(Y5,Y6,Y7,Y8,Y9,AB12:AC16,AB17,Y19,AB20)</f>
        <v>10.6</v>
      </c>
      <c r="Z23" s="489"/>
      <c r="AA23" s="489"/>
      <c r="AB23" s="489"/>
      <c r="AC23" s="490"/>
      <c r="AD23" s="489">
        <f>SUM(AH5,AH12,AH14,AH17,AH19,AH20)</f>
        <v>0</v>
      </c>
      <c r="AE23" s="489"/>
      <c r="AF23" s="489"/>
      <c r="AG23" s="489"/>
      <c r="AH23" s="489"/>
      <c r="AI23" s="489"/>
      <c r="AJ23" s="489"/>
      <c r="AK23" s="491"/>
      <c r="AL23" s="110"/>
      <c r="AM23" s="112"/>
    </row>
    <row r="24" spans="1:39" s="105" customFormat="1" ht="36" customHeight="1" thickTop="1" thickBot="1">
      <c r="A24" s="492" t="s">
        <v>176</v>
      </c>
      <c r="B24" s="493"/>
      <c r="C24" s="493"/>
      <c r="D24" s="493"/>
      <c r="E24" s="493"/>
      <c r="F24" s="493"/>
      <c r="G24" s="493"/>
      <c r="H24" s="493"/>
      <c r="I24" s="493"/>
      <c r="J24" s="493"/>
      <c r="K24" s="493"/>
      <c r="L24" s="493"/>
      <c r="M24" s="493"/>
      <c r="N24" s="493"/>
      <c r="O24" s="493"/>
      <c r="P24" s="493"/>
      <c r="Q24" s="493"/>
      <c r="R24" s="493"/>
      <c r="S24" s="493"/>
      <c r="T24" s="493"/>
      <c r="U24" s="493"/>
      <c r="V24" s="493"/>
      <c r="W24" s="493"/>
      <c r="X24" s="493"/>
      <c r="Y24" s="494">
        <f>AB11+Y23</f>
        <v>10.6</v>
      </c>
      <c r="Z24" s="495"/>
      <c r="AA24" s="495"/>
      <c r="AB24" s="495"/>
      <c r="AC24" s="496"/>
      <c r="AD24" s="497"/>
      <c r="AE24" s="497"/>
      <c r="AF24" s="497"/>
      <c r="AG24" s="497"/>
      <c r="AH24" s="497"/>
      <c r="AI24" s="497"/>
      <c r="AJ24" s="497"/>
      <c r="AK24" s="498"/>
      <c r="AL24" s="110"/>
    </row>
    <row r="25" spans="1:39" s="107" customFormat="1">
      <c r="Y25" s="113"/>
      <c r="Z25" s="113"/>
      <c r="AA25" s="113"/>
    </row>
    <row r="26" spans="1:39" s="107" customFormat="1">
      <c r="Y26" s="113"/>
      <c r="Z26" s="113"/>
      <c r="AA26" s="113"/>
    </row>
    <row r="27" spans="1:39" s="107" customFormat="1">
      <c r="U27" s="114"/>
      <c r="V27" s="114"/>
      <c r="W27" s="114"/>
      <c r="Y27" s="113"/>
      <c r="Z27" s="113"/>
      <c r="AA27" s="113"/>
    </row>
    <row r="28" spans="1:39" s="107" customFormat="1">
      <c r="U28" s="114"/>
      <c r="V28" s="114"/>
      <c r="W28" s="114"/>
      <c r="Y28" s="113"/>
      <c r="Z28" s="113"/>
      <c r="AA28" s="113"/>
    </row>
    <row r="29" spans="1:39" s="107" customFormat="1">
      <c r="U29" s="114"/>
      <c r="V29" s="114"/>
      <c r="W29" s="114"/>
      <c r="Y29" s="113"/>
      <c r="Z29" s="113"/>
      <c r="AA29" s="113"/>
    </row>
    <row r="30" spans="1:39" s="107" customFormat="1">
      <c r="U30" s="114"/>
      <c r="V30" s="114"/>
      <c r="W30" s="114"/>
      <c r="Y30" s="113"/>
      <c r="Z30" s="113"/>
      <c r="AA30" s="113"/>
    </row>
    <row r="31" spans="1:39" s="107" customFormat="1">
      <c r="U31" s="105"/>
      <c r="V31" s="105"/>
      <c r="W31" s="105"/>
      <c r="Y31" s="113"/>
      <c r="Z31" s="113"/>
      <c r="AA31" s="113"/>
    </row>
    <row r="32" spans="1:39" s="107" customFormat="1">
      <c r="U32" s="105"/>
      <c r="V32" s="105"/>
      <c r="W32" s="105"/>
      <c r="Y32" s="113"/>
      <c r="Z32" s="113"/>
      <c r="AA32" s="113"/>
    </row>
    <row r="33" spans="21:27" s="107" customFormat="1">
      <c r="U33" s="105"/>
      <c r="V33" s="105"/>
      <c r="W33" s="105"/>
      <c r="Y33" s="113"/>
      <c r="Z33" s="113"/>
      <c r="AA33" s="113"/>
    </row>
    <row r="34" spans="21:27" s="107" customFormat="1">
      <c r="U34" s="114"/>
      <c r="V34" s="114"/>
      <c r="W34" s="114"/>
      <c r="Y34" s="113"/>
      <c r="Z34" s="113"/>
      <c r="AA34" s="113"/>
    </row>
    <row r="35" spans="21:27" s="107" customFormat="1">
      <c r="U35" s="105"/>
      <c r="V35" s="105"/>
      <c r="W35" s="105"/>
      <c r="Y35" s="113"/>
      <c r="Z35" s="113"/>
      <c r="AA35" s="113"/>
    </row>
    <row r="36" spans="21:27" s="107" customFormat="1">
      <c r="U36" s="114"/>
      <c r="V36" s="114"/>
      <c r="W36" s="114"/>
      <c r="Y36" s="113"/>
      <c r="Z36" s="113"/>
      <c r="AA36" s="113"/>
    </row>
    <row r="37" spans="21:27" s="107" customFormat="1">
      <c r="U37" s="114"/>
      <c r="V37" s="114"/>
      <c r="W37" s="114"/>
      <c r="Y37" s="113"/>
      <c r="Z37" s="113"/>
      <c r="AA37" s="113"/>
    </row>
    <row r="38" spans="21:27" s="107" customFormat="1">
      <c r="U38" s="105"/>
      <c r="V38" s="105"/>
      <c r="W38" s="105"/>
      <c r="Y38" s="113"/>
      <c r="Z38" s="113"/>
      <c r="AA38" s="113"/>
    </row>
    <row r="39" spans="21:27" s="107" customFormat="1">
      <c r="U39" s="114"/>
      <c r="V39" s="114"/>
      <c r="W39" s="114"/>
      <c r="Y39" s="113"/>
      <c r="Z39" s="113"/>
      <c r="AA39" s="113"/>
    </row>
    <row r="40" spans="21:27" s="105" customFormat="1">
      <c r="U40" s="114"/>
      <c r="V40" s="114"/>
      <c r="W40" s="114"/>
      <c r="Y40" s="101"/>
      <c r="Z40" s="101"/>
      <c r="AA40" s="101"/>
    </row>
    <row r="41" spans="21:27" s="105" customFormat="1">
      <c r="U41" s="114"/>
      <c r="V41" s="114"/>
      <c r="W41" s="114"/>
      <c r="Y41" s="101"/>
      <c r="Z41" s="101"/>
      <c r="AA41" s="101"/>
    </row>
    <row r="42" spans="21:27" s="105" customFormat="1">
      <c r="U42" s="114"/>
      <c r="V42" s="114"/>
      <c r="W42" s="114"/>
      <c r="Y42" s="101"/>
      <c r="Z42" s="101"/>
      <c r="AA42" s="101"/>
    </row>
    <row r="43" spans="21:27" s="105" customFormat="1">
      <c r="U43" s="114"/>
      <c r="V43" s="114"/>
      <c r="W43" s="114"/>
      <c r="Y43" s="101"/>
      <c r="Z43" s="101"/>
      <c r="AA43" s="101"/>
    </row>
    <row r="44" spans="21:27" s="105" customFormat="1">
      <c r="U44" s="114"/>
      <c r="V44" s="114"/>
      <c r="W44" s="114"/>
      <c r="Y44" s="101"/>
      <c r="Z44" s="101"/>
      <c r="AA44" s="101"/>
    </row>
    <row r="45" spans="21:27" s="105" customFormat="1">
      <c r="U45" s="114"/>
      <c r="V45" s="114"/>
      <c r="W45" s="114"/>
      <c r="Y45" s="101"/>
      <c r="Z45" s="101"/>
      <c r="AA45" s="101"/>
    </row>
    <row r="46" spans="21:27" s="105" customFormat="1">
      <c r="U46" s="114"/>
      <c r="V46" s="114"/>
      <c r="W46" s="114"/>
      <c r="Y46" s="101"/>
      <c r="Z46" s="101"/>
      <c r="AA46" s="101"/>
    </row>
    <row r="47" spans="21:27" s="105" customFormat="1">
      <c r="Y47" s="101"/>
      <c r="Z47" s="101"/>
      <c r="AA47" s="101"/>
    </row>
    <row r="48" spans="21:27" s="105" customFormat="1">
      <c r="Y48" s="101"/>
      <c r="Z48" s="101"/>
      <c r="AA48" s="101"/>
    </row>
    <row r="49" spans="25:27" s="105" customFormat="1">
      <c r="Y49" s="101"/>
      <c r="Z49" s="101"/>
      <c r="AA49" s="101"/>
    </row>
    <row r="50" spans="25:27" s="105" customFormat="1">
      <c r="Y50" s="101"/>
      <c r="Z50" s="101"/>
      <c r="AA50" s="101"/>
    </row>
    <row r="51" spans="25:27" s="105" customFormat="1">
      <c r="Y51" s="101"/>
      <c r="Z51" s="101"/>
      <c r="AA51" s="101"/>
    </row>
    <row r="52" spans="25:27" s="105" customFormat="1">
      <c r="Y52" s="101"/>
      <c r="Z52" s="101"/>
      <c r="AA52" s="101"/>
    </row>
    <row r="53" spans="25:27" s="105" customFormat="1">
      <c r="Y53" s="101"/>
      <c r="Z53" s="101"/>
      <c r="AA53" s="101"/>
    </row>
    <row r="54" spans="25:27" s="105" customFormat="1">
      <c r="Y54" s="101"/>
      <c r="Z54" s="101"/>
      <c r="AA54" s="101"/>
    </row>
    <row r="55" spans="25:27" s="105" customFormat="1">
      <c r="Y55" s="101"/>
      <c r="Z55" s="101"/>
      <c r="AA55" s="101"/>
    </row>
    <row r="56" spans="25:27" s="105" customFormat="1">
      <c r="Y56" s="101"/>
      <c r="Z56" s="101"/>
      <c r="AA56" s="101"/>
    </row>
    <row r="57" spans="25:27" s="105" customFormat="1">
      <c r="Y57" s="101"/>
      <c r="Z57" s="101"/>
      <c r="AA57" s="101"/>
    </row>
    <row r="58" spans="25:27" s="105" customFormat="1">
      <c r="Y58" s="101"/>
      <c r="Z58" s="101"/>
      <c r="AA58" s="101"/>
    </row>
    <row r="59" spans="25:27" s="105" customFormat="1">
      <c r="Y59" s="101"/>
      <c r="Z59" s="101"/>
      <c r="AA59" s="101"/>
    </row>
    <row r="60" spans="25:27" s="105" customFormat="1">
      <c r="Y60" s="101"/>
      <c r="Z60" s="101"/>
      <c r="AA60" s="101"/>
    </row>
    <row r="61" spans="25:27" s="105" customFormat="1">
      <c r="Y61" s="101"/>
      <c r="Z61" s="101"/>
      <c r="AA61" s="101"/>
    </row>
    <row r="62" spans="25:27" s="105" customFormat="1">
      <c r="Y62" s="101"/>
      <c r="Z62" s="101"/>
      <c r="AA62" s="101"/>
    </row>
    <row r="63" spans="25:27" s="105" customFormat="1">
      <c r="Y63" s="101"/>
      <c r="Z63" s="101"/>
      <c r="AA63" s="101"/>
    </row>
    <row r="64" spans="25:27" s="105" customFormat="1">
      <c r="Y64" s="101"/>
      <c r="Z64" s="101"/>
      <c r="AA64" s="101"/>
    </row>
    <row r="65" spans="25:27" s="105" customFormat="1">
      <c r="Y65" s="101"/>
      <c r="Z65" s="101"/>
      <c r="AA65" s="101"/>
    </row>
    <row r="66" spans="25:27" s="105" customFormat="1">
      <c r="Y66" s="101"/>
      <c r="Z66" s="101"/>
      <c r="AA66" s="101"/>
    </row>
    <row r="67" spans="25:27" s="105" customFormat="1">
      <c r="Y67" s="101"/>
      <c r="Z67" s="101"/>
      <c r="AA67" s="101"/>
    </row>
    <row r="68" spans="25:27" s="105" customFormat="1">
      <c r="Y68" s="101"/>
      <c r="Z68" s="101"/>
      <c r="AA68" s="101"/>
    </row>
    <row r="69" spans="25:27" s="105" customFormat="1">
      <c r="Y69" s="101"/>
      <c r="Z69" s="101"/>
      <c r="AA69" s="101"/>
    </row>
    <row r="70" spans="25:27" s="105" customFormat="1">
      <c r="Y70" s="101"/>
      <c r="Z70" s="101"/>
      <c r="AA70" s="101"/>
    </row>
    <row r="71" spans="25:27" s="105" customFormat="1">
      <c r="Y71" s="101"/>
      <c r="Z71" s="101"/>
      <c r="AA71" s="101"/>
    </row>
    <row r="72" spans="25:27" s="105" customFormat="1">
      <c r="Y72" s="101"/>
      <c r="Z72" s="101"/>
      <c r="AA72" s="101"/>
    </row>
    <row r="73" spans="25:27" s="105" customFormat="1">
      <c r="Y73" s="101"/>
      <c r="Z73" s="101"/>
      <c r="AA73" s="101"/>
    </row>
  </sheetData>
  <dataConsolidate/>
  <mergeCells count="88">
    <mergeCell ref="A3:E3"/>
    <mergeCell ref="F3:AG3"/>
    <mergeCell ref="AH3:AK3"/>
    <mergeCell ref="A1:AK1"/>
    <mergeCell ref="A2:E2"/>
    <mergeCell ref="F2:X2"/>
    <mergeCell ref="Y2:AC2"/>
    <mergeCell ref="AD2:AK2"/>
    <mergeCell ref="A4:X4"/>
    <mergeCell ref="Y4:AC4"/>
    <mergeCell ref="AD4:AG4"/>
    <mergeCell ref="AH4:AK4"/>
    <mergeCell ref="A5:B16"/>
    <mergeCell ref="C5:X5"/>
    <mergeCell ref="Y5:AA5"/>
    <mergeCell ref="AB5:AC10"/>
    <mergeCell ref="AD5:AG5"/>
    <mergeCell ref="AH5:AK10"/>
    <mergeCell ref="C6:X6"/>
    <mergeCell ref="Y6:AA6"/>
    <mergeCell ref="AD6:AG6"/>
    <mergeCell ref="C7:X7"/>
    <mergeCell ref="Y7:AA7"/>
    <mergeCell ref="AD7:AG7"/>
    <mergeCell ref="C8:X8"/>
    <mergeCell ref="Y8:AA8"/>
    <mergeCell ref="AD8:AG8"/>
    <mergeCell ref="C9:X9"/>
    <mergeCell ref="Y9:AA9"/>
    <mergeCell ref="AD9:AG9"/>
    <mergeCell ref="C10:X10"/>
    <mergeCell ref="Y10:AA10"/>
    <mergeCell ref="AD10:AG11"/>
    <mergeCell ref="C11:X11"/>
    <mergeCell ref="Y11:AA11"/>
    <mergeCell ref="AB11:AC11"/>
    <mergeCell ref="AH11:AK11"/>
    <mergeCell ref="C12:X12"/>
    <mergeCell ref="Y12:AA12"/>
    <mergeCell ref="AB12:AC13"/>
    <mergeCell ref="AD12:AG12"/>
    <mergeCell ref="AH12:AK13"/>
    <mergeCell ref="C13:X13"/>
    <mergeCell ref="Y13:AA13"/>
    <mergeCell ref="AD13:AG13"/>
    <mergeCell ref="C14:X14"/>
    <mergeCell ref="Y14:AA14"/>
    <mergeCell ref="AB14:AC16"/>
    <mergeCell ref="AD14:AG14"/>
    <mergeCell ref="AH14:AK16"/>
    <mergeCell ref="C15:X15"/>
    <mergeCell ref="Y15:AA15"/>
    <mergeCell ref="AD15:AG15"/>
    <mergeCell ref="C16:X16"/>
    <mergeCell ref="Y16:AA16"/>
    <mergeCell ref="AD16:AG16"/>
    <mergeCell ref="A17:B19"/>
    <mergeCell ref="C17:X17"/>
    <mergeCell ref="Y17:AA17"/>
    <mergeCell ref="AB17:AC18"/>
    <mergeCell ref="AD17:AG17"/>
    <mergeCell ref="AH17:AK18"/>
    <mergeCell ref="C18:X18"/>
    <mergeCell ref="Y18:AA18"/>
    <mergeCell ref="AD18:AG18"/>
    <mergeCell ref="C19:X19"/>
    <mergeCell ref="Y19:AA19"/>
    <mergeCell ref="AB19:AC19"/>
    <mergeCell ref="AD19:AG19"/>
    <mergeCell ref="AH19:AK19"/>
    <mergeCell ref="AH20:AK22"/>
    <mergeCell ref="C21:X21"/>
    <mergeCell ref="Y21:AA21"/>
    <mergeCell ref="AD21:AG21"/>
    <mergeCell ref="C22:X22"/>
    <mergeCell ref="Y22:AA22"/>
    <mergeCell ref="AD22:AG22"/>
    <mergeCell ref="A20:B22"/>
    <mergeCell ref="C20:X20"/>
    <mergeCell ref="Y20:AA20"/>
    <mergeCell ref="AB20:AC22"/>
    <mergeCell ref="AD20:AG20"/>
    <mergeCell ref="Y23:AC23"/>
    <mergeCell ref="AD23:AK23"/>
    <mergeCell ref="A24:X24"/>
    <mergeCell ref="Y24:AC24"/>
    <mergeCell ref="AD24:AK24"/>
    <mergeCell ref="A23:X23"/>
  </mergeCells>
  <phoneticPr fontId="2"/>
  <conditionalFormatting sqref="AD17:AG18">
    <cfRule type="expression" dxfId="3" priority="1">
      <formula>#REF!&gt;0</formula>
    </cfRule>
  </conditionalFormatting>
  <conditionalFormatting sqref="AL17 AL19">
    <cfRule type="duplicateValues" dxfId="2" priority="2"/>
  </conditionalFormatting>
  <dataValidations count="11">
    <dataValidation type="list" allowBlank="1" showInputMessage="1" showErrorMessage="1" sqref="AD21:AG21" xr:uid="{D0ECBBA8-D4D6-4E3F-8A7D-C66A1659D75C}">
      <formula1>"1.5,1.0,0.5,0"</formula1>
    </dataValidation>
    <dataValidation type="list" allowBlank="1" showInputMessage="1" showErrorMessage="1" sqref="AD16:AG16" xr:uid="{6C7BB11F-AD19-415A-929F-20FC7B4BB5C0}">
      <formula1>"0.2,０"</formula1>
    </dataValidation>
    <dataValidation type="list" allowBlank="1" showInputMessage="1" showErrorMessage="1" sqref="AD14:AG15" xr:uid="{42A69664-F101-43B2-9CC0-A62E2DE01FCB}">
      <formula1>"0.4,0.2,0"</formula1>
    </dataValidation>
    <dataValidation type="list" allowBlank="1" showInputMessage="1" showErrorMessage="1" sqref="AD20:AG20" xr:uid="{8BA073EC-5E7A-4325-BD2A-5BB1ADEA5615}">
      <formula1>"0.5,0.2,0"</formula1>
    </dataValidation>
    <dataValidation type="list" allowBlank="1" showInputMessage="1" showErrorMessage="1" sqref="AD18:AG18" xr:uid="{CC53D21F-AF64-4DEB-92AB-1332A7AEDD06}">
      <formula1>"0.3,0.2,0"</formula1>
    </dataValidation>
    <dataValidation type="list" allowBlank="1" showInputMessage="1" showErrorMessage="1" sqref="AD19:AG19 AD22:AG22" xr:uid="{7EF75AA7-53EC-4884-A47D-2534CA63FBC5}">
      <formula1>"1.0,0.5,0"</formula1>
    </dataValidation>
    <dataValidation type="list" allowBlank="1" showInputMessage="1" showErrorMessage="1" sqref="AD17:AG17 AD13:AG13" xr:uid="{1C810D1C-B8DE-4047-8535-E25C84A64D9F}">
      <formula1>"0.5,0.3,0"</formula1>
    </dataValidation>
    <dataValidation type="list" allowBlank="1" showInputMessage="1" showErrorMessage="1" sqref="AD8:AG8" xr:uid="{F1C297D6-7410-44C0-98A2-C7186168BB2A}">
      <formula1>"0.3,0.25,0.2,0.15,0.1,0"</formula1>
    </dataValidation>
    <dataValidation type="list" allowBlank="1" showInputMessage="1" showErrorMessage="1" sqref="AD9:AG9" xr:uid="{D8566D35-4D3F-4348-94A1-A4671B3496A5}">
      <formula1>"0.2,0.15,0.1,0"</formula1>
    </dataValidation>
    <dataValidation type="list" allowBlank="1" showInputMessage="1" showErrorMessage="1" sqref="AD12:AG12 AD5:AG6" xr:uid="{D2B87F93-EE55-4371-A774-DBAF56FB5302}">
      <formula1>"0.5,0"</formula1>
    </dataValidation>
    <dataValidation type="list" allowBlank="1" showInputMessage="1" showErrorMessage="1" sqref="AD7:AG7" xr:uid="{7861D550-55DA-4C67-AEE6-F6B1CA2A7878}">
      <formula1>"3.0,2.9,2.8,2.7,2.6,2.5,2.4,2.3,2.2,2.1,2.0,1.9,1.8,1.7,1.6,1.5,1.4,1.3,1.2,1.1,1.0,0.9,0.8,0.7,0.6,0.5,0.4,0.3,0.2,0.1,0"</formula1>
    </dataValidation>
  </dataValidations>
  <printOptions horizontalCentered="1"/>
  <pageMargins left="0.78740157480314965" right="0.78740157480314965" top="0.78740157480314965" bottom="0.39370078740157483" header="0" footer="0"/>
  <pageSetup paperSize="9" scale="86" firstPageNumber="50" fitToHeight="0" orientation="portrait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1FA3-5A27-404B-B5DC-83FCB1D1B0F9}">
  <sheetPr>
    <tabColor rgb="FFFFFF99"/>
    <pageSetUpPr fitToPage="1"/>
  </sheetPr>
  <dimension ref="A1:AM75"/>
  <sheetViews>
    <sheetView tabSelected="1" topLeftCell="A9" zoomScaleNormal="100" workbookViewId="0">
      <selection activeCell="B17" sqref="B17:G17"/>
    </sheetView>
  </sheetViews>
  <sheetFormatPr defaultRowHeight="13"/>
  <cols>
    <col min="1" max="49" width="2.7265625" style="101" customWidth="1"/>
    <col min="50" max="16384" width="8.7265625" style="101"/>
  </cols>
  <sheetData>
    <row r="1" spans="1:38" ht="39" customHeight="1">
      <c r="A1" s="637" t="s">
        <v>181</v>
      </c>
      <c r="B1" s="637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8"/>
      <c r="P1" s="638"/>
      <c r="Q1" s="638"/>
      <c r="R1" s="638"/>
      <c r="S1" s="638"/>
      <c r="T1" s="638"/>
      <c r="U1" s="638"/>
      <c r="V1" s="638"/>
      <c r="W1" s="638"/>
      <c r="X1" s="638"/>
      <c r="Y1" s="638"/>
      <c r="Z1" s="638"/>
      <c r="AA1" s="638"/>
      <c r="AB1" s="638"/>
      <c r="AC1" s="638"/>
      <c r="AD1" s="638"/>
      <c r="AE1" s="638"/>
      <c r="AF1" s="638"/>
      <c r="AG1" s="638"/>
      <c r="AH1" s="638"/>
      <c r="AI1" s="638"/>
      <c r="AJ1" s="638"/>
      <c r="AK1" s="638"/>
      <c r="AL1" s="100"/>
    </row>
    <row r="2" spans="1:38" ht="27.75" customHeight="1" thickBot="1">
      <c r="A2" s="639" t="s">
        <v>165</v>
      </c>
      <c r="B2" s="639"/>
      <c r="C2" s="639"/>
      <c r="D2" s="639"/>
      <c r="E2" s="639"/>
      <c r="F2" s="640" t="s">
        <v>166</v>
      </c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39" t="s">
        <v>167</v>
      </c>
      <c r="Z2" s="639"/>
      <c r="AA2" s="639"/>
      <c r="AB2" s="639"/>
      <c r="AC2" s="639"/>
      <c r="AD2" s="640" t="s">
        <v>168</v>
      </c>
      <c r="AE2" s="640"/>
      <c r="AF2" s="640"/>
      <c r="AG2" s="640"/>
      <c r="AH2" s="640"/>
      <c r="AI2" s="640"/>
      <c r="AJ2" s="640"/>
      <c r="AK2" s="640"/>
      <c r="AL2" s="102"/>
    </row>
    <row r="3" spans="1:38" ht="46.5" customHeight="1">
      <c r="A3" s="632" t="s">
        <v>61</v>
      </c>
      <c r="B3" s="633"/>
      <c r="C3" s="633"/>
      <c r="D3" s="633"/>
      <c r="E3" s="633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34"/>
      <c r="X3" s="634"/>
      <c r="Y3" s="634"/>
      <c r="Z3" s="634"/>
      <c r="AA3" s="634"/>
      <c r="AB3" s="634"/>
      <c r="AC3" s="634"/>
      <c r="AD3" s="634"/>
      <c r="AE3" s="634"/>
      <c r="AF3" s="634"/>
      <c r="AG3" s="634"/>
      <c r="AH3" s="681" t="s">
        <v>72</v>
      </c>
      <c r="AI3" s="681"/>
      <c r="AJ3" s="681"/>
      <c r="AK3" s="682"/>
      <c r="AL3" s="103"/>
    </row>
    <row r="4" spans="1:38" s="105" customFormat="1" ht="36" customHeight="1" thickBot="1">
      <c r="A4" s="611" t="s">
        <v>1</v>
      </c>
      <c r="B4" s="612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612"/>
      <c r="T4" s="612"/>
      <c r="U4" s="612"/>
      <c r="V4" s="612"/>
      <c r="W4" s="612"/>
      <c r="X4" s="612"/>
      <c r="Y4" s="613" t="s">
        <v>2</v>
      </c>
      <c r="Z4" s="612"/>
      <c r="AA4" s="612"/>
      <c r="AB4" s="612"/>
      <c r="AC4" s="614"/>
      <c r="AD4" s="612" t="s">
        <v>17</v>
      </c>
      <c r="AE4" s="612"/>
      <c r="AF4" s="612"/>
      <c r="AG4" s="614"/>
      <c r="AH4" s="613" t="s">
        <v>7</v>
      </c>
      <c r="AI4" s="612"/>
      <c r="AJ4" s="612"/>
      <c r="AK4" s="615"/>
      <c r="AL4" s="104"/>
    </row>
    <row r="5" spans="1:38" s="105" customFormat="1" ht="36" customHeight="1" thickTop="1">
      <c r="A5" s="668" t="s">
        <v>3</v>
      </c>
      <c r="B5" s="669"/>
      <c r="C5" s="616" t="s">
        <v>182</v>
      </c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555">
        <v>0.5</v>
      </c>
      <c r="Z5" s="556"/>
      <c r="AA5" s="557"/>
      <c r="AB5" s="558">
        <f>SUM(Y5:Y9)</f>
        <v>4.5</v>
      </c>
      <c r="AC5" s="559"/>
      <c r="AD5" s="618"/>
      <c r="AE5" s="618"/>
      <c r="AF5" s="618"/>
      <c r="AG5" s="619"/>
      <c r="AH5" s="620">
        <f>SUM(AD5:AG9)</f>
        <v>0</v>
      </c>
      <c r="AI5" s="621"/>
      <c r="AJ5" s="621"/>
      <c r="AK5" s="622"/>
      <c r="AL5" s="106"/>
    </row>
    <row r="6" spans="1:38" s="105" customFormat="1" ht="36" customHeight="1">
      <c r="A6" s="644"/>
      <c r="B6" s="670"/>
      <c r="C6" s="629" t="s">
        <v>183</v>
      </c>
      <c r="D6" s="630"/>
      <c r="E6" s="630"/>
      <c r="F6" s="630"/>
      <c r="G6" s="630"/>
      <c r="H6" s="630"/>
      <c r="I6" s="630"/>
      <c r="J6" s="630"/>
      <c r="K6" s="630"/>
      <c r="L6" s="630"/>
      <c r="M6" s="630"/>
      <c r="N6" s="630"/>
      <c r="O6" s="630"/>
      <c r="P6" s="630"/>
      <c r="Q6" s="630"/>
      <c r="R6" s="630"/>
      <c r="S6" s="630"/>
      <c r="T6" s="630"/>
      <c r="U6" s="630"/>
      <c r="V6" s="630"/>
      <c r="W6" s="630"/>
      <c r="X6" s="630"/>
      <c r="Y6" s="564">
        <v>0.5</v>
      </c>
      <c r="Z6" s="565"/>
      <c r="AA6" s="566"/>
      <c r="AB6" s="503"/>
      <c r="AC6" s="505"/>
      <c r="AD6" s="631"/>
      <c r="AE6" s="631"/>
      <c r="AF6" s="631"/>
      <c r="AG6" s="610"/>
      <c r="AH6" s="623"/>
      <c r="AI6" s="624"/>
      <c r="AJ6" s="624"/>
      <c r="AK6" s="625"/>
      <c r="AL6" s="106"/>
    </row>
    <row r="7" spans="1:38" s="105" customFormat="1" ht="36" customHeight="1">
      <c r="A7" s="644"/>
      <c r="B7" s="670"/>
      <c r="C7" s="572" t="s">
        <v>184</v>
      </c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606"/>
      <c r="S7" s="606"/>
      <c r="T7" s="606"/>
      <c r="U7" s="606"/>
      <c r="V7" s="606"/>
      <c r="W7" s="606"/>
      <c r="X7" s="606"/>
      <c r="Y7" s="589">
        <v>3</v>
      </c>
      <c r="Z7" s="590"/>
      <c r="AA7" s="591"/>
      <c r="AB7" s="503"/>
      <c r="AC7" s="505"/>
      <c r="AD7" s="521"/>
      <c r="AE7" s="521"/>
      <c r="AF7" s="521"/>
      <c r="AG7" s="522"/>
      <c r="AH7" s="623"/>
      <c r="AI7" s="624"/>
      <c r="AJ7" s="624"/>
      <c r="AK7" s="625"/>
      <c r="AL7" s="106"/>
    </row>
    <row r="8" spans="1:38" s="105" customFormat="1" ht="36" customHeight="1">
      <c r="A8" s="644"/>
      <c r="B8" s="670"/>
      <c r="C8" s="572" t="s">
        <v>185</v>
      </c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6"/>
      <c r="V8" s="606"/>
      <c r="W8" s="606"/>
      <c r="X8" s="606"/>
      <c r="Y8" s="589">
        <v>0.3</v>
      </c>
      <c r="Z8" s="590"/>
      <c r="AA8" s="591"/>
      <c r="AB8" s="503"/>
      <c r="AC8" s="505"/>
      <c r="AD8" s="607"/>
      <c r="AE8" s="607"/>
      <c r="AF8" s="607"/>
      <c r="AG8" s="608"/>
      <c r="AH8" s="623"/>
      <c r="AI8" s="624"/>
      <c r="AJ8" s="624"/>
      <c r="AK8" s="625"/>
      <c r="AL8" s="106"/>
    </row>
    <row r="9" spans="1:38" s="107" customFormat="1" ht="36" customHeight="1">
      <c r="A9" s="644"/>
      <c r="B9" s="670"/>
      <c r="C9" s="587" t="s">
        <v>186</v>
      </c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9">
        <v>0.2</v>
      </c>
      <c r="Z9" s="590"/>
      <c r="AA9" s="591"/>
      <c r="AB9" s="503"/>
      <c r="AC9" s="505"/>
      <c r="AD9" s="609"/>
      <c r="AE9" s="609"/>
      <c r="AF9" s="609"/>
      <c r="AG9" s="610"/>
      <c r="AH9" s="623"/>
      <c r="AI9" s="624"/>
      <c r="AJ9" s="624"/>
      <c r="AK9" s="625"/>
      <c r="AL9" s="106"/>
    </row>
    <row r="10" spans="1:38" s="107" customFormat="1" ht="36" customHeight="1">
      <c r="A10" s="644"/>
      <c r="B10" s="670"/>
      <c r="C10" s="592" t="s">
        <v>187</v>
      </c>
      <c r="D10" s="593"/>
      <c r="E10" s="593"/>
      <c r="F10" s="593"/>
      <c r="G10" s="593"/>
      <c r="H10" s="593"/>
      <c r="I10" s="593"/>
      <c r="J10" s="593"/>
      <c r="K10" s="593"/>
      <c r="L10" s="593"/>
      <c r="M10" s="593"/>
      <c r="N10" s="593"/>
      <c r="O10" s="593"/>
      <c r="P10" s="593"/>
      <c r="Q10" s="593"/>
      <c r="R10" s="593"/>
      <c r="S10" s="593"/>
      <c r="T10" s="593"/>
      <c r="U10" s="593"/>
      <c r="V10" s="593"/>
      <c r="W10" s="593"/>
      <c r="X10" s="593"/>
      <c r="Y10" s="594">
        <v>0</v>
      </c>
      <c r="Z10" s="595"/>
      <c r="AA10" s="596"/>
      <c r="AB10" s="533"/>
      <c r="AC10" s="535"/>
      <c r="AD10" s="597" t="s">
        <v>170</v>
      </c>
      <c r="AE10" s="597"/>
      <c r="AF10" s="597"/>
      <c r="AG10" s="598"/>
      <c r="AH10" s="626"/>
      <c r="AI10" s="627"/>
      <c r="AJ10" s="627"/>
      <c r="AK10" s="628"/>
      <c r="AL10" s="106"/>
    </row>
    <row r="11" spans="1:38" s="105" customFormat="1" ht="36" customHeight="1">
      <c r="A11" s="644"/>
      <c r="B11" s="670"/>
      <c r="C11" s="601" t="s">
        <v>171</v>
      </c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3"/>
      <c r="Z11" s="604"/>
      <c r="AA11" s="605"/>
      <c r="AB11" s="533"/>
      <c r="AC11" s="535"/>
      <c r="AD11" s="599"/>
      <c r="AE11" s="599"/>
      <c r="AF11" s="599"/>
      <c r="AG11" s="600"/>
      <c r="AH11" s="575">
        <f>AB11</f>
        <v>0</v>
      </c>
      <c r="AI11" s="576"/>
      <c r="AJ11" s="576"/>
      <c r="AK11" s="577"/>
      <c r="AL11" s="108"/>
    </row>
    <row r="12" spans="1:38" s="107" customFormat="1" ht="36" customHeight="1">
      <c r="A12" s="644"/>
      <c r="B12" s="670"/>
      <c r="C12" s="578" t="s">
        <v>188</v>
      </c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579"/>
      <c r="P12" s="579"/>
      <c r="Q12" s="579"/>
      <c r="R12" s="579"/>
      <c r="S12" s="579"/>
      <c r="T12" s="579"/>
      <c r="U12" s="579"/>
      <c r="V12" s="579"/>
      <c r="W12" s="579"/>
      <c r="X12" s="579"/>
      <c r="Y12" s="575">
        <v>0.5</v>
      </c>
      <c r="Z12" s="576"/>
      <c r="AA12" s="580"/>
      <c r="AB12" s="581">
        <v>1</v>
      </c>
      <c r="AC12" s="582"/>
      <c r="AD12" s="583"/>
      <c r="AE12" s="583"/>
      <c r="AF12" s="583"/>
      <c r="AG12" s="584"/>
      <c r="AH12" s="581">
        <f>SUM(AD12:AG13)</f>
        <v>0</v>
      </c>
      <c r="AI12" s="585"/>
      <c r="AJ12" s="585"/>
      <c r="AK12" s="586"/>
      <c r="AL12" s="109"/>
    </row>
    <row r="13" spans="1:38" s="107" customFormat="1" ht="36" customHeight="1">
      <c r="A13" s="644"/>
      <c r="B13" s="670"/>
      <c r="C13" s="587" t="s">
        <v>189</v>
      </c>
      <c r="D13" s="588"/>
      <c r="E13" s="588"/>
      <c r="F13" s="588"/>
      <c r="G13" s="588"/>
      <c r="H13" s="588"/>
      <c r="I13" s="588"/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  <c r="W13" s="588"/>
      <c r="X13" s="588"/>
      <c r="Y13" s="589">
        <v>0.5</v>
      </c>
      <c r="Z13" s="590"/>
      <c r="AA13" s="591"/>
      <c r="AB13" s="575"/>
      <c r="AC13" s="580"/>
      <c r="AD13" s="583"/>
      <c r="AE13" s="583"/>
      <c r="AF13" s="583"/>
      <c r="AG13" s="584"/>
      <c r="AH13" s="575"/>
      <c r="AI13" s="576"/>
      <c r="AJ13" s="576"/>
      <c r="AK13" s="577"/>
      <c r="AL13" s="109"/>
    </row>
    <row r="14" spans="1:38" s="105" customFormat="1" ht="36" customHeight="1">
      <c r="A14" s="644"/>
      <c r="B14" s="670"/>
      <c r="C14" s="562" t="s">
        <v>190</v>
      </c>
      <c r="D14" s="563"/>
      <c r="E14" s="563"/>
      <c r="F14" s="563"/>
      <c r="G14" s="563"/>
      <c r="H14" s="563"/>
      <c r="I14" s="563"/>
      <c r="J14" s="563"/>
      <c r="K14" s="563"/>
      <c r="L14" s="563"/>
      <c r="M14" s="563"/>
      <c r="N14" s="563"/>
      <c r="O14" s="563"/>
      <c r="P14" s="563"/>
      <c r="Q14" s="563"/>
      <c r="R14" s="563"/>
      <c r="S14" s="563"/>
      <c r="T14" s="563"/>
      <c r="U14" s="563"/>
      <c r="V14" s="563"/>
      <c r="W14" s="563"/>
      <c r="X14" s="563"/>
      <c r="Y14" s="564">
        <v>0.5</v>
      </c>
      <c r="Z14" s="565"/>
      <c r="AA14" s="566"/>
      <c r="AB14" s="567">
        <v>0.6</v>
      </c>
      <c r="AC14" s="568"/>
      <c r="AD14" s="571"/>
      <c r="AE14" s="571"/>
      <c r="AF14" s="571"/>
      <c r="AG14" s="537"/>
      <c r="AH14" s="503">
        <f>IF(AD14+AD16+AD15&gt;=0.6,0.6,AD14+AD15+AD16)</f>
        <v>0</v>
      </c>
      <c r="AI14" s="504"/>
      <c r="AJ14" s="504"/>
      <c r="AK14" s="508"/>
      <c r="AL14" s="110"/>
    </row>
    <row r="15" spans="1:38" s="105" customFormat="1" ht="36" customHeight="1">
      <c r="A15" s="644"/>
      <c r="B15" s="670"/>
      <c r="C15" s="572" t="s">
        <v>191</v>
      </c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64">
        <v>0.4</v>
      </c>
      <c r="Z15" s="565"/>
      <c r="AA15" s="566"/>
      <c r="AB15" s="569"/>
      <c r="AC15" s="570"/>
      <c r="AD15" s="574"/>
      <c r="AE15" s="574"/>
      <c r="AF15" s="574"/>
      <c r="AG15" s="522"/>
      <c r="AH15" s="503"/>
      <c r="AI15" s="504"/>
      <c r="AJ15" s="504"/>
      <c r="AK15" s="508"/>
      <c r="AL15" s="110"/>
    </row>
    <row r="16" spans="1:38" s="105" customFormat="1" ht="36" customHeight="1" thickBot="1">
      <c r="A16" s="671"/>
      <c r="B16" s="672"/>
      <c r="C16" s="678" t="s">
        <v>192</v>
      </c>
      <c r="D16" s="679"/>
      <c r="E16" s="679"/>
      <c r="F16" s="679"/>
      <c r="G16" s="679"/>
      <c r="H16" s="679"/>
      <c r="I16" s="679"/>
      <c r="J16" s="679"/>
      <c r="K16" s="679"/>
      <c r="L16" s="679"/>
      <c r="M16" s="679"/>
      <c r="N16" s="679"/>
      <c r="O16" s="679"/>
      <c r="P16" s="679"/>
      <c r="Q16" s="679"/>
      <c r="R16" s="679"/>
      <c r="S16" s="679"/>
      <c r="T16" s="679"/>
      <c r="U16" s="679"/>
      <c r="V16" s="679"/>
      <c r="W16" s="679"/>
      <c r="X16" s="679"/>
      <c r="Y16" s="540">
        <v>0.2</v>
      </c>
      <c r="Z16" s="541"/>
      <c r="AA16" s="542"/>
      <c r="AB16" s="673"/>
      <c r="AC16" s="674"/>
      <c r="AD16" s="680"/>
      <c r="AE16" s="680"/>
      <c r="AF16" s="680"/>
      <c r="AG16" s="544"/>
      <c r="AH16" s="675"/>
      <c r="AI16" s="676"/>
      <c r="AJ16" s="676"/>
      <c r="AK16" s="677"/>
      <c r="AL16" s="110"/>
    </row>
    <row r="17" spans="1:39" s="105" customFormat="1" ht="36" customHeight="1" thickTop="1">
      <c r="A17" s="668" t="s">
        <v>6</v>
      </c>
      <c r="B17" s="669"/>
      <c r="C17" s="553" t="s">
        <v>193</v>
      </c>
      <c r="D17" s="554"/>
      <c r="E17" s="554"/>
      <c r="F17" s="554"/>
      <c r="G17" s="554"/>
      <c r="H17" s="554"/>
      <c r="I17" s="554"/>
      <c r="J17" s="554"/>
      <c r="K17" s="554"/>
      <c r="L17" s="554"/>
      <c r="M17" s="554"/>
      <c r="N17" s="554"/>
      <c r="O17" s="554"/>
      <c r="P17" s="554"/>
      <c r="Q17" s="554"/>
      <c r="R17" s="554"/>
      <c r="S17" s="554"/>
      <c r="T17" s="554"/>
      <c r="U17" s="554"/>
      <c r="V17" s="554"/>
      <c r="W17" s="554"/>
      <c r="X17" s="554"/>
      <c r="Y17" s="555">
        <v>0.5</v>
      </c>
      <c r="Z17" s="556"/>
      <c r="AA17" s="557"/>
      <c r="AB17" s="558">
        <v>0.5</v>
      </c>
      <c r="AC17" s="559"/>
      <c r="AD17" s="560"/>
      <c r="AE17" s="560"/>
      <c r="AF17" s="560"/>
      <c r="AG17" s="561"/>
      <c r="AH17" s="525">
        <f>IF(AD17+AD18&gt;=0.5,0.5,AD17+AD18)</f>
        <v>0</v>
      </c>
      <c r="AI17" s="526"/>
      <c r="AJ17" s="526"/>
      <c r="AK17" s="527"/>
      <c r="AL17" s="111"/>
    </row>
    <row r="18" spans="1:39" s="105" customFormat="1" ht="36" customHeight="1">
      <c r="A18" s="644"/>
      <c r="B18" s="670"/>
      <c r="C18" s="531" t="s">
        <v>194</v>
      </c>
      <c r="D18" s="532"/>
      <c r="E18" s="532"/>
      <c r="F18" s="532"/>
      <c r="G18" s="532"/>
      <c r="H18" s="532"/>
      <c r="I18" s="532"/>
      <c r="J18" s="532"/>
      <c r="K18" s="532"/>
      <c r="L18" s="532"/>
      <c r="M18" s="532"/>
      <c r="N18" s="532"/>
      <c r="O18" s="532"/>
      <c r="P18" s="532"/>
      <c r="Q18" s="532"/>
      <c r="R18" s="532"/>
      <c r="S18" s="532"/>
      <c r="T18" s="532"/>
      <c r="U18" s="532"/>
      <c r="V18" s="532"/>
      <c r="W18" s="532"/>
      <c r="X18" s="532"/>
      <c r="Y18" s="533">
        <v>0.3</v>
      </c>
      <c r="Z18" s="534"/>
      <c r="AA18" s="535"/>
      <c r="AB18" s="533"/>
      <c r="AC18" s="535"/>
      <c r="AD18" s="536"/>
      <c r="AE18" s="536"/>
      <c r="AF18" s="536"/>
      <c r="AG18" s="537"/>
      <c r="AH18" s="528"/>
      <c r="AI18" s="529"/>
      <c r="AJ18" s="529"/>
      <c r="AK18" s="530"/>
      <c r="AL18" s="111"/>
    </row>
    <row r="19" spans="1:39" s="105" customFormat="1" ht="36" customHeight="1" thickBot="1">
      <c r="A19" s="671"/>
      <c r="B19" s="672"/>
      <c r="C19" s="538" t="s">
        <v>195</v>
      </c>
      <c r="D19" s="539"/>
      <c r="E19" s="539"/>
      <c r="F19" s="539"/>
      <c r="G19" s="539"/>
      <c r="H19" s="539"/>
      <c r="I19" s="539"/>
      <c r="J19" s="539"/>
      <c r="K19" s="539"/>
      <c r="L19" s="539"/>
      <c r="M19" s="539"/>
      <c r="N19" s="539"/>
      <c r="O19" s="539"/>
      <c r="P19" s="539"/>
      <c r="Q19" s="539"/>
      <c r="R19" s="539"/>
      <c r="S19" s="539"/>
      <c r="T19" s="539"/>
      <c r="U19" s="539"/>
      <c r="V19" s="539"/>
      <c r="W19" s="539"/>
      <c r="X19" s="539"/>
      <c r="Y19" s="540">
        <v>1</v>
      </c>
      <c r="Z19" s="541"/>
      <c r="AA19" s="542"/>
      <c r="AB19" s="540">
        <f>Y19</f>
        <v>1</v>
      </c>
      <c r="AC19" s="542"/>
      <c r="AD19" s="543"/>
      <c r="AE19" s="543"/>
      <c r="AF19" s="543"/>
      <c r="AG19" s="544"/>
      <c r="AH19" s="545">
        <f>AD19</f>
        <v>0</v>
      </c>
      <c r="AI19" s="546"/>
      <c r="AJ19" s="546"/>
      <c r="AK19" s="547"/>
      <c r="AL19" s="111"/>
    </row>
    <row r="20" spans="1:39" s="105" customFormat="1" ht="36" customHeight="1" thickTop="1">
      <c r="A20" s="644" t="s">
        <v>4</v>
      </c>
      <c r="B20" s="645"/>
      <c r="C20" s="501" t="s">
        <v>196</v>
      </c>
      <c r="D20" s="502"/>
      <c r="E20" s="502"/>
      <c r="F20" s="502"/>
      <c r="G20" s="502"/>
      <c r="H20" s="502"/>
      <c r="I20" s="502"/>
      <c r="J20" s="502"/>
      <c r="K20" s="502"/>
      <c r="L20" s="502"/>
      <c r="M20" s="502"/>
      <c r="N20" s="502"/>
      <c r="O20" s="502"/>
      <c r="P20" s="502"/>
      <c r="Q20" s="502"/>
      <c r="R20" s="502"/>
      <c r="S20" s="502"/>
      <c r="T20" s="502"/>
      <c r="U20" s="502"/>
      <c r="V20" s="502"/>
      <c r="W20" s="502"/>
      <c r="X20" s="502"/>
      <c r="Y20" s="503">
        <v>0.5</v>
      </c>
      <c r="Z20" s="504"/>
      <c r="AA20" s="505"/>
      <c r="AB20" s="503">
        <v>3</v>
      </c>
      <c r="AC20" s="505"/>
      <c r="AD20" s="506"/>
      <c r="AE20" s="506"/>
      <c r="AF20" s="506"/>
      <c r="AG20" s="507"/>
      <c r="AH20" s="504">
        <f>IF(AD20+AD21+AD22+AD23+AD24&gt;=3,3,AD20+AD21+AD22+AD23+AD24)</f>
        <v>0</v>
      </c>
      <c r="AI20" s="504"/>
      <c r="AJ20" s="504"/>
      <c r="AK20" s="508"/>
      <c r="AL20" s="110"/>
    </row>
    <row r="21" spans="1:39" s="105" customFormat="1" ht="36" customHeight="1">
      <c r="A21" s="644"/>
      <c r="B21" s="645"/>
      <c r="C21" s="509" t="s">
        <v>197</v>
      </c>
      <c r="D21" s="510"/>
      <c r="E21" s="510"/>
      <c r="F21" s="510"/>
      <c r="G21" s="510"/>
      <c r="H21" s="510"/>
      <c r="I21" s="510"/>
      <c r="J21" s="510"/>
      <c r="K21" s="510"/>
      <c r="L21" s="510"/>
      <c r="M21" s="510"/>
      <c r="N21" s="510"/>
      <c r="O21" s="510"/>
      <c r="P21" s="510"/>
      <c r="Q21" s="510"/>
      <c r="R21" s="510"/>
      <c r="S21" s="510"/>
      <c r="T21" s="510"/>
      <c r="U21" s="510"/>
      <c r="V21" s="657" t="s">
        <v>118</v>
      </c>
      <c r="W21" s="658"/>
      <c r="X21" s="658"/>
      <c r="Y21" s="511">
        <v>1</v>
      </c>
      <c r="Z21" s="512"/>
      <c r="AA21" s="513"/>
      <c r="AB21" s="503"/>
      <c r="AC21" s="505"/>
      <c r="AD21" s="514"/>
      <c r="AE21" s="514"/>
      <c r="AF21" s="514"/>
      <c r="AG21" s="515"/>
      <c r="AH21" s="504"/>
      <c r="AI21" s="504"/>
      <c r="AJ21" s="504"/>
      <c r="AK21" s="508"/>
      <c r="AL21" s="110"/>
      <c r="AM21" s="112"/>
    </row>
    <row r="22" spans="1:39" s="105" customFormat="1" ht="36" customHeight="1">
      <c r="A22" s="644"/>
      <c r="B22" s="645"/>
      <c r="C22" s="666"/>
      <c r="D22" s="667"/>
      <c r="E22" s="667"/>
      <c r="F22" s="667"/>
      <c r="G22" s="667"/>
      <c r="H22" s="667"/>
      <c r="I22" s="667"/>
      <c r="J22" s="667"/>
      <c r="K22" s="667"/>
      <c r="L22" s="667"/>
      <c r="M22" s="667"/>
      <c r="N22" s="667"/>
      <c r="O22" s="667"/>
      <c r="P22" s="667"/>
      <c r="Q22" s="667"/>
      <c r="R22" s="667"/>
      <c r="S22" s="667"/>
      <c r="T22" s="667"/>
      <c r="U22" s="667"/>
      <c r="V22" s="646" t="s">
        <v>177</v>
      </c>
      <c r="W22" s="647"/>
      <c r="X22" s="647"/>
      <c r="Y22" s="648">
        <v>1</v>
      </c>
      <c r="Z22" s="649"/>
      <c r="AA22" s="650"/>
      <c r="AB22" s="503"/>
      <c r="AC22" s="505"/>
      <c r="AD22" s="651"/>
      <c r="AE22" s="651"/>
      <c r="AF22" s="651"/>
      <c r="AG22" s="652"/>
      <c r="AH22" s="504"/>
      <c r="AI22" s="504"/>
      <c r="AJ22" s="504"/>
      <c r="AK22" s="508"/>
      <c r="AL22" s="110"/>
      <c r="AM22" s="112"/>
    </row>
    <row r="23" spans="1:39" s="105" customFormat="1" ht="18" customHeight="1">
      <c r="A23" s="644"/>
      <c r="B23" s="645"/>
      <c r="C23" s="516" t="s">
        <v>198</v>
      </c>
      <c r="D23" s="517"/>
      <c r="E23" s="517"/>
      <c r="F23" s="517"/>
      <c r="G23" s="517"/>
      <c r="H23" s="517"/>
      <c r="I23" s="517"/>
      <c r="J23" s="517"/>
      <c r="K23" s="517"/>
      <c r="L23" s="517"/>
      <c r="M23" s="517"/>
      <c r="N23" s="517"/>
      <c r="O23" s="517"/>
      <c r="P23" s="517"/>
      <c r="Q23" s="517"/>
      <c r="R23" s="517"/>
      <c r="S23" s="517"/>
      <c r="T23" s="517"/>
      <c r="U23" s="653"/>
      <c r="V23" s="657" t="s">
        <v>118</v>
      </c>
      <c r="W23" s="658"/>
      <c r="X23" s="658"/>
      <c r="Y23" s="511">
        <v>1</v>
      </c>
      <c r="Z23" s="512"/>
      <c r="AA23" s="513"/>
      <c r="AB23" s="503"/>
      <c r="AC23" s="505"/>
      <c r="AD23" s="514"/>
      <c r="AE23" s="514"/>
      <c r="AF23" s="514"/>
      <c r="AG23" s="515"/>
      <c r="AH23" s="504"/>
      <c r="AI23" s="504"/>
      <c r="AJ23" s="504"/>
      <c r="AK23" s="508"/>
      <c r="AL23" s="110"/>
      <c r="AM23" s="112"/>
    </row>
    <row r="24" spans="1:39" s="105" customFormat="1" ht="18" customHeight="1">
      <c r="A24" s="644"/>
      <c r="B24" s="645"/>
      <c r="C24" s="654"/>
      <c r="D24" s="655"/>
      <c r="E24" s="655"/>
      <c r="F24" s="655"/>
      <c r="G24" s="655"/>
      <c r="H24" s="655"/>
      <c r="I24" s="655"/>
      <c r="J24" s="655"/>
      <c r="K24" s="655"/>
      <c r="L24" s="655"/>
      <c r="M24" s="655"/>
      <c r="N24" s="655"/>
      <c r="O24" s="655"/>
      <c r="P24" s="655"/>
      <c r="Q24" s="655"/>
      <c r="R24" s="655"/>
      <c r="S24" s="655"/>
      <c r="T24" s="655"/>
      <c r="U24" s="656"/>
      <c r="V24" s="659" t="s">
        <v>177</v>
      </c>
      <c r="W24" s="660"/>
      <c r="X24" s="660"/>
      <c r="Y24" s="661">
        <v>1</v>
      </c>
      <c r="Z24" s="662"/>
      <c r="AA24" s="663"/>
      <c r="AB24" s="503"/>
      <c r="AC24" s="505"/>
      <c r="AD24" s="664"/>
      <c r="AE24" s="664"/>
      <c r="AF24" s="664"/>
      <c r="AG24" s="665"/>
      <c r="AH24" s="504"/>
      <c r="AI24" s="504"/>
      <c r="AJ24" s="504"/>
      <c r="AK24" s="508"/>
      <c r="AL24" s="110"/>
      <c r="AM24" s="112"/>
    </row>
    <row r="25" spans="1:39" s="105" customFormat="1" ht="36" customHeight="1">
      <c r="A25" s="641" t="s">
        <v>19</v>
      </c>
      <c r="B25" s="642"/>
      <c r="C25" s="642"/>
      <c r="D25" s="642"/>
      <c r="E25" s="642"/>
      <c r="F25" s="642"/>
      <c r="G25" s="642"/>
      <c r="H25" s="642"/>
      <c r="I25" s="642"/>
      <c r="J25" s="642"/>
      <c r="K25" s="642"/>
      <c r="L25" s="642"/>
      <c r="M25" s="642"/>
      <c r="N25" s="642"/>
      <c r="O25" s="642"/>
      <c r="P25" s="642"/>
      <c r="Q25" s="642"/>
      <c r="R25" s="642"/>
      <c r="S25" s="642"/>
      <c r="T25" s="642"/>
      <c r="U25" s="642"/>
      <c r="V25" s="642"/>
      <c r="W25" s="642"/>
      <c r="X25" s="642"/>
      <c r="Y25" s="564">
        <f>+SUM(Y5,Y6,Y7,Y8,Y9,AB12:AC16,AB17,Y19,AB20)</f>
        <v>10.6</v>
      </c>
      <c r="Z25" s="565"/>
      <c r="AA25" s="565"/>
      <c r="AB25" s="565"/>
      <c r="AC25" s="566"/>
      <c r="AD25" s="565">
        <f>SUM(AH5,AH12,AH14,AH17,AH19,AH20)</f>
        <v>0</v>
      </c>
      <c r="AE25" s="565"/>
      <c r="AF25" s="565"/>
      <c r="AG25" s="565"/>
      <c r="AH25" s="565"/>
      <c r="AI25" s="565"/>
      <c r="AJ25" s="565"/>
      <c r="AK25" s="643"/>
      <c r="AL25" s="110"/>
      <c r="AM25" s="112"/>
    </row>
    <row r="26" spans="1:39" s="105" customFormat="1" ht="36" customHeight="1" thickBot="1">
      <c r="A26" s="492" t="s">
        <v>176</v>
      </c>
      <c r="B26" s="493"/>
      <c r="C26" s="493"/>
      <c r="D26" s="493"/>
      <c r="E26" s="493"/>
      <c r="F26" s="493"/>
      <c r="G26" s="493"/>
      <c r="H26" s="493"/>
      <c r="I26" s="493"/>
      <c r="J26" s="493"/>
      <c r="K26" s="493"/>
      <c r="L26" s="493"/>
      <c r="M26" s="493"/>
      <c r="N26" s="493"/>
      <c r="O26" s="493"/>
      <c r="P26" s="493"/>
      <c r="Q26" s="493"/>
      <c r="R26" s="493"/>
      <c r="S26" s="493"/>
      <c r="T26" s="493"/>
      <c r="U26" s="493"/>
      <c r="V26" s="493"/>
      <c r="W26" s="493"/>
      <c r="X26" s="493"/>
      <c r="Y26" s="494">
        <f>AB11+Y25</f>
        <v>10.6</v>
      </c>
      <c r="Z26" s="495"/>
      <c r="AA26" s="495"/>
      <c r="AB26" s="495"/>
      <c r="AC26" s="496"/>
      <c r="AD26" s="497"/>
      <c r="AE26" s="497"/>
      <c r="AF26" s="497"/>
      <c r="AG26" s="497"/>
      <c r="AH26" s="497"/>
      <c r="AI26" s="497"/>
      <c r="AJ26" s="497"/>
      <c r="AK26" s="498"/>
      <c r="AL26" s="110"/>
    </row>
    <row r="27" spans="1:39" s="107" customFormat="1">
      <c r="Y27" s="113"/>
      <c r="Z27" s="113"/>
      <c r="AA27" s="113"/>
    </row>
    <row r="28" spans="1:39" s="107" customFormat="1">
      <c r="Y28" s="113"/>
      <c r="Z28" s="113"/>
      <c r="AA28" s="113"/>
    </row>
    <row r="29" spans="1:39" s="107" customFormat="1">
      <c r="U29" s="114"/>
      <c r="V29" s="114"/>
      <c r="W29" s="114"/>
      <c r="Y29" s="113"/>
      <c r="Z29" s="113"/>
      <c r="AA29" s="113"/>
    </row>
    <row r="30" spans="1:39" s="107" customFormat="1">
      <c r="U30" s="114"/>
      <c r="V30" s="114"/>
      <c r="W30" s="114"/>
      <c r="Y30" s="113"/>
      <c r="Z30" s="113"/>
      <c r="AA30" s="113"/>
    </row>
    <row r="31" spans="1:39" s="107" customFormat="1">
      <c r="U31" s="114"/>
      <c r="V31" s="114"/>
      <c r="W31" s="114"/>
      <c r="Y31" s="113"/>
      <c r="Z31" s="113"/>
      <c r="AA31" s="113"/>
    </row>
    <row r="32" spans="1:39" s="107" customFormat="1">
      <c r="U32" s="114"/>
      <c r="V32" s="114"/>
      <c r="W32" s="114"/>
      <c r="Y32" s="113"/>
      <c r="Z32" s="113"/>
      <c r="AA32" s="113"/>
    </row>
    <row r="33" spans="21:27" s="107" customFormat="1">
      <c r="U33" s="105"/>
      <c r="V33" s="105"/>
      <c r="W33" s="105"/>
      <c r="Y33" s="113"/>
      <c r="Z33" s="113"/>
      <c r="AA33" s="113"/>
    </row>
    <row r="34" spans="21:27" s="107" customFormat="1">
      <c r="U34" s="105"/>
      <c r="V34" s="105"/>
      <c r="W34" s="105"/>
      <c r="Y34" s="113"/>
      <c r="Z34" s="113"/>
      <c r="AA34" s="113"/>
    </row>
    <row r="35" spans="21:27" s="107" customFormat="1">
      <c r="U35" s="105"/>
      <c r="V35" s="105"/>
      <c r="W35" s="105"/>
      <c r="Y35" s="113"/>
      <c r="Z35" s="113"/>
      <c r="AA35" s="113"/>
    </row>
    <row r="36" spans="21:27" s="107" customFormat="1">
      <c r="U36" s="114"/>
      <c r="V36" s="114"/>
      <c r="W36" s="114"/>
      <c r="Y36" s="113"/>
      <c r="Z36" s="113"/>
      <c r="AA36" s="113"/>
    </row>
    <row r="37" spans="21:27" s="107" customFormat="1">
      <c r="U37" s="105"/>
      <c r="V37" s="105"/>
      <c r="W37" s="105"/>
      <c r="Y37" s="113"/>
      <c r="Z37" s="113"/>
      <c r="AA37" s="113"/>
    </row>
    <row r="38" spans="21:27" s="107" customFormat="1">
      <c r="U38" s="114"/>
      <c r="V38" s="114"/>
      <c r="W38" s="114"/>
      <c r="Y38" s="113"/>
      <c r="Z38" s="113"/>
      <c r="AA38" s="113"/>
    </row>
    <row r="39" spans="21:27" s="107" customFormat="1">
      <c r="U39" s="114"/>
      <c r="V39" s="114"/>
      <c r="W39" s="114"/>
      <c r="Y39" s="113"/>
      <c r="Z39" s="113"/>
      <c r="AA39" s="113"/>
    </row>
    <row r="40" spans="21:27" s="107" customFormat="1">
      <c r="U40" s="105"/>
      <c r="V40" s="105"/>
      <c r="W40" s="105"/>
      <c r="Y40" s="113"/>
      <c r="Z40" s="113"/>
      <c r="AA40" s="113"/>
    </row>
    <row r="41" spans="21:27" s="107" customFormat="1">
      <c r="U41" s="114"/>
      <c r="V41" s="114"/>
      <c r="W41" s="114"/>
      <c r="Y41" s="113"/>
      <c r="Z41" s="113"/>
      <c r="AA41" s="113"/>
    </row>
    <row r="42" spans="21:27" s="105" customFormat="1">
      <c r="U42" s="114"/>
      <c r="V42" s="114"/>
      <c r="W42" s="114"/>
      <c r="Y42" s="101"/>
      <c r="Z42" s="101"/>
      <c r="AA42" s="101"/>
    </row>
    <row r="43" spans="21:27" s="105" customFormat="1">
      <c r="U43" s="114"/>
      <c r="V43" s="114"/>
      <c r="W43" s="114"/>
      <c r="Y43" s="101"/>
      <c r="Z43" s="101"/>
      <c r="AA43" s="101"/>
    </row>
    <row r="44" spans="21:27" s="105" customFormat="1">
      <c r="U44" s="114"/>
      <c r="V44" s="114"/>
      <c r="W44" s="114"/>
      <c r="Y44" s="101"/>
      <c r="Z44" s="101"/>
      <c r="AA44" s="101"/>
    </row>
    <row r="45" spans="21:27" s="105" customFormat="1">
      <c r="U45" s="114"/>
      <c r="V45" s="114"/>
      <c r="W45" s="114"/>
      <c r="Y45" s="101"/>
      <c r="Z45" s="101"/>
      <c r="AA45" s="101"/>
    </row>
    <row r="46" spans="21:27" s="105" customFormat="1">
      <c r="U46" s="114"/>
      <c r="V46" s="114"/>
      <c r="W46" s="114"/>
      <c r="Y46" s="101"/>
      <c r="Z46" s="101"/>
      <c r="AA46" s="101"/>
    </row>
    <row r="47" spans="21:27" s="105" customFormat="1">
      <c r="U47" s="114"/>
      <c r="V47" s="114"/>
      <c r="W47" s="114"/>
      <c r="Y47" s="101"/>
      <c r="Z47" s="101"/>
      <c r="AA47" s="101"/>
    </row>
    <row r="48" spans="21:27" s="105" customFormat="1">
      <c r="U48" s="114"/>
      <c r="V48" s="114"/>
      <c r="W48" s="114"/>
      <c r="Y48" s="101"/>
      <c r="Z48" s="101"/>
      <c r="AA48" s="101"/>
    </row>
    <row r="49" spans="25:27" s="105" customFormat="1">
      <c r="Y49" s="101"/>
      <c r="Z49" s="101"/>
      <c r="AA49" s="101"/>
    </row>
    <row r="50" spans="25:27" s="105" customFormat="1">
      <c r="Y50" s="101"/>
      <c r="Z50" s="101"/>
      <c r="AA50" s="101"/>
    </row>
    <row r="51" spans="25:27" s="105" customFormat="1">
      <c r="Y51" s="101"/>
      <c r="Z51" s="101"/>
      <c r="AA51" s="101"/>
    </row>
    <row r="52" spans="25:27" s="105" customFormat="1">
      <c r="Y52" s="101"/>
      <c r="Z52" s="101"/>
      <c r="AA52" s="101"/>
    </row>
    <row r="53" spans="25:27" s="105" customFormat="1">
      <c r="Y53" s="101"/>
      <c r="Z53" s="101"/>
      <c r="AA53" s="101"/>
    </row>
    <row r="54" spans="25:27" s="105" customFormat="1">
      <c r="Y54" s="101"/>
      <c r="Z54" s="101"/>
      <c r="AA54" s="101"/>
    </row>
    <row r="55" spans="25:27" s="105" customFormat="1">
      <c r="Y55" s="101"/>
      <c r="Z55" s="101"/>
      <c r="AA55" s="101"/>
    </row>
    <row r="56" spans="25:27" s="105" customFormat="1">
      <c r="Y56" s="101"/>
      <c r="Z56" s="101"/>
      <c r="AA56" s="101"/>
    </row>
    <row r="57" spans="25:27" s="105" customFormat="1">
      <c r="Y57" s="101"/>
      <c r="Z57" s="101"/>
      <c r="AA57" s="101"/>
    </row>
    <row r="58" spans="25:27" s="105" customFormat="1">
      <c r="Y58" s="101"/>
      <c r="Z58" s="101"/>
      <c r="AA58" s="101"/>
    </row>
    <row r="59" spans="25:27" s="105" customFormat="1">
      <c r="Y59" s="101"/>
      <c r="Z59" s="101"/>
      <c r="AA59" s="101"/>
    </row>
    <row r="60" spans="25:27" s="105" customFormat="1">
      <c r="Y60" s="101"/>
      <c r="Z60" s="101"/>
      <c r="AA60" s="101"/>
    </row>
    <row r="61" spans="25:27" s="105" customFormat="1">
      <c r="Y61" s="101"/>
      <c r="Z61" s="101"/>
      <c r="AA61" s="101"/>
    </row>
    <row r="62" spans="25:27" s="105" customFormat="1">
      <c r="Y62" s="101"/>
      <c r="Z62" s="101"/>
      <c r="AA62" s="101"/>
    </row>
    <row r="63" spans="25:27" s="105" customFormat="1">
      <c r="Y63" s="101"/>
      <c r="Z63" s="101"/>
      <c r="AA63" s="101"/>
    </row>
    <row r="64" spans="25:27" s="105" customFormat="1">
      <c r="Y64" s="101"/>
      <c r="Z64" s="101"/>
      <c r="AA64" s="101"/>
    </row>
    <row r="65" spans="25:27" s="105" customFormat="1">
      <c r="Y65" s="101"/>
      <c r="Z65" s="101"/>
      <c r="AA65" s="101"/>
    </row>
    <row r="66" spans="25:27" s="105" customFormat="1">
      <c r="Y66" s="101"/>
      <c r="Z66" s="101"/>
      <c r="AA66" s="101"/>
    </row>
    <row r="67" spans="25:27" s="105" customFormat="1">
      <c r="Y67" s="101"/>
      <c r="Z67" s="101"/>
      <c r="AA67" s="101"/>
    </row>
    <row r="68" spans="25:27" s="105" customFormat="1">
      <c r="Y68" s="101"/>
      <c r="Z68" s="101"/>
      <c r="AA68" s="101"/>
    </row>
    <row r="69" spans="25:27" s="105" customFormat="1">
      <c r="Y69" s="101"/>
      <c r="Z69" s="101"/>
      <c r="AA69" s="101"/>
    </row>
    <row r="70" spans="25:27" s="105" customFormat="1">
      <c r="Y70" s="101"/>
      <c r="Z70" s="101"/>
      <c r="AA70" s="101"/>
    </row>
    <row r="71" spans="25:27" s="105" customFormat="1">
      <c r="Y71" s="101"/>
      <c r="Z71" s="101"/>
      <c r="AA71" s="101"/>
    </row>
    <row r="72" spans="25:27" s="105" customFormat="1">
      <c r="Y72" s="101"/>
      <c r="Z72" s="101"/>
      <c r="AA72" s="101"/>
    </row>
    <row r="73" spans="25:27" s="105" customFormat="1">
      <c r="Y73" s="101"/>
      <c r="Z73" s="101"/>
      <c r="AA73" s="101"/>
    </row>
    <row r="74" spans="25:27" s="105" customFormat="1">
      <c r="Y74" s="101"/>
      <c r="Z74" s="101"/>
      <c r="AA74" s="101"/>
    </row>
    <row r="75" spans="25:27" s="105" customFormat="1">
      <c r="Y75" s="101"/>
      <c r="Z75" s="101"/>
      <c r="AA75" s="101"/>
    </row>
  </sheetData>
  <dataConsolidate/>
  <mergeCells count="96">
    <mergeCell ref="A3:E3"/>
    <mergeCell ref="F3:AG3"/>
    <mergeCell ref="AH3:AK3"/>
    <mergeCell ref="A1:AK1"/>
    <mergeCell ref="A2:E2"/>
    <mergeCell ref="F2:X2"/>
    <mergeCell ref="Y2:AC2"/>
    <mergeCell ref="AD2:AK2"/>
    <mergeCell ref="A4:X4"/>
    <mergeCell ref="Y4:AC4"/>
    <mergeCell ref="AD4:AG4"/>
    <mergeCell ref="AH4:AK4"/>
    <mergeCell ref="A5:B16"/>
    <mergeCell ref="C5:X5"/>
    <mergeCell ref="Y5:AA5"/>
    <mergeCell ref="AB5:AC10"/>
    <mergeCell ref="AD5:AG5"/>
    <mergeCell ref="AH5:AK10"/>
    <mergeCell ref="C6:X6"/>
    <mergeCell ref="Y6:AA6"/>
    <mergeCell ref="AD6:AG6"/>
    <mergeCell ref="C7:X7"/>
    <mergeCell ref="Y7:AA7"/>
    <mergeCell ref="AD7:AG7"/>
    <mergeCell ref="C8:X8"/>
    <mergeCell ref="Y8:AA8"/>
    <mergeCell ref="AD8:AG8"/>
    <mergeCell ref="C9:X9"/>
    <mergeCell ref="Y9:AA9"/>
    <mergeCell ref="AD9:AG9"/>
    <mergeCell ref="C10:X10"/>
    <mergeCell ref="Y10:AA10"/>
    <mergeCell ref="AD10:AG11"/>
    <mergeCell ref="C11:X11"/>
    <mergeCell ref="Y11:AA11"/>
    <mergeCell ref="AB11:AC11"/>
    <mergeCell ref="AH11:AK11"/>
    <mergeCell ref="C12:X12"/>
    <mergeCell ref="Y12:AA12"/>
    <mergeCell ref="AB12:AC13"/>
    <mergeCell ref="AD12:AG12"/>
    <mergeCell ref="AH12:AK13"/>
    <mergeCell ref="C13:X13"/>
    <mergeCell ref="Y13:AA13"/>
    <mergeCell ref="AD13:AG13"/>
    <mergeCell ref="C14:X14"/>
    <mergeCell ref="Y14:AA14"/>
    <mergeCell ref="AB14:AC16"/>
    <mergeCell ref="AD14:AG14"/>
    <mergeCell ref="AH14:AK16"/>
    <mergeCell ref="C15:X15"/>
    <mergeCell ref="Y15:AA15"/>
    <mergeCell ref="AD15:AG15"/>
    <mergeCell ref="C16:X16"/>
    <mergeCell ref="Y16:AA16"/>
    <mergeCell ref="AD16:AG16"/>
    <mergeCell ref="A17:B19"/>
    <mergeCell ref="C17:X17"/>
    <mergeCell ref="Y17:AA17"/>
    <mergeCell ref="AB17:AC18"/>
    <mergeCell ref="AD17:AG17"/>
    <mergeCell ref="AH17:AK18"/>
    <mergeCell ref="C18:X18"/>
    <mergeCell ref="Y18:AA18"/>
    <mergeCell ref="AD18:AG18"/>
    <mergeCell ref="C19:X19"/>
    <mergeCell ref="Y19:AA19"/>
    <mergeCell ref="AB19:AC19"/>
    <mergeCell ref="AD19:AG19"/>
    <mergeCell ref="AH19:AK19"/>
    <mergeCell ref="AH20:AK24"/>
    <mergeCell ref="C21:U22"/>
    <mergeCell ref="V21:X21"/>
    <mergeCell ref="Y21:AA21"/>
    <mergeCell ref="AD21:AG21"/>
    <mergeCell ref="A20:B24"/>
    <mergeCell ref="C20:X20"/>
    <mergeCell ref="Y20:AA20"/>
    <mergeCell ref="AB20:AC24"/>
    <mergeCell ref="AD20:AG20"/>
    <mergeCell ref="V22:X22"/>
    <mergeCell ref="Y22:AA22"/>
    <mergeCell ref="AD22:AG22"/>
    <mergeCell ref="C23:U24"/>
    <mergeCell ref="V23:X23"/>
    <mergeCell ref="Y23:AA23"/>
    <mergeCell ref="AD23:AG23"/>
    <mergeCell ref="V24:X24"/>
    <mergeCell ref="Y24:AA24"/>
    <mergeCell ref="AD24:AG24"/>
    <mergeCell ref="A25:X25"/>
    <mergeCell ref="Y25:AC25"/>
    <mergeCell ref="AD25:AK25"/>
    <mergeCell ref="A26:X26"/>
    <mergeCell ref="Y26:AC26"/>
    <mergeCell ref="AD26:AK26"/>
  </mergeCells>
  <phoneticPr fontId="2"/>
  <conditionalFormatting sqref="AD17:AG18">
    <cfRule type="expression" dxfId="1" priority="1">
      <formula>#REF!&gt;0</formula>
    </cfRule>
  </conditionalFormatting>
  <conditionalFormatting sqref="AL17 AL19">
    <cfRule type="duplicateValues" dxfId="0" priority="2"/>
  </conditionalFormatting>
  <dataValidations count="11">
    <dataValidation type="list" allowBlank="1" showInputMessage="1" showErrorMessage="1" sqref="AD21:AG22" xr:uid="{CBBBDD35-A5A4-41F7-9A25-0C6BF59BBC72}">
      <formula1>"1.0,0.5,0.2,0"</formula1>
    </dataValidation>
    <dataValidation type="list" allowBlank="1" showInputMessage="1" showErrorMessage="1" sqref="AD7:AG7" xr:uid="{84FB5045-C1E5-40BB-A9F5-8D6A9DF1D075}">
      <formula1>"3.0,2.9,2.8,2.7,2.6,2.5,2.4,2.3,2.2,2.1,2.0,1.9,1.8,1.7,1.6,1.5,1.4,1.3,1.2,1.1,1.0,0.9,0.8,0.7,0.6,0.5,0.4,0.3,0.2,0.1,0"</formula1>
    </dataValidation>
    <dataValidation type="list" allowBlank="1" showInputMessage="1" showErrorMessage="1" sqref="AD12:AG12 AD5:AG6" xr:uid="{74E16C34-0D45-4CF7-8676-92E45A1F2C0D}">
      <formula1>"0.5,0"</formula1>
    </dataValidation>
    <dataValidation type="list" allowBlank="1" showInputMessage="1" showErrorMessage="1" sqref="AD9:AG9" xr:uid="{49A267C4-B115-4B08-9613-3F95C4054D4B}">
      <formula1>"0.2,0.15,0.1,0"</formula1>
    </dataValidation>
    <dataValidation type="list" allowBlank="1" showInputMessage="1" showErrorMessage="1" sqref="AD8:AG8" xr:uid="{1EEFDEF2-B4D6-459E-8E64-F88EC454C3EA}">
      <formula1>"0.3,0.25,0.2,0.15,0.1,0"</formula1>
    </dataValidation>
    <dataValidation type="list" allowBlank="1" showInputMessage="1" showErrorMessage="1" sqref="AD17:AG17 AD13:AG13 AD14:AG14" xr:uid="{2BC2E970-43C5-4AAE-A372-A0F8E6856307}">
      <formula1>"0.5,0.3,0"</formula1>
    </dataValidation>
    <dataValidation type="list" allowBlank="1" showInputMessage="1" showErrorMessage="1" sqref="AD19:AG19 AD23:AG24" xr:uid="{7A02A172-9C25-4B31-B944-83346A648A88}">
      <formula1>"1.0,0.5,0"</formula1>
    </dataValidation>
    <dataValidation type="list" allowBlank="1" showInputMessage="1" showErrorMessage="1" sqref="AD18:AG18" xr:uid="{8948CE7D-6204-4344-BA97-99AD6CBBA19A}">
      <formula1>"0.3,0.2,0"</formula1>
    </dataValidation>
    <dataValidation type="list" allowBlank="1" showInputMessage="1" showErrorMessage="1" sqref="AD20:AG20" xr:uid="{DDA75109-D314-44BA-9514-5CD63035A787}">
      <formula1>"0.5,0.2,0"</formula1>
    </dataValidation>
    <dataValidation type="list" allowBlank="1" showInputMessage="1" showErrorMessage="1" sqref="AD15:AG15" xr:uid="{2E657CDB-EB67-45D3-AA1B-44ECD11AE33B}">
      <formula1>"0.4,0.2,0"</formula1>
    </dataValidation>
    <dataValidation type="list" allowBlank="1" showInputMessage="1" showErrorMessage="1" sqref="AD16:AG16" xr:uid="{41CA0A7A-62A0-47F4-926D-718265E6257F}">
      <formula1>"0.2,０"</formula1>
    </dataValidation>
  </dataValidations>
  <printOptions horizontalCentered="1"/>
  <pageMargins left="0.78740157480314965" right="0.78740157480314965" top="0.78740157480314965" bottom="0.39370078740157483" header="0" footer="0"/>
  <pageSetup paperSize="9" scale="86" firstPageNumber="50" fitToHeight="0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42AF8-5629-4B43-95AF-44E1F5F26E5E}">
  <sheetPr>
    <tabColor theme="2" tint="-0.249977111117893"/>
    <pageSetUpPr fitToPage="1"/>
  </sheetPr>
  <dimension ref="A1:N81"/>
  <sheetViews>
    <sheetView tabSelected="1" topLeftCell="A28" zoomScale="70" zoomScaleNormal="70" workbookViewId="0">
      <selection activeCell="B17" sqref="B17:G17"/>
    </sheetView>
  </sheetViews>
  <sheetFormatPr defaultRowHeight="13"/>
  <cols>
    <col min="1" max="1" width="4" style="65" customWidth="1"/>
    <col min="2" max="2" width="11.453125" style="65" customWidth="1"/>
    <col min="3" max="4" width="5.26953125" style="65" customWidth="1"/>
    <col min="5" max="5" width="30.453125" style="65" customWidth="1"/>
    <col min="6" max="6" width="5.26953125" style="65" customWidth="1"/>
    <col min="7" max="7" width="6.7265625" style="65" customWidth="1"/>
    <col min="8" max="8" width="4.26953125" style="65" customWidth="1"/>
    <col min="9" max="9" width="6" style="65" customWidth="1"/>
    <col min="10" max="11" width="6.6328125" style="65" customWidth="1"/>
    <col min="12" max="12" width="6.6328125" style="65" hidden="1" customWidth="1"/>
    <col min="13" max="15" width="15.81640625" style="65" customWidth="1"/>
    <col min="16" max="16384" width="8.7265625" style="65"/>
  </cols>
  <sheetData>
    <row r="1" spans="1:13" ht="4.5" customHeight="1"/>
    <row r="2" spans="1:13" ht="39" customHeight="1">
      <c r="A2" s="179" t="s">
        <v>203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1:13" ht="3" customHeight="1"/>
    <row r="4" spans="1:13" ht="27.75" customHeight="1" thickBot="1">
      <c r="A4" s="181" t="s">
        <v>0</v>
      </c>
      <c r="B4" s="181"/>
      <c r="C4" s="66" t="s">
        <v>13</v>
      </c>
      <c r="D4" s="67"/>
      <c r="E4" s="67"/>
      <c r="F4" s="7" t="s">
        <v>12</v>
      </c>
      <c r="H4" s="182"/>
      <c r="I4" s="183"/>
      <c r="J4" s="183"/>
      <c r="K4" s="183"/>
      <c r="L4" s="183"/>
      <c r="M4" s="183"/>
    </row>
    <row r="5" spans="1:13" ht="46.5" customHeight="1" thickBot="1">
      <c r="A5" s="184" t="s">
        <v>61</v>
      </c>
      <c r="B5" s="185"/>
      <c r="C5" s="186" t="s">
        <v>34</v>
      </c>
      <c r="D5" s="187"/>
      <c r="E5" s="187"/>
      <c r="F5" s="187"/>
      <c r="G5" s="187"/>
      <c r="H5" s="187"/>
      <c r="I5" s="187"/>
      <c r="J5" s="187"/>
      <c r="K5" s="187"/>
      <c r="L5" s="187"/>
      <c r="M5" s="188"/>
    </row>
    <row r="6" spans="1:13" s="1" customFormat="1" ht="19.5" customHeight="1">
      <c r="A6" s="147" t="s">
        <v>1</v>
      </c>
      <c r="B6" s="148"/>
      <c r="C6" s="148"/>
      <c r="D6" s="148"/>
      <c r="E6" s="148"/>
      <c r="F6" s="148"/>
      <c r="G6" s="148"/>
      <c r="H6" s="147" t="s">
        <v>2</v>
      </c>
      <c r="I6" s="148"/>
      <c r="J6" s="151"/>
      <c r="K6" s="152"/>
      <c r="L6" s="152"/>
      <c r="M6" s="153"/>
    </row>
    <row r="7" spans="1:13" s="1" customFormat="1" ht="27.75" customHeight="1" thickBot="1">
      <c r="A7" s="149"/>
      <c r="B7" s="150"/>
      <c r="C7" s="150"/>
      <c r="D7" s="150"/>
      <c r="E7" s="150"/>
      <c r="F7" s="150"/>
      <c r="G7" s="150"/>
      <c r="H7" s="149"/>
      <c r="I7" s="150"/>
      <c r="J7" s="154" t="s">
        <v>17</v>
      </c>
      <c r="K7" s="155"/>
      <c r="L7" s="68"/>
      <c r="M7" s="6" t="s">
        <v>7</v>
      </c>
    </row>
    <row r="8" spans="1:13" s="1" customFormat="1" ht="30" customHeight="1">
      <c r="A8" s="161" t="s">
        <v>3</v>
      </c>
      <c r="B8" s="164" t="s">
        <v>15</v>
      </c>
      <c r="C8" s="165"/>
      <c r="D8" s="165"/>
      <c r="E8" s="165"/>
      <c r="F8" s="165"/>
      <c r="G8" s="166"/>
      <c r="H8" s="69">
        <v>0.5</v>
      </c>
      <c r="I8" s="136">
        <f>SUM(H8:H13)</f>
        <v>5.5</v>
      </c>
      <c r="J8" s="167"/>
      <c r="K8" s="168"/>
      <c r="L8" s="35"/>
      <c r="M8" s="169">
        <f>SUM(J8:K12)</f>
        <v>0</v>
      </c>
    </row>
    <row r="9" spans="1:13" s="1" customFormat="1" ht="30" customHeight="1">
      <c r="A9" s="162"/>
      <c r="B9" s="171" t="s">
        <v>20</v>
      </c>
      <c r="C9" s="172"/>
      <c r="D9" s="172"/>
      <c r="E9" s="172"/>
      <c r="F9" s="172"/>
      <c r="G9" s="172"/>
      <c r="H9" s="70">
        <v>0.5</v>
      </c>
      <c r="I9" s="137"/>
      <c r="J9" s="173"/>
      <c r="K9" s="174"/>
      <c r="L9" s="36"/>
      <c r="M9" s="170"/>
    </row>
    <row r="10" spans="1:13" s="1" customFormat="1" ht="30" customHeight="1">
      <c r="A10" s="162"/>
      <c r="B10" s="175" t="s">
        <v>21</v>
      </c>
      <c r="C10" s="176"/>
      <c r="D10" s="176"/>
      <c r="E10" s="176"/>
      <c r="F10" s="176"/>
      <c r="G10" s="176"/>
      <c r="H10" s="71">
        <v>3</v>
      </c>
      <c r="I10" s="137"/>
      <c r="J10" s="177"/>
      <c r="K10" s="178"/>
      <c r="L10" s="72"/>
      <c r="M10" s="170"/>
    </row>
    <row r="11" spans="1:13" s="1" customFormat="1" ht="30" customHeight="1">
      <c r="A11" s="162"/>
      <c r="B11" s="175" t="s">
        <v>5</v>
      </c>
      <c r="C11" s="176"/>
      <c r="D11" s="176"/>
      <c r="E11" s="176"/>
      <c r="F11" s="176"/>
      <c r="G11" s="176"/>
      <c r="H11" s="71">
        <v>0.3</v>
      </c>
      <c r="I11" s="137"/>
      <c r="J11" s="189"/>
      <c r="K11" s="190"/>
      <c r="L11" s="73"/>
      <c r="M11" s="170"/>
    </row>
    <row r="12" spans="1:13" s="2" customFormat="1" ht="30" customHeight="1">
      <c r="A12" s="162"/>
      <c r="B12" s="175" t="s">
        <v>14</v>
      </c>
      <c r="C12" s="176"/>
      <c r="D12" s="176"/>
      <c r="E12" s="176"/>
      <c r="F12" s="176"/>
      <c r="G12" s="176"/>
      <c r="H12" s="71">
        <v>0.2</v>
      </c>
      <c r="I12" s="137"/>
      <c r="J12" s="191"/>
      <c r="K12" s="192"/>
      <c r="L12" s="73"/>
      <c r="M12" s="170"/>
    </row>
    <row r="13" spans="1:13" s="1" customFormat="1" ht="30" customHeight="1" thickBot="1">
      <c r="A13" s="162"/>
      <c r="B13" s="193" t="s">
        <v>22</v>
      </c>
      <c r="C13" s="194"/>
      <c r="D13" s="194"/>
      <c r="E13" s="194"/>
      <c r="F13" s="194"/>
      <c r="G13" s="194"/>
      <c r="H13" s="74">
        <v>1</v>
      </c>
      <c r="I13" s="137"/>
      <c r="J13" s="195" t="s">
        <v>86</v>
      </c>
      <c r="K13" s="196"/>
      <c r="L13" s="37"/>
      <c r="M13" s="170"/>
    </row>
    <row r="14" spans="1:13" s="1" customFormat="1" ht="30" customHeight="1" thickBot="1">
      <c r="A14" s="162"/>
      <c r="B14" s="199" t="s">
        <v>18</v>
      </c>
      <c r="C14" s="200"/>
      <c r="D14" s="200"/>
      <c r="E14" s="200"/>
      <c r="F14" s="200"/>
      <c r="G14" s="201"/>
      <c r="H14" s="75"/>
      <c r="I14" s="12"/>
      <c r="J14" s="197"/>
      <c r="K14" s="198"/>
      <c r="L14" s="38"/>
      <c r="M14" s="5">
        <f>SUM(J13:K14)</f>
        <v>0</v>
      </c>
    </row>
    <row r="15" spans="1:13" s="1" customFormat="1" ht="30" customHeight="1">
      <c r="A15" s="162"/>
      <c r="B15" s="261" t="s">
        <v>139</v>
      </c>
      <c r="C15" s="262"/>
      <c r="D15" s="262"/>
      <c r="E15" s="262"/>
      <c r="F15" s="262"/>
      <c r="G15" s="263"/>
      <c r="H15" s="76">
        <v>0.4</v>
      </c>
      <c r="I15" s="202">
        <v>1</v>
      </c>
      <c r="J15" s="159"/>
      <c r="K15" s="160"/>
      <c r="L15" s="72"/>
      <c r="M15" s="142">
        <f>IF(J15+J16+J18+J17&gt;=1,1,J15+J16+J17+J18)</f>
        <v>0</v>
      </c>
    </row>
    <row r="16" spans="1:13" s="1" customFormat="1" ht="30" customHeight="1">
      <c r="A16" s="162"/>
      <c r="B16" s="156" t="s">
        <v>108</v>
      </c>
      <c r="C16" s="157"/>
      <c r="D16" s="157"/>
      <c r="E16" s="157"/>
      <c r="F16" s="157"/>
      <c r="G16" s="158"/>
      <c r="H16" s="77">
        <v>0.4</v>
      </c>
      <c r="I16" s="202"/>
      <c r="J16" s="159"/>
      <c r="K16" s="160"/>
      <c r="L16" s="72"/>
      <c r="M16" s="204"/>
    </row>
    <row r="17" spans="1:14" s="1" customFormat="1" ht="30" customHeight="1">
      <c r="A17" s="162"/>
      <c r="B17" s="175" t="s">
        <v>123</v>
      </c>
      <c r="C17" s="210"/>
      <c r="D17" s="210"/>
      <c r="E17" s="210"/>
      <c r="F17" s="210"/>
      <c r="G17" s="211"/>
      <c r="H17" s="78">
        <v>0.4</v>
      </c>
      <c r="I17" s="202"/>
      <c r="J17" s="177"/>
      <c r="K17" s="178"/>
      <c r="L17" s="72"/>
      <c r="M17" s="204"/>
    </row>
    <row r="18" spans="1:14" s="1" customFormat="1" ht="30" customHeight="1" thickBot="1">
      <c r="A18" s="163"/>
      <c r="B18" s="205" t="s">
        <v>124</v>
      </c>
      <c r="C18" s="206"/>
      <c r="D18" s="206"/>
      <c r="E18" s="206"/>
      <c r="F18" s="206"/>
      <c r="G18" s="207"/>
      <c r="H18" s="79">
        <v>0.2</v>
      </c>
      <c r="I18" s="203"/>
      <c r="J18" s="208"/>
      <c r="K18" s="209"/>
      <c r="L18" s="72"/>
      <c r="M18" s="204"/>
    </row>
    <row r="19" spans="1:14" s="1" customFormat="1" ht="43.5" customHeight="1">
      <c r="A19" s="133" t="s">
        <v>6</v>
      </c>
      <c r="B19" s="231" t="s">
        <v>100</v>
      </c>
      <c r="C19" s="229" t="s">
        <v>93</v>
      </c>
      <c r="D19" s="220" t="s">
        <v>15</v>
      </c>
      <c r="E19" s="221"/>
      <c r="F19" s="221"/>
      <c r="G19" s="222"/>
      <c r="H19" s="80">
        <v>0.5</v>
      </c>
      <c r="I19" s="136">
        <f>H19+H22</f>
        <v>1.5</v>
      </c>
      <c r="J19" s="138"/>
      <c r="K19" s="139"/>
      <c r="L19" s="234">
        <f>IF(J19+J20&gt;=0.5,0.5,J19+J20)</f>
        <v>0</v>
      </c>
      <c r="M19" s="212">
        <f>IF(L19=0,L21+L22,IF(L21=0,L19+L22,IF(L19+L21=0,L22,"入力ｴﾗｰ")))</f>
        <v>0</v>
      </c>
    </row>
    <row r="20" spans="1:14" s="1" customFormat="1" ht="43.5" customHeight="1">
      <c r="A20" s="134"/>
      <c r="B20" s="232"/>
      <c r="C20" s="230"/>
      <c r="D20" s="223" t="s">
        <v>92</v>
      </c>
      <c r="E20" s="224"/>
      <c r="F20" s="224"/>
      <c r="G20" s="225"/>
      <c r="H20" s="81">
        <v>0.3</v>
      </c>
      <c r="I20" s="137"/>
      <c r="J20" s="218"/>
      <c r="K20" s="219"/>
      <c r="L20" s="235"/>
      <c r="M20" s="213"/>
    </row>
    <row r="21" spans="1:14" s="1" customFormat="1" ht="43.5" customHeight="1">
      <c r="A21" s="134"/>
      <c r="B21" s="233"/>
      <c r="C21" s="34" t="s">
        <v>94</v>
      </c>
      <c r="D21" s="226" t="s">
        <v>110</v>
      </c>
      <c r="E21" s="227"/>
      <c r="F21" s="227"/>
      <c r="G21" s="228"/>
      <c r="H21" s="70">
        <v>0.3</v>
      </c>
      <c r="I21" s="137"/>
      <c r="J21" s="218"/>
      <c r="K21" s="219"/>
      <c r="L21" s="58">
        <f>J21</f>
        <v>0</v>
      </c>
      <c r="M21" s="213"/>
    </row>
    <row r="22" spans="1:14" s="1" customFormat="1" ht="30" customHeight="1" thickBot="1">
      <c r="A22" s="135"/>
      <c r="B22" s="214" t="s">
        <v>127</v>
      </c>
      <c r="C22" s="215"/>
      <c r="D22" s="215"/>
      <c r="E22" s="215"/>
      <c r="F22" s="215"/>
      <c r="G22" s="215"/>
      <c r="H22" s="82">
        <v>1</v>
      </c>
      <c r="I22" s="137"/>
      <c r="J22" s="216"/>
      <c r="K22" s="217"/>
      <c r="L22" s="46">
        <f>J22</f>
        <v>0</v>
      </c>
      <c r="M22" s="213"/>
    </row>
    <row r="23" spans="1:14" s="1" customFormat="1" ht="30" customHeight="1">
      <c r="A23" s="122" t="s">
        <v>4</v>
      </c>
      <c r="B23" s="140" t="s">
        <v>8</v>
      </c>
      <c r="C23" s="141"/>
      <c r="D23" s="141"/>
      <c r="E23" s="141"/>
      <c r="F23" s="141"/>
      <c r="G23" s="141"/>
      <c r="H23" s="80">
        <v>1</v>
      </c>
      <c r="I23" s="142">
        <v>2.4</v>
      </c>
      <c r="J23" s="138"/>
      <c r="K23" s="139"/>
      <c r="L23" s="39"/>
      <c r="M23" s="255">
        <f>SUM(J23,K25:K29,J30)</f>
        <v>0</v>
      </c>
    </row>
    <row r="24" spans="1:14" s="1" customFormat="1" ht="30" customHeight="1" thickBot="1">
      <c r="A24" s="123"/>
      <c r="B24" s="125" t="s">
        <v>37</v>
      </c>
      <c r="C24" s="126"/>
      <c r="D24" s="126"/>
      <c r="E24" s="126"/>
      <c r="F24" s="126"/>
      <c r="G24" s="127"/>
      <c r="H24" s="78">
        <v>1.4</v>
      </c>
      <c r="I24" s="143"/>
      <c r="J24" s="11"/>
      <c r="K24" s="13"/>
      <c r="L24" s="41"/>
      <c r="M24" s="256"/>
      <c r="N24" s="4"/>
    </row>
    <row r="25" spans="1:14" s="1" customFormat="1" ht="30" customHeight="1">
      <c r="A25" s="123"/>
      <c r="B25" s="61" t="s">
        <v>25</v>
      </c>
      <c r="C25" s="144" t="s">
        <v>96</v>
      </c>
      <c r="D25" s="145"/>
      <c r="E25" s="145"/>
      <c r="F25" s="146"/>
      <c r="G25" s="16" t="s">
        <v>9</v>
      </c>
      <c r="H25" s="59">
        <v>0.4</v>
      </c>
      <c r="I25" s="128"/>
      <c r="J25" s="60"/>
      <c r="K25" s="241">
        <f>IF(SUM(J25:J29)&gt;1.4,1.4,SUM(J25:J29))</f>
        <v>0</v>
      </c>
      <c r="L25" s="42"/>
      <c r="M25" s="256"/>
      <c r="N25" s="4"/>
    </row>
    <row r="26" spans="1:14" s="1" customFormat="1" ht="30" customHeight="1">
      <c r="A26" s="123"/>
      <c r="B26" s="49" t="s">
        <v>30</v>
      </c>
      <c r="C26" s="243" t="s">
        <v>97</v>
      </c>
      <c r="D26" s="244"/>
      <c r="E26" s="244"/>
      <c r="F26" s="244"/>
      <c r="G26" s="18" t="s">
        <v>9</v>
      </c>
      <c r="H26" s="10">
        <v>0.4</v>
      </c>
      <c r="I26" s="129"/>
      <c r="J26" s="60"/>
      <c r="K26" s="241"/>
      <c r="L26" s="42"/>
      <c r="M26" s="256"/>
      <c r="N26" s="4"/>
    </row>
    <row r="27" spans="1:14" s="1" customFormat="1" ht="30" customHeight="1">
      <c r="A27" s="123"/>
      <c r="B27" s="49" t="s">
        <v>31</v>
      </c>
      <c r="C27" s="245" t="s">
        <v>98</v>
      </c>
      <c r="D27" s="246"/>
      <c r="E27" s="246"/>
      <c r="F27" s="246"/>
      <c r="G27" s="20" t="s">
        <v>11</v>
      </c>
      <c r="H27" s="10">
        <v>0.4</v>
      </c>
      <c r="I27" s="129"/>
      <c r="J27" s="60"/>
      <c r="K27" s="241"/>
      <c r="L27" s="42"/>
      <c r="M27" s="256"/>
      <c r="N27" s="4"/>
    </row>
    <row r="28" spans="1:14" s="1" customFormat="1" ht="30" customHeight="1">
      <c r="A28" s="123"/>
      <c r="B28" s="49" t="s">
        <v>38</v>
      </c>
      <c r="C28" s="245" t="s">
        <v>99</v>
      </c>
      <c r="D28" s="246"/>
      <c r="E28" s="246"/>
      <c r="F28" s="247"/>
      <c r="G28" s="20" t="s">
        <v>16</v>
      </c>
      <c r="H28" s="10">
        <v>0.4</v>
      </c>
      <c r="I28" s="129"/>
      <c r="J28" s="32"/>
      <c r="K28" s="241"/>
      <c r="L28" s="42"/>
      <c r="M28" s="256"/>
      <c r="N28" s="4"/>
    </row>
    <row r="29" spans="1:14" s="1" customFormat="1" ht="30" customHeight="1" thickBot="1">
      <c r="A29" s="123"/>
      <c r="B29" s="50" t="s">
        <v>39</v>
      </c>
      <c r="C29" s="248" t="s">
        <v>88</v>
      </c>
      <c r="D29" s="249"/>
      <c r="E29" s="249"/>
      <c r="F29" s="250"/>
      <c r="G29" s="19" t="s">
        <v>16</v>
      </c>
      <c r="H29" s="21">
        <v>0.4</v>
      </c>
      <c r="I29" s="130"/>
      <c r="J29" s="63"/>
      <c r="K29" s="242"/>
      <c r="L29" s="43"/>
      <c r="M29" s="256"/>
      <c r="N29" s="4"/>
    </row>
    <row r="30" spans="1:14" s="1" customFormat="1" ht="30" customHeight="1" thickBot="1">
      <c r="A30" s="124"/>
      <c r="B30" s="125" t="s">
        <v>136</v>
      </c>
      <c r="C30" s="126"/>
      <c r="D30" s="126"/>
      <c r="E30" s="126"/>
      <c r="F30" s="126"/>
      <c r="G30" s="127"/>
      <c r="H30" s="78">
        <v>0.6</v>
      </c>
      <c r="I30" s="45">
        <v>0.6</v>
      </c>
      <c r="J30" s="131"/>
      <c r="K30" s="132"/>
      <c r="L30" s="44"/>
      <c r="M30" s="257"/>
      <c r="N30" s="4"/>
    </row>
    <row r="31" spans="1:14" s="1" customFormat="1" ht="30" customHeight="1" thickBot="1">
      <c r="A31" s="14" t="s">
        <v>19</v>
      </c>
      <c r="B31" s="9"/>
      <c r="C31" s="9"/>
      <c r="D31" s="9"/>
      <c r="E31" s="9"/>
      <c r="F31" s="9"/>
      <c r="G31" s="9"/>
      <c r="H31" s="251">
        <f>+SUM(H8,H9,H10,H11,H12,I15,I19,H23,H24,H30)</f>
        <v>10</v>
      </c>
      <c r="I31" s="147"/>
      <c r="J31" s="252">
        <f>SUM(M8,M15,M19,M23)</f>
        <v>0</v>
      </c>
      <c r="K31" s="253"/>
      <c r="L31" s="253"/>
      <c r="M31" s="254"/>
      <c r="N31" s="4"/>
    </row>
    <row r="32" spans="1:14" s="1" customFormat="1" ht="30" customHeight="1" thickBot="1">
      <c r="A32" s="15" t="s">
        <v>32</v>
      </c>
      <c r="B32" s="8"/>
      <c r="C32" s="8"/>
      <c r="D32" s="8"/>
      <c r="E32" s="8"/>
      <c r="F32" s="8"/>
      <c r="G32" s="8"/>
      <c r="H32" s="236">
        <f>SUM(H13,H14)+H31</f>
        <v>11</v>
      </c>
      <c r="I32" s="237"/>
      <c r="J32" s="238"/>
      <c r="K32" s="239"/>
      <c r="L32" s="239"/>
      <c r="M32" s="240"/>
    </row>
    <row r="33" spans="5:5" s="2" customFormat="1" ht="9.5"/>
    <row r="34" spans="5:5" s="2" customFormat="1" ht="9.5"/>
    <row r="35" spans="5:5" s="2" customFormat="1" ht="9.5">
      <c r="E35" s="3"/>
    </row>
    <row r="36" spans="5:5" s="2" customFormat="1" ht="9.5">
      <c r="E36" s="3"/>
    </row>
    <row r="37" spans="5:5" s="2" customFormat="1" ht="9.5">
      <c r="E37" s="3"/>
    </row>
    <row r="38" spans="5:5" s="2" customFormat="1" ht="9.5">
      <c r="E38" s="3"/>
    </row>
    <row r="39" spans="5:5" s="2" customFormat="1" ht="9.5">
      <c r="E39" s="1"/>
    </row>
    <row r="40" spans="5:5" s="2" customFormat="1" ht="9.5">
      <c r="E40" s="1"/>
    </row>
    <row r="41" spans="5:5" s="2" customFormat="1" ht="9.5">
      <c r="E41" s="1"/>
    </row>
    <row r="42" spans="5:5" s="2" customFormat="1" ht="9.5">
      <c r="E42" s="3"/>
    </row>
    <row r="43" spans="5:5" s="2" customFormat="1" ht="9.5">
      <c r="E43" s="1"/>
    </row>
    <row r="44" spans="5:5" s="2" customFormat="1" ht="9.5">
      <c r="E44" s="3"/>
    </row>
    <row r="45" spans="5:5" s="2" customFormat="1" ht="9.5">
      <c r="E45" s="3"/>
    </row>
    <row r="46" spans="5:5" s="2" customFormat="1" ht="9.5">
      <c r="E46" s="1"/>
    </row>
    <row r="47" spans="5:5" s="2" customFormat="1" ht="9.5">
      <c r="E47" s="3"/>
    </row>
    <row r="48" spans="5:5" s="1" customFormat="1" ht="9.5">
      <c r="E48" s="3"/>
    </row>
    <row r="49" spans="5:5" s="1" customFormat="1" ht="9.5">
      <c r="E49" s="3"/>
    </row>
    <row r="50" spans="5:5" s="1" customFormat="1" ht="9.5">
      <c r="E50" s="3"/>
    </row>
    <row r="51" spans="5:5" s="1" customFormat="1" ht="9.5">
      <c r="E51" s="3"/>
    </row>
    <row r="52" spans="5:5" s="1" customFormat="1" ht="9.5">
      <c r="E52" s="3"/>
    </row>
    <row r="53" spans="5:5" s="1" customFormat="1" ht="9.5">
      <c r="E53" s="3"/>
    </row>
    <row r="54" spans="5:5" s="1" customFormat="1" ht="9.5">
      <c r="E54" s="3"/>
    </row>
    <row r="55" spans="5:5" s="1" customFormat="1" ht="9.5"/>
    <row r="56" spans="5:5" s="1" customFormat="1" ht="9.5"/>
    <row r="57" spans="5:5" s="1" customFormat="1" ht="9.5"/>
    <row r="58" spans="5:5" s="1" customFormat="1" ht="9.5"/>
    <row r="59" spans="5:5" s="1" customFormat="1" ht="9.5"/>
    <row r="60" spans="5:5" s="1" customFormat="1" ht="9.5"/>
    <row r="61" spans="5:5" s="1" customFormat="1" ht="9.5"/>
    <row r="62" spans="5:5" s="1" customFormat="1" ht="9.5"/>
    <row r="63" spans="5:5" s="1" customFormat="1" ht="9.5"/>
    <row r="64" spans="5:5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  <row r="74" s="1" customFormat="1" ht="9.5"/>
    <row r="75" s="1" customFormat="1" ht="9.5"/>
    <row r="76" s="1" customFormat="1" ht="9.5"/>
    <row r="77" s="1" customFormat="1" ht="9.5"/>
    <row r="78" s="1" customFormat="1" ht="9.5"/>
    <row r="79" s="1" customFormat="1" ht="9.5"/>
    <row r="80" s="1" customFormat="1" ht="9.5"/>
    <row r="81" s="1" customFormat="1" ht="9.5"/>
  </sheetData>
  <dataConsolidate/>
  <mergeCells count="68">
    <mergeCell ref="H32:I32"/>
    <mergeCell ref="J32:M32"/>
    <mergeCell ref="K25:K29"/>
    <mergeCell ref="C26:F26"/>
    <mergeCell ref="C27:F27"/>
    <mergeCell ref="C28:F28"/>
    <mergeCell ref="C29:F29"/>
    <mergeCell ref="H31:I31"/>
    <mergeCell ref="J31:M31"/>
    <mergeCell ref="M23:M30"/>
    <mergeCell ref="M19:M22"/>
    <mergeCell ref="B22:G22"/>
    <mergeCell ref="J22:K22"/>
    <mergeCell ref="J20:K20"/>
    <mergeCell ref="J21:K21"/>
    <mergeCell ref="D19:G19"/>
    <mergeCell ref="D20:G20"/>
    <mergeCell ref="D21:G21"/>
    <mergeCell ref="C19:C20"/>
    <mergeCell ref="B19:B21"/>
    <mergeCell ref="L19:L20"/>
    <mergeCell ref="B15:G15"/>
    <mergeCell ref="I15:I18"/>
    <mergeCell ref="J15:K15"/>
    <mergeCell ref="M15:M18"/>
    <mergeCell ref="B18:G18"/>
    <mergeCell ref="J18:K18"/>
    <mergeCell ref="B17:G17"/>
    <mergeCell ref="J17:K17"/>
    <mergeCell ref="J11:K11"/>
    <mergeCell ref="B12:G12"/>
    <mergeCell ref="J12:K12"/>
    <mergeCell ref="B13:G13"/>
    <mergeCell ref="J13:K14"/>
    <mergeCell ref="B14:G14"/>
    <mergeCell ref="A2:M2"/>
    <mergeCell ref="A4:B4"/>
    <mergeCell ref="H4:M4"/>
    <mergeCell ref="A5:B5"/>
    <mergeCell ref="C5:M5"/>
    <mergeCell ref="A6:G7"/>
    <mergeCell ref="H6:I7"/>
    <mergeCell ref="J6:M6"/>
    <mergeCell ref="J7:K7"/>
    <mergeCell ref="B16:G16"/>
    <mergeCell ref="J16:K16"/>
    <mergeCell ref="A8:A18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A23:A30"/>
    <mergeCell ref="B30:G30"/>
    <mergeCell ref="I25:I29"/>
    <mergeCell ref="J30:K30"/>
    <mergeCell ref="A19:A22"/>
    <mergeCell ref="I19:I22"/>
    <mergeCell ref="J19:K19"/>
    <mergeCell ref="B23:G23"/>
    <mergeCell ref="I23:I24"/>
    <mergeCell ref="J23:K23"/>
    <mergeCell ref="B24:G24"/>
    <mergeCell ref="C25:F25"/>
  </mergeCells>
  <phoneticPr fontId="2"/>
  <conditionalFormatting sqref="J21:K21">
    <cfRule type="expression" dxfId="27" priority="8">
      <formula>($J$19+$J$20)&gt;0</formula>
    </cfRule>
  </conditionalFormatting>
  <conditionalFormatting sqref="J19:K20">
    <cfRule type="expression" dxfId="26" priority="7">
      <formula>$J$21&gt;0</formula>
    </cfRule>
  </conditionalFormatting>
  <conditionalFormatting sqref="M19:M22">
    <cfRule type="duplicateValues" dxfId="25" priority="3"/>
  </conditionalFormatting>
  <dataValidations count="14">
    <dataValidation type="list" allowBlank="1" showInputMessage="1" showErrorMessage="1" sqref="L23 J8:K9" xr:uid="{FF09C1C4-007F-48F3-9FC5-42108E9CE575}">
      <formula1>"0.5,0"</formula1>
    </dataValidation>
    <dataValidation type="list" allowBlank="1" showInputMessage="1" showErrorMessage="1" sqref="J12:L12" xr:uid="{F698CF2E-0FD1-4761-96DE-4FBCFC511E8B}">
      <formula1>"0.2,0.15,0.1,0"</formula1>
    </dataValidation>
    <dataValidation type="list" allowBlank="1" showInputMessage="1" showErrorMessage="1" sqref="J11:L11" xr:uid="{7C3CA62E-D8AE-44A9-A863-F41E40B73C9C}">
      <formula1>"0.3,0.25,0.2,0.15,0.1,0"</formula1>
    </dataValidation>
    <dataValidation type="list" allowBlank="1" showInputMessage="1" showErrorMessage="1" sqref="J19:K19 L9" xr:uid="{6921F523-008B-4D40-9BFB-B502A631E2D1}">
      <formula1>"0.5,0.3,0"</formula1>
    </dataValidation>
    <dataValidation type="list" allowBlank="1" showInputMessage="1" showErrorMessage="1" sqref="J22:K22" xr:uid="{0788777D-5FC7-4E1E-A748-BE784985C04C}">
      <formula1>"1.0,0.5,0"</formula1>
    </dataValidation>
    <dataValidation type="list" allowBlank="1" showInputMessage="1" showErrorMessage="1" sqref="L15" xr:uid="{3B834F12-D314-4BCC-9C63-1682CEBDA723}">
      <formula1>"0.3,0.2,0.1,0"</formula1>
    </dataValidation>
    <dataValidation type="list" allowBlank="1" showInputMessage="1" showErrorMessage="1" sqref="J20:K20 L16" xr:uid="{49D79721-DDD2-4A5C-BFCE-E599BE77B90E}">
      <formula1>"0.3,0.2,0"</formula1>
    </dataValidation>
    <dataValidation type="list" allowBlank="1" showInputMessage="1" showErrorMessage="1" sqref="L17:L18" xr:uid="{9A2C30DD-C047-4177-9AEE-0F90CC295BE2}">
      <formula1>"0.2,0.1,０"</formula1>
    </dataValidation>
    <dataValidation type="list" allowBlank="1" showInputMessage="1" showErrorMessage="1" sqref="J21:K21" xr:uid="{38A27022-2CC0-4AD5-BDF2-69B5D17DADF1}">
      <formula1>"0.3,0.1,0"</formula1>
    </dataValidation>
    <dataValidation type="list" allowBlank="1" showInputMessage="1" showErrorMessage="1" sqref="J30:K30" xr:uid="{320A7EA3-A068-4346-B8CB-8E2E10D61FCB}">
      <formula1>"0.6,0.3,0.0"</formula1>
    </dataValidation>
    <dataValidation type="list" allowBlank="1" showInputMessage="1" showErrorMessage="1" sqref="J23:K23" xr:uid="{F5D83DD5-23FE-43F7-84E1-FF49299CBE70}">
      <formula1>"1.0,0.8,0.6,0.3,0"</formula1>
    </dataValidation>
    <dataValidation type="list" allowBlank="1" showInputMessage="1" showErrorMessage="1" sqref="J29" xr:uid="{4E80EFBC-48F2-4F09-97C8-B3F5F37999CD}">
      <formula1>"0.4,0"</formula1>
    </dataValidation>
    <dataValidation type="list" allowBlank="1" showInputMessage="1" showErrorMessage="1" sqref="J25:J28 J15:K17" xr:uid="{DAFEF433-9DC7-4A88-A27A-8C1A02D1E03F}">
      <formula1>"0.4,0.2,0"</formula1>
    </dataValidation>
    <dataValidation type="list" allowBlank="1" showInputMessage="1" showErrorMessage="1" sqref="J18:K18" xr:uid="{3BC9D683-8831-4CB4-BB4B-5D650D804B59}">
      <formula1>"0.2,０"</formula1>
    </dataValidation>
  </dataValidations>
  <printOptions horizontalCentered="1"/>
  <pageMargins left="0.49" right="0.55000000000000004" top="0.39370078740157483" bottom="0.39370078740157483" header="0" footer="0"/>
  <pageSetup paperSize="9" scale="85" firstPageNumber="50" orientation="portrait" useFirstPageNumber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  <pageSetUpPr fitToPage="1"/>
  </sheetPr>
  <dimension ref="A1:N82"/>
  <sheetViews>
    <sheetView tabSelected="1" topLeftCell="A31" workbookViewId="0">
      <selection activeCell="B17" sqref="B17:G17"/>
    </sheetView>
  </sheetViews>
  <sheetFormatPr defaultRowHeight="13"/>
  <cols>
    <col min="1" max="1" width="4" style="65" customWidth="1"/>
    <col min="2" max="2" width="11.6328125" style="65" customWidth="1"/>
    <col min="3" max="4" width="5.26953125" style="65" customWidth="1"/>
    <col min="5" max="5" width="30.453125" style="65" customWidth="1"/>
    <col min="6" max="6" width="5.26953125" style="65" customWidth="1"/>
    <col min="7" max="7" width="6.7265625" style="65" customWidth="1"/>
    <col min="8" max="8" width="4.26953125" style="65" customWidth="1"/>
    <col min="9" max="9" width="6" style="65" customWidth="1"/>
    <col min="10" max="11" width="6.6328125" style="65" customWidth="1"/>
    <col min="12" max="12" width="6.6328125" style="65" hidden="1" customWidth="1"/>
    <col min="13" max="13" width="6.90625" style="65" customWidth="1"/>
    <col min="14" max="16384" width="8.7265625" style="65"/>
  </cols>
  <sheetData>
    <row r="1" spans="1:13" ht="4.5" customHeight="1"/>
    <row r="2" spans="1:13" ht="39" customHeight="1">
      <c r="A2" s="179" t="s">
        <v>33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1:13" ht="3" customHeight="1"/>
    <row r="4" spans="1:13" ht="27.75" customHeight="1" thickBot="1">
      <c r="A4" s="181" t="s">
        <v>0</v>
      </c>
      <c r="B4" s="181"/>
      <c r="C4" s="66" t="s">
        <v>13</v>
      </c>
      <c r="D4" s="67"/>
      <c r="E4" s="67"/>
      <c r="F4" s="7" t="s">
        <v>12</v>
      </c>
      <c r="H4" s="182"/>
      <c r="I4" s="183"/>
      <c r="J4" s="183"/>
      <c r="K4" s="183"/>
      <c r="L4" s="183"/>
      <c r="M4" s="183"/>
    </row>
    <row r="5" spans="1:13" ht="46.5" customHeight="1" thickBot="1">
      <c r="A5" s="184" t="s">
        <v>61</v>
      </c>
      <c r="B5" s="185"/>
      <c r="C5" s="186" t="s">
        <v>34</v>
      </c>
      <c r="D5" s="187"/>
      <c r="E5" s="187"/>
      <c r="F5" s="187"/>
      <c r="G5" s="187"/>
      <c r="H5" s="187"/>
      <c r="I5" s="187"/>
      <c r="J5" s="187"/>
      <c r="K5" s="187"/>
      <c r="L5" s="187"/>
      <c r="M5" s="188"/>
    </row>
    <row r="6" spans="1:13" s="1" customFormat="1" ht="19.5" customHeight="1">
      <c r="A6" s="147" t="s">
        <v>1</v>
      </c>
      <c r="B6" s="148"/>
      <c r="C6" s="148"/>
      <c r="D6" s="148"/>
      <c r="E6" s="148"/>
      <c r="F6" s="148"/>
      <c r="G6" s="148"/>
      <c r="H6" s="147" t="s">
        <v>2</v>
      </c>
      <c r="I6" s="148"/>
      <c r="J6" s="151"/>
      <c r="K6" s="152"/>
      <c r="L6" s="152"/>
      <c r="M6" s="153"/>
    </row>
    <row r="7" spans="1:13" s="1" customFormat="1" ht="27.75" customHeight="1" thickBot="1">
      <c r="A7" s="149"/>
      <c r="B7" s="150"/>
      <c r="C7" s="150"/>
      <c r="D7" s="150"/>
      <c r="E7" s="150"/>
      <c r="F7" s="150"/>
      <c r="G7" s="150"/>
      <c r="H7" s="149"/>
      <c r="I7" s="150"/>
      <c r="J7" s="154" t="s">
        <v>17</v>
      </c>
      <c r="K7" s="155"/>
      <c r="L7" s="68"/>
      <c r="M7" s="6" t="s">
        <v>7</v>
      </c>
    </row>
    <row r="8" spans="1:13" s="1" customFormat="1" ht="30" customHeight="1">
      <c r="A8" s="161" t="s">
        <v>3</v>
      </c>
      <c r="B8" s="164" t="s">
        <v>15</v>
      </c>
      <c r="C8" s="165"/>
      <c r="D8" s="165"/>
      <c r="E8" s="165"/>
      <c r="F8" s="165"/>
      <c r="G8" s="166"/>
      <c r="H8" s="69">
        <v>0.5</v>
      </c>
      <c r="I8" s="136">
        <f>SUM(H8:H13)</f>
        <v>5.5</v>
      </c>
      <c r="J8" s="167"/>
      <c r="K8" s="168"/>
      <c r="L8" s="35"/>
      <c r="M8" s="169">
        <f>SUM(J8:K12)</f>
        <v>0</v>
      </c>
    </row>
    <row r="9" spans="1:13" s="1" customFormat="1" ht="30" customHeight="1">
      <c r="A9" s="162"/>
      <c r="B9" s="171" t="s">
        <v>20</v>
      </c>
      <c r="C9" s="172"/>
      <c r="D9" s="172"/>
      <c r="E9" s="172"/>
      <c r="F9" s="172"/>
      <c r="G9" s="172"/>
      <c r="H9" s="70">
        <v>0.5</v>
      </c>
      <c r="I9" s="137"/>
      <c r="J9" s="173"/>
      <c r="K9" s="174"/>
      <c r="L9" s="36"/>
      <c r="M9" s="170"/>
    </row>
    <row r="10" spans="1:13" s="1" customFormat="1" ht="30" customHeight="1">
      <c r="A10" s="162"/>
      <c r="B10" s="175" t="s">
        <v>21</v>
      </c>
      <c r="C10" s="176"/>
      <c r="D10" s="176"/>
      <c r="E10" s="176"/>
      <c r="F10" s="176"/>
      <c r="G10" s="176"/>
      <c r="H10" s="71">
        <v>3</v>
      </c>
      <c r="I10" s="137"/>
      <c r="J10" s="177"/>
      <c r="K10" s="178"/>
      <c r="L10" s="72"/>
      <c r="M10" s="170"/>
    </row>
    <row r="11" spans="1:13" s="1" customFormat="1" ht="30" customHeight="1">
      <c r="A11" s="162"/>
      <c r="B11" s="175" t="s">
        <v>5</v>
      </c>
      <c r="C11" s="176"/>
      <c r="D11" s="176"/>
      <c r="E11" s="176"/>
      <c r="F11" s="176"/>
      <c r="G11" s="176"/>
      <c r="H11" s="71">
        <v>0.3</v>
      </c>
      <c r="I11" s="137"/>
      <c r="J11" s="189"/>
      <c r="K11" s="190"/>
      <c r="L11" s="73"/>
      <c r="M11" s="170"/>
    </row>
    <row r="12" spans="1:13" s="2" customFormat="1" ht="30" customHeight="1">
      <c r="A12" s="162"/>
      <c r="B12" s="175" t="s">
        <v>14</v>
      </c>
      <c r="C12" s="176"/>
      <c r="D12" s="176"/>
      <c r="E12" s="176"/>
      <c r="F12" s="176"/>
      <c r="G12" s="176"/>
      <c r="H12" s="71">
        <v>0.2</v>
      </c>
      <c r="I12" s="137"/>
      <c r="J12" s="191"/>
      <c r="K12" s="192"/>
      <c r="L12" s="73"/>
      <c r="M12" s="170"/>
    </row>
    <row r="13" spans="1:13" s="1" customFormat="1" ht="30" customHeight="1" thickBot="1">
      <c r="A13" s="162"/>
      <c r="B13" s="193" t="s">
        <v>22</v>
      </c>
      <c r="C13" s="194"/>
      <c r="D13" s="194"/>
      <c r="E13" s="194"/>
      <c r="F13" s="194"/>
      <c r="G13" s="194"/>
      <c r="H13" s="74">
        <v>1</v>
      </c>
      <c r="I13" s="137"/>
      <c r="J13" s="195" t="s">
        <v>86</v>
      </c>
      <c r="K13" s="196"/>
      <c r="L13" s="37"/>
      <c r="M13" s="170"/>
    </row>
    <row r="14" spans="1:13" s="1" customFormat="1" ht="30" customHeight="1" thickBot="1">
      <c r="A14" s="162"/>
      <c r="B14" s="199" t="s">
        <v>18</v>
      </c>
      <c r="C14" s="200"/>
      <c r="D14" s="200"/>
      <c r="E14" s="200"/>
      <c r="F14" s="200"/>
      <c r="G14" s="201"/>
      <c r="H14" s="75"/>
      <c r="I14" s="12"/>
      <c r="J14" s="197"/>
      <c r="K14" s="198"/>
      <c r="L14" s="38"/>
      <c r="M14" s="5">
        <f>SUM(J13:K14)</f>
        <v>0</v>
      </c>
    </row>
    <row r="15" spans="1:13" s="1" customFormat="1" ht="30" customHeight="1">
      <c r="A15" s="162"/>
      <c r="B15" s="261" t="s">
        <v>23</v>
      </c>
      <c r="C15" s="262"/>
      <c r="D15" s="262"/>
      <c r="E15" s="262"/>
      <c r="F15" s="262"/>
      <c r="G15" s="263"/>
      <c r="H15" s="76">
        <v>0.5</v>
      </c>
      <c r="I15" s="202">
        <v>1</v>
      </c>
      <c r="J15" s="159"/>
      <c r="K15" s="160"/>
      <c r="L15" s="72"/>
      <c r="M15" s="142">
        <f>J15+J16</f>
        <v>0</v>
      </c>
    </row>
    <row r="16" spans="1:13" s="1" customFormat="1" ht="30" customHeight="1" thickBot="1">
      <c r="A16" s="162"/>
      <c r="B16" s="205" t="s">
        <v>24</v>
      </c>
      <c r="C16" s="206"/>
      <c r="D16" s="206"/>
      <c r="E16" s="206"/>
      <c r="F16" s="206"/>
      <c r="G16" s="207"/>
      <c r="H16" s="79">
        <v>0.5</v>
      </c>
      <c r="I16" s="265"/>
      <c r="J16" s="177"/>
      <c r="K16" s="178"/>
      <c r="L16" s="72"/>
      <c r="M16" s="204"/>
    </row>
    <row r="17" spans="1:14" s="1" customFormat="1" ht="30" customHeight="1">
      <c r="A17" s="162"/>
      <c r="B17" s="261" t="s">
        <v>139</v>
      </c>
      <c r="C17" s="262"/>
      <c r="D17" s="262"/>
      <c r="E17" s="262"/>
      <c r="F17" s="262"/>
      <c r="G17" s="263"/>
      <c r="H17" s="76">
        <v>0.4</v>
      </c>
      <c r="I17" s="264">
        <v>1</v>
      </c>
      <c r="J17" s="258"/>
      <c r="K17" s="259"/>
      <c r="L17" s="83"/>
      <c r="M17" s="142">
        <f>IF(J17+J18+J20+J19&gt;=1,1,J17+J18+J19+J20)</f>
        <v>0</v>
      </c>
    </row>
    <row r="18" spans="1:14" s="1" customFormat="1" ht="30" customHeight="1">
      <c r="A18" s="162"/>
      <c r="B18" s="156" t="s">
        <v>108</v>
      </c>
      <c r="C18" s="157"/>
      <c r="D18" s="157"/>
      <c r="E18" s="157"/>
      <c r="F18" s="157"/>
      <c r="G18" s="158"/>
      <c r="H18" s="77">
        <v>0.4</v>
      </c>
      <c r="I18" s="202"/>
      <c r="J18" s="159"/>
      <c r="K18" s="160"/>
      <c r="L18" s="72"/>
      <c r="M18" s="204"/>
    </row>
    <row r="19" spans="1:14" s="1" customFormat="1" ht="30" customHeight="1">
      <c r="A19" s="162"/>
      <c r="B19" s="175" t="s">
        <v>123</v>
      </c>
      <c r="C19" s="210"/>
      <c r="D19" s="210"/>
      <c r="E19" s="210"/>
      <c r="F19" s="210"/>
      <c r="G19" s="211"/>
      <c r="H19" s="78">
        <v>0.4</v>
      </c>
      <c r="I19" s="202"/>
      <c r="J19" s="177"/>
      <c r="K19" s="178"/>
      <c r="L19" s="72"/>
      <c r="M19" s="204"/>
    </row>
    <row r="20" spans="1:14" s="1" customFormat="1" ht="30" customHeight="1" thickBot="1">
      <c r="A20" s="163"/>
      <c r="B20" s="205" t="s">
        <v>124</v>
      </c>
      <c r="C20" s="206"/>
      <c r="D20" s="206"/>
      <c r="E20" s="206"/>
      <c r="F20" s="206"/>
      <c r="G20" s="207"/>
      <c r="H20" s="79">
        <v>0.2</v>
      </c>
      <c r="I20" s="203"/>
      <c r="J20" s="208"/>
      <c r="K20" s="209"/>
      <c r="L20" s="84"/>
      <c r="M20" s="260"/>
    </row>
    <row r="21" spans="1:14" s="1" customFormat="1" ht="30" customHeight="1">
      <c r="A21" s="133" t="s">
        <v>6</v>
      </c>
      <c r="B21" s="231" t="s">
        <v>95</v>
      </c>
      <c r="C21" s="229" t="s">
        <v>93</v>
      </c>
      <c r="D21" s="220" t="s">
        <v>15</v>
      </c>
      <c r="E21" s="221"/>
      <c r="F21" s="221"/>
      <c r="G21" s="222"/>
      <c r="H21" s="80">
        <v>0.5</v>
      </c>
      <c r="I21" s="136">
        <f>H21+H24</f>
        <v>1.5</v>
      </c>
      <c r="J21" s="138"/>
      <c r="K21" s="139"/>
      <c r="L21" s="234">
        <f>IF(J21+J22&gt;=0.5,0.5,J21+J22)</f>
        <v>0</v>
      </c>
      <c r="M21" s="212">
        <f>IF(L21=0,L23+L24,IF(L23=0,L21+L24,IF(L21+L23=0,L24,"入力ｴﾗｰ")))</f>
        <v>0</v>
      </c>
    </row>
    <row r="22" spans="1:14" s="1" customFormat="1" ht="30" customHeight="1">
      <c r="A22" s="134"/>
      <c r="B22" s="232"/>
      <c r="C22" s="230"/>
      <c r="D22" s="223" t="s">
        <v>92</v>
      </c>
      <c r="E22" s="224"/>
      <c r="F22" s="224"/>
      <c r="G22" s="225"/>
      <c r="H22" s="81">
        <v>0.3</v>
      </c>
      <c r="I22" s="137"/>
      <c r="J22" s="218"/>
      <c r="K22" s="219"/>
      <c r="L22" s="235"/>
      <c r="M22" s="213"/>
    </row>
    <row r="23" spans="1:14" s="1" customFormat="1" ht="30" customHeight="1">
      <c r="A23" s="134"/>
      <c r="B23" s="233"/>
      <c r="C23" s="34" t="s">
        <v>94</v>
      </c>
      <c r="D23" s="226" t="s">
        <v>110</v>
      </c>
      <c r="E23" s="227"/>
      <c r="F23" s="227"/>
      <c r="G23" s="228"/>
      <c r="H23" s="70">
        <v>0.3</v>
      </c>
      <c r="I23" s="137"/>
      <c r="J23" s="218"/>
      <c r="K23" s="219"/>
      <c r="L23" s="58">
        <f>J23</f>
        <v>0</v>
      </c>
      <c r="M23" s="213"/>
    </row>
    <row r="24" spans="1:14" s="1" customFormat="1" ht="30" customHeight="1" thickBot="1">
      <c r="A24" s="135"/>
      <c r="B24" s="214" t="s">
        <v>127</v>
      </c>
      <c r="C24" s="215"/>
      <c r="D24" s="215"/>
      <c r="E24" s="215"/>
      <c r="F24" s="215"/>
      <c r="G24" s="215"/>
      <c r="H24" s="82">
        <v>1</v>
      </c>
      <c r="I24" s="137"/>
      <c r="J24" s="216"/>
      <c r="K24" s="217"/>
      <c r="L24" s="46">
        <f>J24</f>
        <v>0</v>
      </c>
      <c r="M24" s="213"/>
    </row>
    <row r="25" spans="1:14" s="1" customFormat="1" ht="30" customHeight="1">
      <c r="A25" s="266" t="s">
        <v>4</v>
      </c>
      <c r="B25" s="140" t="s">
        <v>8</v>
      </c>
      <c r="C25" s="141"/>
      <c r="D25" s="141"/>
      <c r="E25" s="141"/>
      <c r="F25" s="141"/>
      <c r="G25" s="141"/>
      <c r="H25" s="80">
        <v>0.5</v>
      </c>
      <c r="I25" s="142">
        <f>SUM(H25:H26)</f>
        <v>2</v>
      </c>
      <c r="J25" s="138"/>
      <c r="K25" s="139"/>
      <c r="L25" s="39"/>
      <c r="M25" s="142">
        <f>SUM(J25,K27:K31)</f>
        <v>0</v>
      </c>
    </row>
    <row r="26" spans="1:14" s="1" customFormat="1" ht="30" customHeight="1" thickBot="1">
      <c r="A26" s="267"/>
      <c r="B26" s="125" t="s">
        <v>37</v>
      </c>
      <c r="C26" s="126"/>
      <c r="D26" s="126"/>
      <c r="E26" s="126"/>
      <c r="F26" s="126"/>
      <c r="G26" s="127"/>
      <c r="H26" s="78">
        <v>1.5</v>
      </c>
      <c r="I26" s="143"/>
      <c r="J26" s="11"/>
      <c r="K26" s="13"/>
      <c r="L26" s="41"/>
      <c r="M26" s="143"/>
      <c r="N26" s="4"/>
    </row>
    <row r="27" spans="1:14" s="1" customFormat="1" ht="30" customHeight="1">
      <c r="A27" s="267"/>
      <c r="B27" s="273" t="s">
        <v>25</v>
      </c>
      <c r="C27" s="144" t="s">
        <v>27</v>
      </c>
      <c r="D27" s="145"/>
      <c r="E27" s="145"/>
      <c r="F27" s="146"/>
      <c r="G27" s="16" t="s">
        <v>9</v>
      </c>
      <c r="H27" s="269">
        <v>0.5</v>
      </c>
      <c r="I27" s="272"/>
      <c r="J27" s="271"/>
      <c r="K27" s="241">
        <f>IF(SUM(J27:J31)&gt;1.5,1.5,SUM(J27:J31))</f>
        <v>0</v>
      </c>
      <c r="L27" s="42"/>
      <c r="M27" s="143"/>
      <c r="N27" s="4"/>
    </row>
    <row r="28" spans="1:14" s="1" customFormat="1" ht="30" customHeight="1">
      <c r="A28" s="267"/>
      <c r="B28" s="274"/>
      <c r="C28" s="243" t="s">
        <v>26</v>
      </c>
      <c r="D28" s="244"/>
      <c r="E28" s="244"/>
      <c r="F28" s="244"/>
      <c r="G28" s="18" t="s">
        <v>10</v>
      </c>
      <c r="H28" s="270"/>
      <c r="I28" s="143"/>
      <c r="J28" s="270"/>
      <c r="K28" s="241"/>
      <c r="L28" s="42"/>
      <c r="M28" s="143"/>
      <c r="N28" s="4"/>
    </row>
    <row r="29" spans="1:14" s="1" customFormat="1" ht="30" customHeight="1">
      <c r="A29" s="267"/>
      <c r="B29" s="49" t="s">
        <v>30</v>
      </c>
      <c r="C29" s="245" t="s">
        <v>28</v>
      </c>
      <c r="D29" s="246"/>
      <c r="E29" s="246"/>
      <c r="F29" s="246"/>
      <c r="G29" s="20" t="s">
        <v>11</v>
      </c>
      <c r="H29" s="10">
        <v>0.5</v>
      </c>
      <c r="I29" s="143"/>
      <c r="J29" s="60"/>
      <c r="K29" s="241"/>
      <c r="L29" s="42"/>
      <c r="M29" s="143"/>
      <c r="N29" s="4"/>
    </row>
    <row r="30" spans="1:14" s="1" customFormat="1" ht="30" customHeight="1">
      <c r="A30" s="267"/>
      <c r="B30" s="49" t="s">
        <v>31</v>
      </c>
      <c r="C30" s="245" t="s">
        <v>29</v>
      </c>
      <c r="D30" s="246"/>
      <c r="E30" s="246"/>
      <c r="F30" s="247"/>
      <c r="G30" s="20" t="s">
        <v>16</v>
      </c>
      <c r="H30" s="10">
        <v>0.5</v>
      </c>
      <c r="I30" s="143"/>
      <c r="J30" s="32"/>
      <c r="K30" s="241"/>
      <c r="L30" s="42"/>
      <c r="M30" s="143"/>
      <c r="N30" s="4"/>
    </row>
    <row r="31" spans="1:14" s="1" customFormat="1" ht="30" customHeight="1" thickBot="1">
      <c r="A31" s="267"/>
      <c r="B31" s="50" t="s">
        <v>38</v>
      </c>
      <c r="C31" s="248" t="s">
        <v>88</v>
      </c>
      <c r="D31" s="249"/>
      <c r="E31" s="249"/>
      <c r="F31" s="250"/>
      <c r="G31" s="19" t="s">
        <v>16</v>
      </c>
      <c r="H31" s="21">
        <v>0.5</v>
      </c>
      <c r="I31" s="268"/>
      <c r="J31" s="63"/>
      <c r="K31" s="242"/>
      <c r="L31" s="43"/>
      <c r="M31" s="268"/>
      <c r="N31" s="4"/>
    </row>
    <row r="32" spans="1:14" s="1" customFormat="1" ht="30" customHeight="1" thickBot="1">
      <c r="A32" s="14" t="s">
        <v>19</v>
      </c>
      <c r="B32" s="9"/>
      <c r="C32" s="9"/>
      <c r="D32" s="9"/>
      <c r="E32" s="9"/>
      <c r="F32" s="9"/>
      <c r="G32" s="9"/>
      <c r="H32" s="251">
        <f>+SUM(H8,H9,H10,H11,H12,H15,H16,I21,H25,H26,I17)</f>
        <v>10</v>
      </c>
      <c r="I32" s="147"/>
      <c r="J32" s="252">
        <f>SUM(M8,M15,M21,M25,M17)</f>
        <v>0</v>
      </c>
      <c r="K32" s="253"/>
      <c r="L32" s="253"/>
      <c r="M32" s="254"/>
      <c r="N32" s="4"/>
    </row>
    <row r="33" spans="1:13" s="1" customFormat="1" ht="30" customHeight="1" thickBot="1">
      <c r="A33" s="15" t="s">
        <v>32</v>
      </c>
      <c r="B33" s="8"/>
      <c r="C33" s="8"/>
      <c r="D33" s="8"/>
      <c r="E33" s="8"/>
      <c r="F33" s="8"/>
      <c r="G33" s="8"/>
      <c r="H33" s="236">
        <f>SUM(H13,H14)+H32</f>
        <v>11</v>
      </c>
      <c r="I33" s="237"/>
      <c r="J33" s="238"/>
      <c r="K33" s="239"/>
      <c r="L33" s="239"/>
      <c r="M33" s="240"/>
    </row>
    <row r="34" spans="1:13" s="2" customFormat="1" ht="9.5"/>
    <row r="35" spans="1:13" s="2" customFormat="1" ht="9.5"/>
    <row r="36" spans="1:13" s="2" customFormat="1" ht="9.5">
      <c r="E36" s="3"/>
    </row>
    <row r="37" spans="1:13" s="2" customFormat="1" ht="9.5">
      <c r="E37" s="3"/>
    </row>
    <row r="38" spans="1:13" s="2" customFormat="1" ht="9.5">
      <c r="E38" s="3"/>
    </row>
    <row r="39" spans="1:13" s="2" customFormat="1" ht="9.5">
      <c r="E39" s="3"/>
    </row>
    <row r="40" spans="1:13" s="2" customFormat="1" ht="9.5">
      <c r="E40" s="1"/>
    </row>
    <row r="41" spans="1:13" s="2" customFormat="1" ht="9.5">
      <c r="E41" s="1"/>
    </row>
    <row r="42" spans="1:13" s="2" customFormat="1" ht="9.5">
      <c r="E42" s="1"/>
    </row>
    <row r="43" spans="1:13" s="2" customFormat="1" ht="9.5">
      <c r="E43" s="3"/>
    </row>
    <row r="44" spans="1:13" s="2" customFormat="1" ht="9.5">
      <c r="E44" s="1"/>
    </row>
    <row r="45" spans="1:13" s="2" customFormat="1" ht="9.5">
      <c r="E45" s="3"/>
    </row>
    <row r="46" spans="1:13" s="2" customFormat="1" ht="9.5">
      <c r="E46" s="3"/>
    </row>
    <row r="47" spans="1:13" s="2" customFormat="1" ht="9.5">
      <c r="E47" s="1"/>
    </row>
    <row r="48" spans="1:13" s="2" customFormat="1" ht="9.5">
      <c r="E48" s="3"/>
    </row>
    <row r="49" spans="5:5" s="1" customFormat="1" ht="9.5">
      <c r="E49" s="3"/>
    </row>
    <row r="50" spans="5:5" s="1" customFormat="1" ht="9.5">
      <c r="E50" s="3"/>
    </row>
    <row r="51" spans="5:5" s="1" customFormat="1" ht="9.5">
      <c r="E51" s="3"/>
    </row>
    <row r="52" spans="5:5" s="1" customFormat="1" ht="9.5">
      <c r="E52" s="3"/>
    </row>
    <row r="53" spans="5:5" s="1" customFormat="1" ht="9.5">
      <c r="E53" s="3"/>
    </row>
    <row r="54" spans="5:5" s="1" customFormat="1" ht="9.5">
      <c r="E54" s="3"/>
    </row>
    <row r="55" spans="5:5" s="1" customFormat="1" ht="9.5">
      <c r="E55" s="3"/>
    </row>
    <row r="56" spans="5:5" s="1" customFormat="1" ht="9.5"/>
    <row r="57" spans="5:5" s="1" customFormat="1" ht="9.5"/>
    <row r="58" spans="5:5" s="1" customFormat="1" ht="9.5"/>
    <row r="59" spans="5:5" s="1" customFormat="1" ht="9.5"/>
    <row r="60" spans="5:5" s="1" customFormat="1" ht="9.5"/>
    <row r="61" spans="5:5" s="1" customFormat="1" ht="9.5"/>
    <row r="62" spans="5:5" s="1" customFormat="1" ht="9.5"/>
    <row r="63" spans="5:5" s="1" customFormat="1" ht="9.5"/>
    <row r="64" spans="5:5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  <row r="74" s="1" customFormat="1" ht="9.5"/>
    <row r="75" s="1" customFormat="1" ht="9.5"/>
    <row r="76" s="1" customFormat="1" ht="9.5"/>
    <row r="77" s="1" customFormat="1" ht="9.5"/>
    <row r="78" s="1" customFormat="1" ht="9.5"/>
    <row r="79" s="1" customFormat="1" ht="9.5"/>
    <row r="80" s="1" customFormat="1" ht="9.5"/>
    <row r="81" s="1" customFormat="1" ht="9.5"/>
    <row r="82" s="1" customFormat="1" ht="9.5"/>
  </sheetData>
  <mergeCells count="75">
    <mergeCell ref="B26:G26"/>
    <mergeCell ref="C28:F28"/>
    <mergeCell ref="C27:F27"/>
    <mergeCell ref="B27:B28"/>
    <mergeCell ref="C30:F30"/>
    <mergeCell ref="J33:M33"/>
    <mergeCell ref="J32:M32"/>
    <mergeCell ref="M21:M24"/>
    <mergeCell ref="C29:F29"/>
    <mergeCell ref="H33:I33"/>
    <mergeCell ref="H32:I32"/>
    <mergeCell ref="J25:K25"/>
    <mergeCell ref="M25:M31"/>
    <mergeCell ref="I25:I26"/>
    <mergeCell ref="H27:H28"/>
    <mergeCell ref="J27:J28"/>
    <mergeCell ref="J21:K21"/>
    <mergeCell ref="J24:K24"/>
    <mergeCell ref="K27:K31"/>
    <mergeCell ref="I27:I31"/>
    <mergeCell ref="B25:G25"/>
    <mergeCell ref="A2:M2"/>
    <mergeCell ref="C5:M5"/>
    <mergeCell ref="A5:B5"/>
    <mergeCell ref="C31:F31"/>
    <mergeCell ref="I8:I13"/>
    <mergeCell ref="B8:G8"/>
    <mergeCell ref="A21:A24"/>
    <mergeCell ref="B24:G24"/>
    <mergeCell ref="B14:G14"/>
    <mergeCell ref="A4:B4"/>
    <mergeCell ref="B10:G10"/>
    <mergeCell ref="B9:G9"/>
    <mergeCell ref="B11:G11"/>
    <mergeCell ref="A6:G7"/>
    <mergeCell ref="J6:M6"/>
    <mergeCell ref="A25:A31"/>
    <mergeCell ref="H4:M4"/>
    <mergeCell ref="J10:K10"/>
    <mergeCell ref="J11:K11"/>
    <mergeCell ref="J12:K12"/>
    <mergeCell ref="M15:M16"/>
    <mergeCell ref="J15:K15"/>
    <mergeCell ref="J16:K16"/>
    <mergeCell ref="M8:M13"/>
    <mergeCell ref="J7:K7"/>
    <mergeCell ref="J8:K8"/>
    <mergeCell ref="J9:K9"/>
    <mergeCell ref="J13:K14"/>
    <mergeCell ref="H6:I7"/>
    <mergeCell ref="I15:I16"/>
    <mergeCell ref="B21:B23"/>
    <mergeCell ref="C21:C22"/>
    <mergeCell ref="D21:G21"/>
    <mergeCell ref="L21:L22"/>
    <mergeCell ref="D22:G22"/>
    <mergeCell ref="J22:K22"/>
    <mergeCell ref="D23:G23"/>
    <mergeCell ref="J23:K23"/>
    <mergeCell ref="I21:I24"/>
    <mergeCell ref="A8:A20"/>
    <mergeCell ref="J17:K17"/>
    <mergeCell ref="J18:K18"/>
    <mergeCell ref="J20:K20"/>
    <mergeCell ref="M17:M20"/>
    <mergeCell ref="J19:K19"/>
    <mergeCell ref="B19:G19"/>
    <mergeCell ref="B12:G12"/>
    <mergeCell ref="B13:G13"/>
    <mergeCell ref="B16:G16"/>
    <mergeCell ref="B15:G15"/>
    <mergeCell ref="B17:G17"/>
    <mergeCell ref="I17:I20"/>
    <mergeCell ref="B18:G18"/>
    <mergeCell ref="B20:G20"/>
  </mergeCells>
  <phoneticPr fontId="2"/>
  <conditionalFormatting sqref="J23">
    <cfRule type="expression" dxfId="24" priority="3">
      <formula>($J$21+$J$22)&gt;0</formula>
    </cfRule>
  </conditionalFormatting>
  <conditionalFormatting sqref="J21:K22">
    <cfRule type="expression" dxfId="23" priority="2">
      <formula>$J$23&gt;0</formula>
    </cfRule>
  </conditionalFormatting>
  <conditionalFormatting sqref="M21:M24">
    <cfRule type="duplicateValues" dxfId="22" priority="1"/>
  </conditionalFormatting>
  <dataValidations count="11">
    <dataValidation type="list" allowBlank="1" showInputMessage="1" showErrorMessage="1" sqref="J31 J8:K8 J25:L25 J15:L15" xr:uid="{00000000-0002-0000-0100-000000000000}">
      <formula1>"0.5,0"</formula1>
    </dataValidation>
    <dataValidation type="list" allowBlank="1" showInputMessage="1" showErrorMessage="1" sqref="J24:K24" xr:uid="{59985E7E-4EE2-48A8-99F5-501824FBACB9}">
      <formula1>"1.0,0.5,0"</formula1>
    </dataValidation>
    <dataValidation type="list" allowBlank="1" showInputMessage="1" showErrorMessage="1" sqref="J21:K21 J9:L9 J16:L16 J27:J30" xr:uid="{00000000-0002-0000-0100-000002000000}">
      <formula1>"0.5,0.3,0"</formula1>
    </dataValidation>
    <dataValidation type="list" allowBlank="1" showInputMessage="1" showErrorMessage="1" sqref="J11:L11" xr:uid="{00000000-0002-0000-0100-000004000000}">
      <formula1>"0.3,0.25,0.2,0.15,0.1,0"</formula1>
    </dataValidation>
    <dataValidation type="list" allowBlank="1" showInputMessage="1" showErrorMessage="1" sqref="J12:L12" xr:uid="{00000000-0002-0000-0100-000005000000}">
      <formula1>"0.2,0.15,0.1,0"</formula1>
    </dataValidation>
    <dataValidation type="list" allowBlank="1" showInputMessage="1" showErrorMessage="1" sqref="L20" xr:uid="{46C8D64E-5B78-4BCD-A806-58A8FD9FC2BD}">
      <formula1>"0.2,0.1,０"</formula1>
    </dataValidation>
    <dataValidation type="list" allowBlank="1" showInputMessage="1" showErrorMessage="1" sqref="J22:K22 L18:L19" xr:uid="{EBEE7573-1A70-4D46-9C18-1709AC0C31F1}">
      <formula1>"0.3,0.2,0"</formula1>
    </dataValidation>
    <dataValidation type="list" allowBlank="1" showInputMessage="1" showErrorMessage="1" sqref="L17" xr:uid="{98D23378-3081-47C1-8B65-B1D5F6E96EAE}">
      <formula1>"0.3,0.2,0.1,0"</formula1>
    </dataValidation>
    <dataValidation type="list" allowBlank="1" showInputMessage="1" showErrorMessage="1" sqref="J23:K23" xr:uid="{5F407436-DEC1-43F4-8A12-FF515E760389}">
      <formula1>"0.3,0.1,0"</formula1>
    </dataValidation>
    <dataValidation type="list" allowBlank="1" showInputMessage="1" showErrorMessage="1" sqref="J20:K20" xr:uid="{9129B8F7-1440-46EC-A201-6F50173F08D7}">
      <formula1>"0.2,０"</formula1>
    </dataValidation>
    <dataValidation type="list" allowBlank="1" showInputMessage="1" showErrorMessage="1" sqref="J17:K19" xr:uid="{F69CD94B-C0AB-404F-98F2-2C5B627A63F1}">
      <formula1>"0.4,0.2,0"</formula1>
    </dataValidation>
  </dataValidations>
  <printOptions horizontalCentered="1"/>
  <pageMargins left="0.49" right="0.55000000000000004" top="0.39370078740157483" bottom="0.39370078740157483" header="0" footer="0"/>
  <pageSetup paperSize="9" scale="86" firstPageNumber="50" orientation="portrait" useFirstPageNumber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249977111117893"/>
    <pageSetUpPr fitToPage="1"/>
  </sheetPr>
  <dimension ref="A1:N82"/>
  <sheetViews>
    <sheetView tabSelected="1" topLeftCell="A13" workbookViewId="0">
      <selection activeCell="B17" sqref="B17:G17"/>
    </sheetView>
  </sheetViews>
  <sheetFormatPr defaultRowHeight="13"/>
  <cols>
    <col min="1" max="1" width="4" style="65" customWidth="1"/>
    <col min="2" max="2" width="11.453125" style="65" customWidth="1"/>
    <col min="3" max="4" width="5.26953125" style="65" customWidth="1"/>
    <col min="5" max="5" width="30.453125" style="65" customWidth="1"/>
    <col min="6" max="6" width="5.26953125" style="65" customWidth="1"/>
    <col min="7" max="7" width="9.6328125" style="65" customWidth="1"/>
    <col min="8" max="8" width="4.26953125" style="65" customWidth="1"/>
    <col min="9" max="9" width="6" style="65" customWidth="1"/>
    <col min="10" max="11" width="6.6328125" style="65" customWidth="1"/>
    <col min="12" max="12" width="6.6328125" style="65" hidden="1" customWidth="1"/>
    <col min="13" max="13" width="6.90625" style="65" customWidth="1"/>
    <col min="14" max="16384" width="8.7265625" style="65"/>
  </cols>
  <sheetData>
    <row r="1" spans="1:13" ht="4.5" customHeight="1"/>
    <row r="2" spans="1:13" ht="39" customHeight="1">
      <c r="A2" s="179" t="s">
        <v>35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1:13" ht="3" customHeight="1"/>
    <row r="4" spans="1:13" ht="27.75" customHeight="1" thickBot="1">
      <c r="A4" s="181" t="s">
        <v>0</v>
      </c>
      <c r="B4" s="181"/>
      <c r="C4" s="66" t="s">
        <v>13</v>
      </c>
      <c r="D4" s="67"/>
      <c r="E4" s="67"/>
      <c r="F4" s="7" t="s">
        <v>12</v>
      </c>
      <c r="H4" s="182"/>
      <c r="I4" s="183"/>
      <c r="J4" s="183"/>
      <c r="K4" s="183"/>
      <c r="L4" s="183"/>
      <c r="M4" s="183"/>
    </row>
    <row r="5" spans="1:13" ht="46.5" customHeight="1" thickBot="1">
      <c r="A5" s="184" t="s">
        <v>61</v>
      </c>
      <c r="B5" s="185"/>
      <c r="C5" s="186" t="s">
        <v>101</v>
      </c>
      <c r="D5" s="187"/>
      <c r="E5" s="187"/>
      <c r="F5" s="187"/>
      <c r="G5" s="187"/>
      <c r="H5" s="187"/>
      <c r="I5" s="187"/>
      <c r="J5" s="187"/>
      <c r="K5" s="187"/>
      <c r="L5" s="187"/>
      <c r="M5" s="188"/>
    </row>
    <row r="6" spans="1:13" s="1" customFormat="1" ht="19.5" customHeight="1">
      <c r="A6" s="147" t="s">
        <v>1</v>
      </c>
      <c r="B6" s="148"/>
      <c r="C6" s="148"/>
      <c r="D6" s="148"/>
      <c r="E6" s="148"/>
      <c r="F6" s="148"/>
      <c r="G6" s="148"/>
      <c r="H6" s="147" t="s">
        <v>2</v>
      </c>
      <c r="I6" s="148"/>
      <c r="J6" s="151"/>
      <c r="K6" s="152"/>
      <c r="L6" s="152"/>
      <c r="M6" s="153"/>
    </row>
    <row r="7" spans="1:13" s="1" customFormat="1" ht="27.75" customHeight="1" thickBot="1">
      <c r="A7" s="149"/>
      <c r="B7" s="150"/>
      <c r="C7" s="150"/>
      <c r="D7" s="150"/>
      <c r="E7" s="150"/>
      <c r="F7" s="150"/>
      <c r="G7" s="150"/>
      <c r="H7" s="149"/>
      <c r="I7" s="150"/>
      <c r="J7" s="154" t="s">
        <v>17</v>
      </c>
      <c r="K7" s="155"/>
      <c r="L7" s="68"/>
      <c r="M7" s="6" t="s">
        <v>7</v>
      </c>
    </row>
    <row r="8" spans="1:13" s="1" customFormat="1" ht="30" customHeight="1">
      <c r="A8" s="161" t="s">
        <v>3</v>
      </c>
      <c r="B8" s="164" t="s">
        <v>49</v>
      </c>
      <c r="C8" s="165"/>
      <c r="D8" s="165"/>
      <c r="E8" s="165"/>
      <c r="F8" s="165"/>
      <c r="G8" s="166"/>
      <c r="H8" s="69">
        <v>0.5</v>
      </c>
      <c r="I8" s="136">
        <f>SUM(H8:H13)</f>
        <v>5.5</v>
      </c>
      <c r="J8" s="167"/>
      <c r="K8" s="168"/>
      <c r="L8" s="35"/>
      <c r="M8" s="169">
        <f>SUM(J8:K12)</f>
        <v>0</v>
      </c>
    </row>
    <row r="9" spans="1:13" s="1" customFormat="1" ht="30" customHeight="1">
      <c r="A9" s="162"/>
      <c r="B9" s="171" t="s">
        <v>51</v>
      </c>
      <c r="C9" s="172"/>
      <c r="D9" s="172"/>
      <c r="E9" s="172"/>
      <c r="F9" s="172"/>
      <c r="G9" s="172"/>
      <c r="H9" s="70">
        <v>0.5</v>
      </c>
      <c r="I9" s="137"/>
      <c r="J9" s="173"/>
      <c r="K9" s="174"/>
      <c r="L9" s="36"/>
      <c r="M9" s="170"/>
    </row>
    <row r="10" spans="1:13" s="1" customFormat="1" ht="30" customHeight="1">
      <c r="A10" s="162"/>
      <c r="B10" s="175" t="s">
        <v>52</v>
      </c>
      <c r="C10" s="176"/>
      <c r="D10" s="176"/>
      <c r="E10" s="176"/>
      <c r="F10" s="176"/>
      <c r="G10" s="176"/>
      <c r="H10" s="71">
        <v>3</v>
      </c>
      <c r="I10" s="137"/>
      <c r="J10" s="177"/>
      <c r="K10" s="178"/>
      <c r="L10" s="72"/>
      <c r="M10" s="170"/>
    </row>
    <row r="11" spans="1:13" s="1" customFormat="1" ht="30" customHeight="1">
      <c r="A11" s="162"/>
      <c r="B11" s="175" t="s">
        <v>53</v>
      </c>
      <c r="C11" s="176"/>
      <c r="D11" s="176"/>
      <c r="E11" s="176"/>
      <c r="F11" s="176"/>
      <c r="G11" s="176"/>
      <c r="H11" s="71">
        <v>0.3</v>
      </c>
      <c r="I11" s="137"/>
      <c r="J11" s="189"/>
      <c r="K11" s="190"/>
      <c r="L11" s="73"/>
      <c r="M11" s="170"/>
    </row>
    <row r="12" spans="1:13" s="2" customFormat="1" ht="30" customHeight="1">
      <c r="A12" s="162"/>
      <c r="B12" s="175" t="s">
        <v>54</v>
      </c>
      <c r="C12" s="176"/>
      <c r="D12" s="176"/>
      <c r="E12" s="176"/>
      <c r="F12" s="176"/>
      <c r="G12" s="176"/>
      <c r="H12" s="71">
        <v>0.2</v>
      </c>
      <c r="I12" s="137"/>
      <c r="J12" s="191"/>
      <c r="K12" s="192"/>
      <c r="L12" s="73"/>
      <c r="M12" s="170"/>
    </row>
    <row r="13" spans="1:13" s="1" customFormat="1" ht="30" customHeight="1" thickBot="1">
      <c r="A13" s="162"/>
      <c r="B13" s="193" t="s">
        <v>55</v>
      </c>
      <c r="C13" s="194"/>
      <c r="D13" s="194"/>
      <c r="E13" s="194"/>
      <c r="F13" s="194"/>
      <c r="G13" s="194"/>
      <c r="H13" s="74">
        <v>1</v>
      </c>
      <c r="I13" s="137"/>
      <c r="J13" s="195" t="s">
        <v>86</v>
      </c>
      <c r="K13" s="196"/>
      <c r="L13" s="37"/>
      <c r="M13" s="170"/>
    </row>
    <row r="14" spans="1:13" s="1" customFormat="1" ht="30" customHeight="1" thickBot="1">
      <c r="A14" s="162"/>
      <c r="B14" s="199" t="s">
        <v>18</v>
      </c>
      <c r="C14" s="200"/>
      <c r="D14" s="200"/>
      <c r="E14" s="200"/>
      <c r="F14" s="200"/>
      <c r="G14" s="201"/>
      <c r="H14" s="75"/>
      <c r="I14" s="12"/>
      <c r="J14" s="197"/>
      <c r="K14" s="198"/>
      <c r="L14" s="38"/>
      <c r="M14" s="5">
        <f>SUM(J13:K14)</f>
        <v>0</v>
      </c>
    </row>
    <row r="15" spans="1:13" s="1" customFormat="1" ht="30" customHeight="1">
      <c r="A15" s="162"/>
      <c r="B15" s="261" t="s">
        <v>47</v>
      </c>
      <c r="C15" s="262"/>
      <c r="D15" s="262"/>
      <c r="E15" s="262"/>
      <c r="F15" s="262"/>
      <c r="G15" s="263"/>
      <c r="H15" s="76">
        <v>0.5</v>
      </c>
      <c r="I15" s="202">
        <v>1</v>
      </c>
      <c r="J15" s="159"/>
      <c r="K15" s="160"/>
      <c r="L15" s="72"/>
      <c r="M15" s="142">
        <f>J15+J16</f>
        <v>0</v>
      </c>
    </row>
    <row r="16" spans="1:13" s="1" customFormat="1" ht="30" customHeight="1" thickBot="1">
      <c r="A16" s="162"/>
      <c r="B16" s="205" t="s">
        <v>50</v>
      </c>
      <c r="C16" s="206"/>
      <c r="D16" s="206"/>
      <c r="E16" s="206"/>
      <c r="F16" s="206"/>
      <c r="G16" s="207"/>
      <c r="H16" s="77">
        <v>0.5</v>
      </c>
      <c r="I16" s="203"/>
      <c r="J16" s="208"/>
      <c r="K16" s="209"/>
      <c r="L16" s="72"/>
      <c r="M16" s="204"/>
    </row>
    <row r="17" spans="1:14" s="1" customFormat="1" ht="14" customHeight="1">
      <c r="A17" s="162"/>
      <c r="B17" s="287" t="s">
        <v>204</v>
      </c>
      <c r="C17" s="288"/>
      <c r="D17" s="288"/>
      <c r="E17" s="288"/>
      <c r="F17" s="287" t="s">
        <v>118</v>
      </c>
      <c r="G17" s="292"/>
      <c r="H17" s="80">
        <v>0.5</v>
      </c>
      <c r="I17" s="264">
        <v>2</v>
      </c>
      <c r="J17" s="283"/>
      <c r="K17" s="284"/>
      <c r="L17" s="83"/>
      <c r="M17" s="142">
        <f>IF(J17+J18+J19+J20+J22+J23+J24+J25+J21+J26&gt;=2,2,J17+J18+J19+J20+J22+J23+J24+J25+J21+J26)</f>
        <v>0</v>
      </c>
    </row>
    <row r="18" spans="1:14" s="1" customFormat="1" ht="14">
      <c r="A18" s="162"/>
      <c r="B18" s="289"/>
      <c r="C18" s="290"/>
      <c r="D18" s="290"/>
      <c r="E18" s="290"/>
      <c r="F18" s="275" t="s">
        <v>119</v>
      </c>
      <c r="G18" s="276"/>
      <c r="H18" s="85">
        <v>0.5</v>
      </c>
      <c r="I18" s="202"/>
      <c r="J18" s="281"/>
      <c r="K18" s="295"/>
      <c r="L18" s="72"/>
      <c r="M18" s="204"/>
    </row>
    <row r="19" spans="1:14" s="1" customFormat="1" ht="14">
      <c r="A19" s="162"/>
      <c r="B19" s="289"/>
      <c r="C19" s="290"/>
      <c r="D19" s="290"/>
      <c r="E19" s="290"/>
      <c r="F19" s="275" t="s">
        <v>120</v>
      </c>
      <c r="G19" s="276"/>
      <c r="H19" s="85">
        <v>0.5</v>
      </c>
      <c r="I19" s="202"/>
      <c r="J19" s="281"/>
      <c r="K19" s="295"/>
      <c r="L19" s="72"/>
      <c r="M19" s="204"/>
    </row>
    <row r="20" spans="1:14" s="1" customFormat="1" ht="14">
      <c r="A20" s="162"/>
      <c r="B20" s="261"/>
      <c r="C20" s="291"/>
      <c r="D20" s="291"/>
      <c r="E20" s="291"/>
      <c r="F20" s="293" t="s">
        <v>121</v>
      </c>
      <c r="G20" s="294"/>
      <c r="H20" s="86">
        <v>0.5</v>
      </c>
      <c r="I20" s="202"/>
      <c r="J20" s="296"/>
      <c r="K20" s="297"/>
      <c r="L20" s="72"/>
      <c r="M20" s="204"/>
    </row>
    <row r="21" spans="1:14" s="1" customFormat="1" ht="14" customHeight="1">
      <c r="A21" s="162"/>
      <c r="B21" s="175" t="s">
        <v>122</v>
      </c>
      <c r="C21" s="176"/>
      <c r="D21" s="176"/>
      <c r="E21" s="176"/>
      <c r="F21" s="298" t="s">
        <v>118</v>
      </c>
      <c r="G21" s="299"/>
      <c r="H21" s="77">
        <v>0.5</v>
      </c>
      <c r="I21" s="202"/>
      <c r="J21" s="285"/>
      <c r="K21" s="286"/>
      <c r="L21" s="72"/>
      <c r="M21" s="204"/>
    </row>
    <row r="22" spans="1:14" s="1" customFormat="1" ht="14" customHeight="1">
      <c r="A22" s="162"/>
      <c r="B22" s="289"/>
      <c r="C22" s="290"/>
      <c r="D22" s="290"/>
      <c r="E22" s="290"/>
      <c r="F22" s="275" t="s">
        <v>119</v>
      </c>
      <c r="G22" s="276"/>
      <c r="H22" s="85">
        <v>0.5</v>
      </c>
      <c r="I22" s="202"/>
      <c r="J22" s="281"/>
      <c r="K22" s="282"/>
      <c r="L22" s="72"/>
      <c r="M22" s="204"/>
    </row>
    <row r="23" spans="1:14" s="1" customFormat="1" ht="14" customHeight="1">
      <c r="A23" s="162"/>
      <c r="B23" s="289"/>
      <c r="C23" s="290"/>
      <c r="D23" s="290"/>
      <c r="E23" s="290"/>
      <c r="F23" s="275" t="s">
        <v>120</v>
      </c>
      <c r="G23" s="276"/>
      <c r="H23" s="85">
        <v>0.5</v>
      </c>
      <c r="I23" s="202"/>
      <c r="J23" s="281"/>
      <c r="K23" s="282"/>
      <c r="L23" s="72"/>
      <c r="M23" s="204"/>
    </row>
    <row r="24" spans="1:14" s="1" customFormat="1" ht="14" customHeight="1">
      <c r="A24" s="162"/>
      <c r="B24" s="261"/>
      <c r="C24" s="291"/>
      <c r="D24" s="291"/>
      <c r="E24" s="291"/>
      <c r="F24" s="277" t="s">
        <v>121</v>
      </c>
      <c r="G24" s="278"/>
      <c r="H24" s="86">
        <v>0.5</v>
      </c>
      <c r="I24" s="202"/>
      <c r="J24" s="279"/>
      <c r="K24" s="280"/>
      <c r="L24" s="72"/>
      <c r="M24" s="204"/>
    </row>
    <row r="25" spans="1:14" s="1" customFormat="1" ht="30" customHeight="1">
      <c r="A25" s="162"/>
      <c r="B25" s="175" t="s">
        <v>125</v>
      </c>
      <c r="C25" s="210"/>
      <c r="D25" s="210"/>
      <c r="E25" s="210"/>
      <c r="F25" s="210"/>
      <c r="G25" s="211"/>
      <c r="H25" s="78">
        <v>0.5</v>
      </c>
      <c r="I25" s="202"/>
      <c r="J25" s="177"/>
      <c r="K25" s="178"/>
      <c r="L25" s="72"/>
      <c r="M25" s="204"/>
    </row>
    <row r="26" spans="1:14" s="1" customFormat="1" ht="30" customHeight="1" thickBot="1">
      <c r="A26" s="163"/>
      <c r="B26" s="205" t="s">
        <v>126</v>
      </c>
      <c r="C26" s="206"/>
      <c r="D26" s="206"/>
      <c r="E26" s="206"/>
      <c r="F26" s="206"/>
      <c r="G26" s="207"/>
      <c r="H26" s="79">
        <v>0.5</v>
      </c>
      <c r="I26" s="203"/>
      <c r="J26" s="208"/>
      <c r="K26" s="209"/>
      <c r="L26" s="84"/>
      <c r="M26" s="260"/>
    </row>
    <row r="27" spans="1:14" s="1" customFormat="1" ht="30" customHeight="1">
      <c r="A27" s="302" t="s">
        <v>6</v>
      </c>
      <c r="B27" s="231" t="s">
        <v>95</v>
      </c>
      <c r="C27" s="229" t="s">
        <v>93</v>
      </c>
      <c r="D27" s="220" t="s">
        <v>104</v>
      </c>
      <c r="E27" s="221"/>
      <c r="F27" s="221"/>
      <c r="G27" s="222"/>
      <c r="H27" s="80">
        <v>0.5</v>
      </c>
      <c r="I27" s="136">
        <f>H27+H30</f>
        <v>1.5</v>
      </c>
      <c r="J27" s="138"/>
      <c r="K27" s="139"/>
      <c r="L27" s="234">
        <f>IF(J27+J28&gt;=0.5,0.5,J27+J28)</f>
        <v>0</v>
      </c>
      <c r="M27" s="212">
        <f>IF(L27=0,L29+L30,IF(L29=0,L27+L30,IF(L27+L29=0,L30,"入力ｴﾗｰ")))</f>
        <v>0</v>
      </c>
    </row>
    <row r="28" spans="1:14" s="1" customFormat="1" ht="30" customHeight="1">
      <c r="A28" s="303"/>
      <c r="B28" s="232"/>
      <c r="C28" s="230"/>
      <c r="D28" s="223" t="s">
        <v>105</v>
      </c>
      <c r="E28" s="224"/>
      <c r="F28" s="224"/>
      <c r="G28" s="225"/>
      <c r="H28" s="81">
        <v>0.3</v>
      </c>
      <c r="I28" s="137"/>
      <c r="J28" s="218"/>
      <c r="K28" s="219"/>
      <c r="L28" s="235"/>
      <c r="M28" s="213"/>
    </row>
    <row r="29" spans="1:14" s="1" customFormat="1" ht="30" customHeight="1">
      <c r="A29" s="303"/>
      <c r="B29" s="233"/>
      <c r="C29" s="34" t="s">
        <v>94</v>
      </c>
      <c r="D29" s="226" t="s">
        <v>111</v>
      </c>
      <c r="E29" s="227"/>
      <c r="F29" s="227"/>
      <c r="G29" s="228"/>
      <c r="H29" s="70">
        <v>0.3</v>
      </c>
      <c r="I29" s="137"/>
      <c r="J29" s="218"/>
      <c r="K29" s="219"/>
      <c r="L29" s="58">
        <f>J29</f>
        <v>0</v>
      </c>
      <c r="M29" s="213"/>
    </row>
    <row r="30" spans="1:14" s="1" customFormat="1" ht="30" customHeight="1" thickBot="1">
      <c r="A30" s="304"/>
      <c r="B30" s="214" t="s">
        <v>128</v>
      </c>
      <c r="C30" s="215"/>
      <c r="D30" s="215"/>
      <c r="E30" s="215"/>
      <c r="F30" s="215"/>
      <c r="G30" s="215"/>
      <c r="H30" s="82">
        <v>1</v>
      </c>
      <c r="I30" s="137"/>
      <c r="J30" s="216"/>
      <c r="K30" s="217"/>
      <c r="L30" s="46">
        <f>J30</f>
        <v>0</v>
      </c>
      <c r="M30" s="213"/>
    </row>
    <row r="31" spans="1:14" s="1" customFormat="1" ht="56.5" customHeight="1" thickBot="1">
      <c r="A31" s="52" t="s">
        <v>4</v>
      </c>
      <c r="B31" s="164" t="s">
        <v>56</v>
      </c>
      <c r="C31" s="165"/>
      <c r="D31" s="165"/>
      <c r="E31" s="165"/>
      <c r="F31" s="165"/>
      <c r="G31" s="165"/>
      <c r="H31" s="69">
        <v>1</v>
      </c>
      <c r="I31" s="57">
        <v>1</v>
      </c>
      <c r="J31" s="300"/>
      <c r="K31" s="301"/>
      <c r="L31" s="39"/>
      <c r="M31" s="57">
        <f>+J31</f>
        <v>0</v>
      </c>
    </row>
    <row r="32" spans="1:14" s="1" customFormat="1" ht="30" customHeight="1" thickBot="1">
      <c r="A32" s="14" t="s">
        <v>19</v>
      </c>
      <c r="B32" s="9"/>
      <c r="C32" s="9"/>
      <c r="D32" s="9"/>
      <c r="E32" s="9"/>
      <c r="F32" s="9"/>
      <c r="G32" s="9"/>
      <c r="H32" s="251">
        <f>+SUM(H8,H9,H10,H11,H12,H15,H16,I27,H31,I17)</f>
        <v>10</v>
      </c>
      <c r="I32" s="147"/>
      <c r="J32" s="252">
        <f>SUM(M8,M15,M27,M31,M17)</f>
        <v>0</v>
      </c>
      <c r="K32" s="253"/>
      <c r="L32" s="253"/>
      <c r="M32" s="254"/>
      <c r="N32" s="4"/>
    </row>
    <row r="33" spans="1:13" s="1" customFormat="1" ht="30" customHeight="1" thickBot="1">
      <c r="A33" s="15" t="s">
        <v>32</v>
      </c>
      <c r="B33" s="8"/>
      <c r="C33" s="8"/>
      <c r="D33" s="8"/>
      <c r="E33" s="8"/>
      <c r="F33" s="8"/>
      <c r="G33" s="8"/>
      <c r="H33" s="236">
        <f>SUM(H13,H14)+H32</f>
        <v>11</v>
      </c>
      <c r="I33" s="237"/>
      <c r="J33" s="238"/>
      <c r="K33" s="239"/>
      <c r="L33" s="239"/>
      <c r="M33" s="240"/>
    </row>
    <row r="34" spans="1:13" s="2" customFormat="1" ht="9.5"/>
    <row r="35" spans="1:13" s="2" customFormat="1" ht="9.5"/>
    <row r="36" spans="1:13" s="2" customFormat="1" ht="9.5">
      <c r="E36" s="3"/>
    </row>
    <row r="37" spans="1:13" s="2" customFormat="1" ht="9.5">
      <c r="E37" s="3"/>
    </row>
    <row r="38" spans="1:13" s="2" customFormat="1" ht="9.5">
      <c r="E38" s="3"/>
    </row>
    <row r="39" spans="1:13" s="2" customFormat="1" ht="9.5">
      <c r="E39" s="3"/>
    </row>
    <row r="40" spans="1:13" s="2" customFormat="1" ht="9.5">
      <c r="E40" s="1"/>
    </row>
    <row r="41" spans="1:13" s="2" customFormat="1" ht="9.5">
      <c r="E41" s="1"/>
    </row>
    <row r="42" spans="1:13" s="2" customFormat="1" ht="9.5">
      <c r="E42" s="1"/>
    </row>
    <row r="43" spans="1:13" s="2" customFormat="1" ht="9.5">
      <c r="E43" s="3"/>
    </row>
    <row r="44" spans="1:13" s="2" customFormat="1" ht="9.5">
      <c r="E44" s="1"/>
    </row>
    <row r="45" spans="1:13" s="2" customFormat="1" ht="9.5">
      <c r="E45" s="3"/>
    </row>
    <row r="46" spans="1:13" s="2" customFormat="1" ht="9.5">
      <c r="E46" s="3"/>
    </row>
    <row r="47" spans="1:13" s="2" customFormat="1" ht="9.5">
      <c r="E47" s="1"/>
    </row>
    <row r="48" spans="1:13" s="2" customFormat="1" ht="9.5">
      <c r="E48" s="3"/>
    </row>
    <row r="49" spans="5:5" s="1" customFormat="1" ht="9.5">
      <c r="E49" s="3"/>
    </row>
    <row r="50" spans="5:5" s="1" customFormat="1" ht="9.5">
      <c r="E50" s="3"/>
    </row>
    <row r="51" spans="5:5" s="1" customFormat="1" ht="9.5">
      <c r="E51" s="3"/>
    </row>
    <row r="52" spans="5:5" s="1" customFormat="1" ht="9.5">
      <c r="E52" s="3"/>
    </row>
    <row r="53" spans="5:5" s="1" customFormat="1" ht="9.5">
      <c r="E53" s="3"/>
    </row>
    <row r="54" spans="5:5" s="1" customFormat="1" ht="9.5">
      <c r="E54" s="3"/>
    </row>
    <row r="55" spans="5:5" s="1" customFormat="1" ht="9.5">
      <c r="E55" s="3"/>
    </row>
    <row r="56" spans="5:5" s="1" customFormat="1" ht="9.5"/>
    <row r="57" spans="5:5" s="1" customFormat="1" ht="9.5"/>
    <row r="58" spans="5:5" s="1" customFormat="1" ht="9.5"/>
    <row r="59" spans="5:5" s="1" customFormat="1" ht="9.5"/>
    <row r="60" spans="5:5" s="1" customFormat="1" ht="9.5"/>
    <row r="61" spans="5:5" s="1" customFormat="1" ht="9.5"/>
    <row r="62" spans="5:5" s="1" customFormat="1" ht="9.5"/>
    <row r="63" spans="5:5" s="1" customFormat="1" ht="9.5"/>
    <row r="64" spans="5:5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  <row r="74" s="1" customFormat="1" ht="9.5"/>
    <row r="75" s="1" customFormat="1" ht="9.5"/>
    <row r="76" s="1" customFormat="1" ht="9.5"/>
    <row r="77" s="1" customFormat="1" ht="9.5"/>
    <row r="78" s="1" customFormat="1" ht="9.5"/>
    <row r="79" s="1" customFormat="1" ht="9.5"/>
    <row r="80" s="1" customFormat="1" ht="9.5"/>
    <row r="81" s="1" customFormat="1" ht="9.5"/>
    <row r="82" s="1" customFormat="1" ht="9.5"/>
  </sheetData>
  <mergeCells count="75">
    <mergeCell ref="A6:G7"/>
    <mergeCell ref="H6:I7"/>
    <mergeCell ref="J6:M6"/>
    <mergeCell ref="J7:K7"/>
    <mergeCell ref="A2:M2"/>
    <mergeCell ref="A4:B4"/>
    <mergeCell ref="H4:M4"/>
    <mergeCell ref="A5:B5"/>
    <mergeCell ref="C5:M5"/>
    <mergeCell ref="A8:A26"/>
    <mergeCell ref="M8:M13"/>
    <mergeCell ref="B9:G9"/>
    <mergeCell ref="J9:K9"/>
    <mergeCell ref="B10:G10"/>
    <mergeCell ref="J10:K10"/>
    <mergeCell ref="B11:G11"/>
    <mergeCell ref="B14:G14"/>
    <mergeCell ref="B8:G8"/>
    <mergeCell ref="I8:I13"/>
    <mergeCell ref="J8:K8"/>
    <mergeCell ref="J11:K11"/>
    <mergeCell ref="B12:G12"/>
    <mergeCell ref="J12:K12"/>
    <mergeCell ref="B13:G13"/>
    <mergeCell ref="J13:K14"/>
    <mergeCell ref="B15:G15"/>
    <mergeCell ref="I15:I16"/>
    <mergeCell ref="J15:K15"/>
    <mergeCell ref="M15:M16"/>
    <mergeCell ref="B16:G16"/>
    <mergeCell ref="J16:K16"/>
    <mergeCell ref="A27:A30"/>
    <mergeCell ref="I27:I30"/>
    <mergeCell ref="J27:K27"/>
    <mergeCell ref="M27:M30"/>
    <mergeCell ref="B30:G30"/>
    <mergeCell ref="J30:K30"/>
    <mergeCell ref="B27:B29"/>
    <mergeCell ref="C27:C28"/>
    <mergeCell ref="D27:G27"/>
    <mergeCell ref="D28:G28"/>
    <mergeCell ref="D29:G29"/>
    <mergeCell ref="L27:L28"/>
    <mergeCell ref="J28:K28"/>
    <mergeCell ref="J29:K29"/>
    <mergeCell ref="H33:I33"/>
    <mergeCell ref="J33:M33"/>
    <mergeCell ref="H32:I32"/>
    <mergeCell ref="J32:M32"/>
    <mergeCell ref="B31:G31"/>
    <mergeCell ref="J31:K31"/>
    <mergeCell ref="M17:M26"/>
    <mergeCell ref="J21:K21"/>
    <mergeCell ref="B26:G26"/>
    <mergeCell ref="J26:K26"/>
    <mergeCell ref="B25:G25"/>
    <mergeCell ref="J25:K25"/>
    <mergeCell ref="B17:E20"/>
    <mergeCell ref="F17:G17"/>
    <mergeCell ref="F18:G18"/>
    <mergeCell ref="F20:G20"/>
    <mergeCell ref="F19:G19"/>
    <mergeCell ref="J18:K18"/>
    <mergeCell ref="J19:K19"/>
    <mergeCell ref="J20:K20"/>
    <mergeCell ref="B21:E24"/>
    <mergeCell ref="F21:G21"/>
    <mergeCell ref="F22:G22"/>
    <mergeCell ref="F23:G23"/>
    <mergeCell ref="F24:G24"/>
    <mergeCell ref="J24:K24"/>
    <mergeCell ref="J23:K23"/>
    <mergeCell ref="J22:K22"/>
    <mergeCell ref="I17:I26"/>
    <mergeCell ref="J17:K17"/>
  </mergeCells>
  <phoneticPr fontId="2"/>
  <conditionalFormatting sqref="J29">
    <cfRule type="expression" dxfId="21" priority="3">
      <formula>($J$27+$J$28)&gt;0</formula>
    </cfRule>
  </conditionalFormatting>
  <conditionalFormatting sqref="J27:K28">
    <cfRule type="expression" dxfId="20" priority="2">
      <formula>$J$29&gt;0</formula>
    </cfRule>
  </conditionalFormatting>
  <conditionalFormatting sqref="M27:M30">
    <cfRule type="duplicateValues" dxfId="19" priority="1"/>
  </conditionalFormatting>
  <dataValidations count="11">
    <dataValidation type="list" allowBlank="1" showInputMessage="1" showErrorMessage="1" sqref="J16:L16 J27:K27 J9:K9 J21:J24 J25:K25 J17:K20" xr:uid="{00000000-0002-0000-0200-000000000000}">
      <formula1>"0.5,0.3,0"</formula1>
    </dataValidation>
    <dataValidation type="list" allowBlank="1" showInputMessage="1" showErrorMessage="1" sqref="J15:L15 J8:K8 J26:K26" xr:uid="{00000000-0002-0000-0200-000001000000}">
      <formula1>"0.5,0"</formula1>
    </dataValidation>
    <dataValidation type="list" allowBlank="1" showInputMessage="1" showErrorMessage="1" sqref="J12:L12" xr:uid="{00000000-0002-0000-0200-000002000000}">
      <formula1>"0.2,0.15,0.1,0"</formula1>
    </dataValidation>
    <dataValidation type="list" allowBlank="1" showInputMessage="1" showErrorMessage="1" sqref="J11:L11" xr:uid="{00000000-0002-0000-0200-000003000000}">
      <formula1>"0.3,0.25,0.2,0.15,0.1,0"</formula1>
    </dataValidation>
    <dataValidation type="list" allowBlank="1" showInputMessage="1" showErrorMessage="1" sqref="L9" xr:uid="{00000000-0002-0000-0200-000004000000}">
      <formula1>"0.0,0.3,0.5"</formula1>
    </dataValidation>
    <dataValidation type="list" allowBlank="1" showInputMessage="1" showErrorMessage="1" sqref="J30:K30" xr:uid="{6FFA97B7-A5B8-49B6-ADB6-CCFE1CBF6E3A}">
      <formula1>"1.0,0.5,0.0"</formula1>
    </dataValidation>
    <dataValidation type="list" allowBlank="1" showInputMessage="1" showErrorMessage="1" sqref="J31:L31" xr:uid="{00000000-0002-0000-0200-000007000000}">
      <formula1>"1.0,0"</formula1>
    </dataValidation>
    <dataValidation type="list" allowBlank="1" showInputMessage="1" showErrorMessage="1" sqref="L17:L20" xr:uid="{2F258894-D2B4-42CA-BB0E-E3E07885A33A}">
      <formula1>"0.3,0.2,0.1,0"</formula1>
    </dataValidation>
    <dataValidation type="list" allowBlank="1" showInputMessage="1" showErrorMessage="1" sqref="J28:K28 L21:L25" xr:uid="{D9477BB3-14A0-461C-A209-5DEDCE7607C2}">
      <formula1>"0.3,0.2,0"</formula1>
    </dataValidation>
    <dataValidation type="list" allowBlank="1" showInputMessage="1" showErrorMessage="1" sqref="L26" xr:uid="{5773559E-5CCF-4D86-AA8A-0023A0849FFB}">
      <formula1>"0.2,0.1,０"</formula1>
    </dataValidation>
    <dataValidation type="list" allowBlank="1" showInputMessage="1" showErrorMessage="1" sqref="J29:K29" xr:uid="{EF6857A9-4A9C-4F30-AE15-B496BE6D4194}">
      <formula1>"0.3,0.1,0"</formula1>
    </dataValidation>
  </dataValidations>
  <pageMargins left="0.7" right="0.7" top="0.75" bottom="0.75" header="0.3" footer="0.3"/>
  <pageSetup paperSize="9" scale="87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P87"/>
  <sheetViews>
    <sheetView tabSelected="1" topLeftCell="A13" workbookViewId="0">
      <selection activeCell="B17" sqref="B17:G17"/>
    </sheetView>
  </sheetViews>
  <sheetFormatPr defaultRowHeight="13"/>
  <cols>
    <col min="1" max="1" width="4" style="65" customWidth="1"/>
    <col min="2" max="2" width="11.54296875" style="65" customWidth="1"/>
    <col min="3" max="4" width="5.26953125" style="65" customWidth="1"/>
    <col min="5" max="5" width="30.453125" style="65" customWidth="1"/>
    <col min="6" max="6" width="5.26953125" style="65" customWidth="1"/>
    <col min="7" max="7" width="6.7265625" style="65" customWidth="1"/>
    <col min="8" max="8" width="4.26953125" style="65" customWidth="1"/>
    <col min="9" max="9" width="6" style="65" customWidth="1"/>
    <col min="10" max="10" width="6.6328125" style="65" customWidth="1"/>
    <col min="11" max="11" width="9.26953125" style="65" bestFit="1" customWidth="1"/>
    <col min="12" max="12" width="6.6328125" style="65" hidden="1" customWidth="1"/>
    <col min="13" max="13" width="6.90625" style="65" customWidth="1"/>
    <col min="14" max="16384" width="8.7265625" style="65"/>
  </cols>
  <sheetData>
    <row r="1" spans="1:13" ht="4.5" customHeight="1"/>
    <row r="2" spans="1:13" ht="39" customHeight="1">
      <c r="A2" s="179" t="s">
        <v>205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1:13" ht="3" customHeight="1"/>
    <row r="4" spans="1:13" ht="27.75" customHeight="1" thickBot="1">
      <c r="A4" s="181" t="s">
        <v>0</v>
      </c>
      <c r="B4" s="181"/>
      <c r="C4" s="66" t="s">
        <v>13</v>
      </c>
      <c r="D4" s="67"/>
      <c r="E4" s="67"/>
      <c r="F4" s="7" t="s">
        <v>12</v>
      </c>
      <c r="H4" s="182"/>
      <c r="I4" s="183"/>
      <c r="J4" s="183"/>
      <c r="K4" s="183"/>
      <c r="L4" s="183"/>
      <c r="M4" s="183"/>
    </row>
    <row r="5" spans="1:13" ht="46.5" customHeight="1" thickBot="1">
      <c r="A5" s="184" t="s">
        <v>61</v>
      </c>
      <c r="B5" s="185"/>
      <c r="C5" s="186" t="s">
        <v>34</v>
      </c>
      <c r="D5" s="187"/>
      <c r="E5" s="187"/>
      <c r="F5" s="187"/>
      <c r="G5" s="187"/>
      <c r="H5" s="187"/>
      <c r="I5" s="187"/>
      <c r="J5" s="187"/>
      <c r="K5" s="187"/>
      <c r="L5" s="187"/>
      <c r="M5" s="188"/>
    </row>
    <row r="6" spans="1:13" s="1" customFormat="1" ht="19.5" customHeight="1">
      <c r="A6" s="147" t="s">
        <v>1</v>
      </c>
      <c r="B6" s="148"/>
      <c r="C6" s="148"/>
      <c r="D6" s="148"/>
      <c r="E6" s="148"/>
      <c r="F6" s="148"/>
      <c r="G6" s="148"/>
      <c r="H6" s="147" t="s">
        <v>2</v>
      </c>
      <c r="I6" s="148"/>
      <c r="J6" s="151"/>
      <c r="K6" s="152"/>
      <c r="L6" s="152"/>
      <c r="M6" s="153"/>
    </row>
    <row r="7" spans="1:13" s="1" customFormat="1" ht="27.75" customHeight="1" thickBot="1">
      <c r="A7" s="149"/>
      <c r="B7" s="150"/>
      <c r="C7" s="150"/>
      <c r="D7" s="150"/>
      <c r="E7" s="150"/>
      <c r="F7" s="150"/>
      <c r="G7" s="150"/>
      <c r="H7" s="149"/>
      <c r="I7" s="150"/>
      <c r="J7" s="154" t="s">
        <v>17</v>
      </c>
      <c r="K7" s="155"/>
      <c r="L7" s="68"/>
      <c r="M7" s="6" t="s">
        <v>7</v>
      </c>
    </row>
    <row r="8" spans="1:13" s="1" customFormat="1" ht="30" customHeight="1">
      <c r="A8" s="161" t="s">
        <v>3</v>
      </c>
      <c r="B8" s="164" t="s">
        <v>15</v>
      </c>
      <c r="C8" s="165"/>
      <c r="D8" s="165"/>
      <c r="E8" s="165"/>
      <c r="F8" s="165"/>
      <c r="G8" s="166"/>
      <c r="H8" s="69">
        <v>0.5</v>
      </c>
      <c r="I8" s="136">
        <f>SUM(H8:H13)</f>
        <v>5</v>
      </c>
      <c r="J8" s="167"/>
      <c r="K8" s="168"/>
      <c r="L8" s="35"/>
      <c r="M8" s="169">
        <f>SUM(J8:K12)</f>
        <v>0</v>
      </c>
    </row>
    <row r="9" spans="1:13" s="1" customFormat="1" ht="30" customHeight="1">
      <c r="A9" s="162"/>
      <c r="B9" s="171" t="s">
        <v>36</v>
      </c>
      <c r="C9" s="172"/>
      <c r="D9" s="172"/>
      <c r="E9" s="172"/>
      <c r="F9" s="172"/>
      <c r="G9" s="172"/>
      <c r="H9" s="70">
        <v>0.5</v>
      </c>
      <c r="I9" s="137"/>
      <c r="J9" s="173"/>
      <c r="K9" s="174"/>
      <c r="L9" s="36"/>
      <c r="M9" s="170"/>
    </row>
    <row r="10" spans="1:13" s="1" customFormat="1" ht="30" customHeight="1">
      <c r="A10" s="162"/>
      <c r="B10" s="175" t="s">
        <v>87</v>
      </c>
      <c r="C10" s="176"/>
      <c r="D10" s="176"/>
      <c r="E10" s="176"/>
      <c r="F10" s="176"/>
      <c r="G10" s="176"/>
      <c r="H10" s="71">
        <v>3</v>
      </c>
      <c r="I10" s="137"/>
      <c r="J10" s="177"/>
      <c r="K10" s="178"/>
      <c r="L10" s="72"/>
      <c r="M10" s="170"/>
    </row>
    <row r="11" spans="1:13" s="1" customFormat="1" ht="30" customHeight="1">
      <c r="A11" s="162"/>
      <c r="B11" s="175" t="s">
        <v>5</v>
      </c>
      <c r="C11" s="176"/>
      <c r="D11" s="176"/>
      <c r="E11" s="176"/>
      <c r="F11" s="176"/>
      <c r="G11" s="176"/>
      <c r="H11" s="71">
        <v>0.3</v>
      </c>
      <c r="I11" s="137"/>
      <c r="J11" s="189"/>
      <c r="K11" s="190"/>
      <c r="L11" s="73"/>
      <c r="M11" s="170"/>
    </row>
    <row r="12" spans="1:13" s="2" customFormat="1" ht="30" customHeight="1">
      <c r="A12" s="162"/>
      <c r="B12" s="175" t="s">
        <v>14</v>
      </c>
      <c r="C12" s="176"/>
      <c r="D12" s="176"/>
      <c r="E12" s="176"/>
      <c r="F12" s="176"/>
      <c r="G12" s="176"/>
      <c r="H12" s="71">
        <v>0.2</v>
      </c>
      <c r="I12" s="137"/>
      <c r="J12" s="191"/>
      <c r="K12" s="192"/>
      <c r="L12" s="73"/>
      <c r="M12" s="170"/>
    </row>
    <row r="13" spans="1:13" s="1" customFormat="1" ht="30" customHeight="1" thickBot="1">
      <c r="A13" s="162"/>
      <c r="B13" s="310" t="s">
        <v>22</v>
      </c>
      <c r="C13" s="311"/>
      <c r="D13" s="311"/>
      <c r="E13" s="311"/>
      <c r="F13" s="311"/>
      <c r="G13" s="312"/>
      <c r="H13" s="74">
        <v>0.5</v>
      </c>
      <c r="I13" s="137"/>
      <c r="J13" s="195" t="s">
        <v>86</v>
      </c>
      <c r="K13" s="307"/>
      <c r="L13" s="37"/>
      <c r="M13" s="170"/>
    </row>
    <row r="14" spans="1:13" s="1" customFormat="1" ht="30" customHeight="1" thickBot="1">
      <c r="A14" s="162"/>
      <c r="B14" s="199" t="s">
        <v>18</v>
      </c>
      <c r="C14" s="200"/>
      <c r="D14" s="200"/>
      <c r="E14" s="200"/>
      <c r="F14" s="200"/>
      <c r="G14" s="201"/>
      <c r="H14" s="75"/>
      <c r="I14" s="12"/>
      <c r="J14" s="308"/>
      <c r="K14" s="309"/>
      <c r="L14" s="38"/>
      <c r="M14" s="5">
        <f>SUM(J13:K14)</f>
        <v>0</v>
      </c>
    </row>
    <row r="15" spans="1:13" s="1" customFormat="1" ht="30" customHeight="1" thickBot="1">
      <c r="A15" s="162"/>
      <c r="B15" s="326" t="s">
        <v>23</v>
      </c>
      <c r="C15" s="327"/>
      <c r="D15" s="327"/>
      <c r="E15" s="327"/>
      <c r="F15" s="327"/>
      <c r="G15" s="328"/>
      <c r="H15" s="77">
        <v>0.5</v>
      </c>
      <c r="I15" s="62">
        <v>0.5</v>
      </c>
      <c r="J15" s="159"/>
      <c r="K15" s="160"/>
      <c r="L15" s="72"/>
      <c r="M15" s="31">
        <f>+J15</f>
        <v>0</v>
      </c>
    </row>
    <row r="16" spans="1:13" s="1" customFormat="1" ht="30" customHeight="1">
      <c r="A16" s="162"/>
      <c r="B16" s="261" t="s">
        <v>139</v>
      </c>
      <c r="C16" s="262"/>
      <c r="D16" s="262"/>
      <c r="E16" s="262"/>
      <c r="F16" s="262"/>
      <c r="G16" s="263"/>
      <c r="H16" s="69">
        <v>0.4</v>
      </c>
      <c r="I16" s="264">
        <v>1</v>
      </c>
      <c r="J16" s="258"/>
      <c r="K16" s="259"/>
      <c r="L16" s="83"/>
      <c r="M16" s="142">
        <f>IF(J16+J17+J18+J19&gt;=1,1,J16+J17+J18+J19)</f>
        <v>0</v>
      </c>
    </row>
    <row r="17" spans="1:16" s="1" customFormat="1" ht="30" customHeight="1">
      <c r="A17" s="162"/>
      <c r="B17" s="156" t="s">
        <v>108</v>
      </c>
      <c r="C17" s="157"/>
      <c r="D17" s="157"/>
      <c r="E17" s="157"/>
      <c r="F17" s="157"/>
      <c r="G17" s="158"/>
      <c r="H17" s="77">
        <v>0.4</v>
      </c>
      <c r="I17" s="202"/>
      <c r="J17" s="159"/>
      <c r="K17" s="160"/>
      <c r="L17" s="72"/>
      <c r="M17" s="204"/>
    </row>
    <row r="18" spans="1:16" s="1" customFormat="1" ht="30" customHeight="1" thickBot="1">
      <c r="A18" s="162"/>
      <c r="B18" s="175" t="s">
        <v>123</v>
      </c>
      <c r="C18" s="210"/>
      <c r="D18" s="210"/>
      <c r="E18" s="210"/>
      <c r="F18" s="210"/>
      <c r="G18" s="211"/>
      <c r="H18" s="78">
        <v>0.4</v>
      </c>
      <c r="I18" s="202"/>
      <c r="J18" s="177"/>
      <c r="K18" s="178"/>
      <c r="L18" s="84"/>
      <c r="M18" s="204"/>
    </row>
    <row r="19" spans="1:16" s="1" customFormat="1" ht="30" customHeight="1" thickBot="1">
      <c r="A19" s="163"/>
      <c r="B19" s="205" t="s">
        <v>124</v>
      </c>
      <c r="C19" s="206"/>
      <c r="D19" s="206"/>
      <c r="E19" s="206"/>
      <c r="F19" s="206"/>
      <c r="G19" s="207"/>
      <c r="H19" s="79">
        <v>0.2</v>
      </c>
      <c r="I19" s="315"/>
      <c r="J19" s="316"/>
      <c r="K19" s="317"/>
      <c r="L19" s="72"/>
      <c r="M19" s="260"/>
    </row>
    <row r="20" spans="1:16" s="1" customFormat="1" ht="30" customHeight="1">
      <c r="A20" s="133" t="s">
        <v>6</v>
      </c>
      <c r="B20" s="231" t="s">
        <v>100</v>
      </c>
      <c r="C20" s="229" t="s">
        <v>93</v>
      </c>
      <c r="D20" s="220" t="s">
        <v>15</v>
      </c>
      <c r="E20" s="221"/>
      <c r="F20" s="221"/>
      <c r="G20" s="222"/>
      <c r="H20" s="80">
        <v>0.5</v>
      </c>
      <c r="I20" s="137">
        <f>H20+H23+H24</f>
        <v>1.5</v>
      </c>
      <c r="J20" s="313"/>
      <c r="K20" s="314"/>
      <c r="L20" s="234">
        <f>IF(J20+J21&gt;=0.5,0.5,J20+J21)</f>
        <v>0</v>
      </c>
      <c r="M20" s="325">
        <f>IF(L20=0,L22+L23+L24,IF(L22=0,L20+L23+L24,IF(L20+L22=0,L23+L24,"入力ｴﾗｰ")))</f>
        <v>0</v>
      </c>
    </row>
    <row r="21" spans="1:16" s="1" customFormat="1" ht="30" customHeight="1">
      <c r="A21" s="134"/>
      <c r="B21" s="232"/>
      <c r="C21" s="230"/>
      <c r="D21" s="223" t="s">
        <v>92</v>
      </c>
      <c r="E21" s="224"/>
      <c r="F21" s="224"/>
      <c r="G21" s="225"/>
      <c r="H21" s="81">
        <v>0.3</v>
      </c>
      <c r="I21" s="137"/>
      <c r="J21" s="305"/>
      <c r="K21" s="306"/>
      <c r="L21" s="235"/>
      <c r="M21" s="325"/>
    </row>
    <row r="22" spans="1:16" s="1" customFormat="1" ht="30" customHeight="1">
      <c r="A22" s="134"/>
      <c r="B22" s="233"/>
      <c r="C22" s="34" t="s">
        <v>94</v>
      </c>
      <c r="D22" s="226" t="s">
        <v>110</v>
      </c>
      <c r="E22" s="227"/>
      <c r="F22" s="227"/>
      <c r="G22" s="228"/>
      <c r="H22" s="70">
        <v>0.3</v>
      </c>
      <c r="I22" s="137"/>
      <c r="J22" s="305"/>
      <c r="K22" s="306"/>
      <c r="L22" s="58">
        <f>J22</f>
        <v>0</v>
      </c>
      <c r="M22" s="325"/>
    </row>
    <row r="23" spans="1:16" s="1" customFormat="1" ht="30" customHeight="1">
      <c r="A23" s="134"/>
      <c r="B23" s="318" t="s">
        <v>89</v>
      </c>
      <c r="C23" s="319"/>
      <c r="D23" s="319"/>
      <c r="E23" s="319"/>
      <c r="F23" s="319"/>
      <c r="G23" s="320"/>
      <c r="H23" s="70">
        <v>0.5</v>
      </c>
      <c r="I23" s="137"/>
      <c r="J23" s="321"/>
      <c r="K23" s="322"/>
      <c r="L23" s="48">
        <f>J23</f>
        <v>0</v>
      </c>
      <c r="M23" s="325"/>
    </row>
    <row r="24" spans="1:16" s="1" customFormat="1" ht="30" customHeight="1" thickBot="1">
      <c r="A24" s="135"/>
      <c r="B24" s="214" t="s">
        <v>127</v>
      </c>
      <c r="C24" s="215"/>
      <c r="D24" s="215"/>
      <c r="E24" s="215"/>
      <c r="F24" s="215"/>
      <c r="G24" s="215"/>
      <c r="H24" s="82">
        <v>0.5</v>
      </c>
      <c r="I24" s="137"/>
      <c r="J24" s="216"/>
      <c r="K24" s="217"/>
      <c r="L24" s="46">
        <f>J24</f>
        <v>0</v>
      </c>
      <c r="M24" s="325"/>
    </row>
    <row r="25" spans="1:16" s="1" customFormat="1" ht="30" customHeight="1">
      <c r="A25" s="266" t="s">
        <v>4</v>
      </c>
      <c r="B25" s="140" t="s">
        <v>8</v>
      </c>
      <c r="C25" s="141"/>
      <c r="D25" s="141"/>
      <c r="E25" s="141"/>
      <c r="F25" s="141"/>
      <c r="G25" s="141"/>
      <c r="H25" s="80">
        <v>1</v>
      </c>
      <c r="I25" s="142">
        <f>SUM(H25,H26,H36)</f>
        <v>3</v>
      </c>
      <c r="J25" s="138"/>
      <c r="K25" s="139"/>
      <c r="L25" s="39"/>
      <c r="M25" s="142">
        <f>SUM(J25,K27:K36)</f>
        <v>0</v>
      </c>
    </row>
    <row r="26" spans="1:16" s="1" customFormat="1" ht="39" customHeight="1" thickBot="1">
      <c r="A26" s="267"/>
      <c r="B26" s="125" t="s">
        <v>117</v>
      </c>
      <c r="C26" s="126"/>
      <c r="D26" s="126"/>
      <c r="E26" s="126"/>
      <c r="F26" s="126"/>
      <c r="G26" s="127"/>
      <c r="H26" s="78">
        <v>1.4</v>
      </c>
      <c r="I26" s="204"/>
      <c r="J26" s="11"/>
      <c r="K26" s="13"/>
      <c r="L26" s="41"/>
      <c r="M26" s="143"/>
      <c r="N26" s="4"/>
    </row>
    <row r="27" spans="1:16" s="1" customFormat="1" ht="30" customHeight="1">
      <c r="A27" s="267"/>
      <c r="B27" s="47" t="s">
        <v>25</v>
      </c>
      <c r="C27" s="333" t="s">
        <v>44</v>
      </c>
      <c r="D27" s="334"/>
      <c r="E27" s="334"/>
      <c r="F27" s="335"/>
      <c r="G27" s="23" t="s">
        <v>9</v>
      </c>
      <c r="H27" s="24">
        <v>0.4</v>
      </c>
      <c r="I27" s="204"/>
      <c r="J27" s="25"/>
      <c r="K27" s="323"/>
      <c r="L27" s="42"/>
      <c r="M27" s="143"/>
      <c r="N27" s="4"/>
    </row>
    <row r="28" spans="1:16" s="1" customFormat="1" ht="30" customHeight="1">
      <c r="A28" s="267"/>
      <c r="B28" s="87" t="s">
        <v>30</v>
      </c>
      <c r="C28" s="171" t="s">
        <v>43</v>
      </c>
      <c r="D28" s="172"/>
      <c r="E28" s="172"/>
      <c r="F28" s="172"/>
      <c r="G28" s="20" t="s">
        <v>9</v>
      </c>
      <c r="H28" s="22">
        <v>0.4</v>
      </c>
      <c r="I28" s="204"/>
      <c r="J28" s="25"/>
      <c r="K28" s="241"/>
      <c r="L28" s="42"/>
      <c r="M28" s="143"/>
      <c r="N28" s="4"/>
    </row>
    <row r="29" spans="1:16" s="1" customFormat="1" ht="30" customHeight="1">
      <c r="A29" s="267"/>
      <c r="B29" s="17" t="s">
        <v>31</v>
      </c>
      <c r="C29" s="245" t="s">
        <v>45</v>
      </c>
      <c r="D29" s="246"/>
      <c r="E29" s="246"/>
      <c r="F29" s="246"/>
      <c r="G29" s="20" t="s">
        <v>9</v>
      </c>
      <c r="H29" s="22">
        <v>0.4</v>
      </c>
      <c r="I29" s="204"/>
      <c r="J29" s="25"/>
      <c r="K29" s="241"/>
      <c r="L29" s="42"/>
      <c r="M29" s="143"/>
      <c r="N29" s="331"/>
      <c r="O29" s="332"/>
      <c r="P29" s="51"/>
    </row>
    <row r="30" spans="1:16" s="1" customFormat="1" ht="30" customHeight="1">
      <c r="A30" s="267"/>
      <c r="B30" s="17" t="s">
        <v>38</v>
      </c>
      <c r="C30" s="245" t="s">
        <v>58</v>
      </c>
      <c r="D30" s="246"/>
      <c r="E30" s="246"/>
      <c r="F30" s="246"/>
      <c r="G30" s="20" t="s">
        <v>9</v>
      </c>
      <c r="H30" s="22">
        <v>0.4</v>
      </c>
      <c r="I30" s="204"/>
      <c r="J30" s="25"/>
      <c r="K30" s="241"/>
      <c r="L30" s="42"/>
      <c r="M30" s="143"/>
      <c r="N30" s="329" t="str">
        <f>IF(K27&gt;1.4,"1.4を超えてます","")</f>
        <v/>
      </c>
      <c r="O30" s="330"/>
      <c r="P30" s="51"/>
    </row>
    <row r="31" spans="1:16" s="1" customFormat="1" ht="30" customHeight="1">
      <c r="A31" s="267"/>
      <c r="B31" s="17" t="s">
        <v>39</v>
      </c>
      <c r="C31" s="245" t="s">
        <v>59</v>
      </c>
      <c r="D31" s="246"/>
      <c r="E31" s="246"/>
      <c r="F31" s="246"/>
      <c r="G31" s="20" t="s">
        <v>9</v>
      </c>
      <c r="H31" s="22">
        <v>0.4</v>
      </c>
      <c r="I31" s="204"/>
      <c r="J31" s="25"/>
      <c r="K31" s="241"/>
      <c r="L31" s="42"/>
      <c r="M31" s="143"/>
      <c r="N31" s="4"/>
    </row>
    <row r="32" spans="1:16" s="1" customFormat="1" ht="30" customHeight="1">
      <c r="A32" s="267"/>
      <c r="B32" s="17" t="s">
        <v>40</v>
      </c>
      <c r="C32" s="245" t="s">
        <v>28</v>
      </c>
      <c r="D32" s="246"/>
      <c r="E32" s="246"/>
      <c r="F32" s="246"/>
      <c r="G32" s="20" t="s">
        <v>11</v>
      </c>
      <c r="H32" s="22">
        <v>0.4</v>
      </c>
      <c r="I32" s="204"/>
      <c r="J32" s="25"/>
      <c r="K32" s="241"/>
      <c r="L32" s="42"/>
      <c r="M32" s="143"/>
      <c r="N32" s="4"/>
    </row>
    <row r="33" spans="1:14" s="1" customFormat="1" ht="30" customHeight="1">
      <c r="A33" s="267"/>
      <c r="B33" s="17" t="s">
        <v>41</v>
      </c>
      <c r="C33" s="245" t="s">
        <v>46</v>
      </c>
      <c r="D33" s="246"/>
      <c r="E33" s="246"/>
      <c r="F33" s="247"/>
      <c r="G33" s="20" t="s">
        <v>16</v>
      </c>
      <c r="H33" s="22">
        <v>0.4</v>
      </c>
      <c r="I33" s="204"/>
      <c r="J33" s="25"/>
      <c r="K33" s="241"/>
      <c r="L33" s="42"/>
      <c r="M33" s="143"/>
      <c r="N33" s="4"/>
    </row>
    <row r="34" spans="1:14" s="1" customFormat="1" ht="30" customHeight="1">
      <c r="A34" s="267"/>
      <c r="B34" s="17" t="s">
        <v>42</v>
      </c>
      <c r="C34" s="245" t="s">
        <v>29</v>
      </c>
      <c r="D34" s="246"/>
      <c r="E34" s="246"/>
      <c r="F34" s="247"/>
      <c r="G34" s="20" t="s">
        <v>16</v>
      </c>
      <c r="H34" s="22">
        <v>0.4</v>
      </c>
      <c r="I34" s="204"/>
      <c r="J34" s="25"/>
      <c r="K34" s="324"/>
      <c r="L34" s="42"/>
      <c r="M34" s="143"/>
      <c r="N34" s="4"/>
    </row>
    <row r="35" spans="1:14" s="1" customFormat="1" ht="30" customHeight="1">
      <c r="A35" s="267"/>
      <c r="B35" s="125" t="s">
        <v>90</v>
      </c>
      <c r="C35" s="126"/>
      <c r="D35" s="126"/>
      <c r="E35" s="126"/>
      <c r="F35" s="126"/>
      <c r="G35" s="127"/>
      <c r="H35" s="54">
        <v>0.4</v>
      </c>
      <c r="I35" s="204"/>
      <c r="J35" s="271"/>
      <c r="K35" s="323">
        <f>+J35</f>
        <v>0</v>
      </c>
      <c r="L35" s="42"/>
      <c r="M35" s="143"/>
      <c r="N35" s="4"/>
    </row>
    <row r="36" spans="1:14" s="1" customFormat="1" ht="30" customHeight="1" thickBot="1">
      <c r="A36" s="267"/>
      <c r="B36" s="336" t="s">
        <v>112</v>
      </c>
      <c r="C36" s="337"/>
      <c r="D36" s="337"/>
      <c r="E36" s="337"/>
      <c r="F36" s="337"/>
      <c r="G36" s="338"/>
      <c r="H36" s="53">
        <v>0.6</v>
      </c>
      <c r="I36" s="260"/>
      <c r="J36" s="339"/>
      <c r="K36" s="242"/>
      <c r="L36" s="43"/>
      <c r="M36" s="268"/>
      <c r="N36" s="4"/>
    </row>
    <row r="37" spans="1:14" s="1" customFormat="1" ht="30" customHeight="1" thickBot="1">
      <c r="A37" s="14" t="s">
        <v>19</v>
      </c>
      <c r="B37" s="9"/>
      <c r="C37" s="9"/>
      <c r="D37" s="9"/>
      <c r="E37" s="9"/>
      <c r="F37" s="9"/>
      <c r="G37" s="9"/>
      <c r="H37" s="251">
        <f>+SUM(H8,H9,H10,H11,H12,H15,I16,I20,H25,H26,H36)</f>
        <v>10.5</v>
      </c>
      <c r="I37" s="147"/>
      <c r="J37" s="252">
        <f>SUM(M8,M15,M16,M20,M25)</f>
        <v>0</v>
      </c>
      <c r="K37" s="253"/>
      <c r="L37" s="253"/>
      <c r="M37" s="254"/>
      <c r="N37" s="4"/>
    </row>
    <row r="38" spans="1:14" s="1" customFormat="1" ht="30" customHeight="1" thickBot="1">
      <c r="A38" s="15" t="s">
        <v>32</v>
      </c>
      <c r="B38" s="8"/>
      <c r="C38" s="8"/>
      <c r="D38" s="8"/>
      <c r="E38" s="8"/>
      <c r="F38" s="8"/>
      <c r="G38" s="8"/>
      <c r="H38" s="236">
        <f>SUM(H13,H14)+H37</f>
        <v>11</v>
      </c>
      <c r="I38" s="237"/>
      <c r="J38" s="238"/>
      <c r="K38" s="239"/>
      <c r="L38" s="239"/>
      <c r="M38" s="240"/>
    </row>
    <row r="39" spans="1:14" s="2" customFormat="1" ht="9.5"/>
    <row r="40" spans="1:14" s="2" customFormat="1" ht="9.5"/>
    <row r="41" spans="1:14" s="2" customFormat="1" ht="9.5">
      <c r="E41" s="3"/>
    </row>
    <row r="42" spans="1:14" s="2" customFormat="1" ht="9.5">
      <c r="E42" s="3"/>
    </row>
    <row r="43" spans="1:14" s="2" customFormat="1" ht="9.5">
      <c r="E43" s="3"/>
    </row>
    <row r="44" spans="1:14" s="2" customFormat="1" ht="9.5">
      <c r="E44" s="3"/>
    </row>
    <row r="45" spans="1:14" s="2" customFormat="1" ht="9.5">
      <c r="E45" s="1"/>
    </row>
    <row r="46" spans="1:14" s="2" customFormat="1" ht="9.5">
      <c r="E46" s="1"/>
    </row>
    <row r="47" spans="1:14" s="2" customFormat="1" ht="9.5">
      <c r="E47" s="1"/>
    </row>
    <row r="48" spans="1:14" s="2" customFormat="1" ht="9.5">
      <c r="E48" s="3"/>
    </row>
    <row r="49" spans="5:5" s="2" customFormat="1" ht="9.5">
      <c r="E49" s="1"/>
    </row>
    <row r="50" spans="5:5" s="2" customFormat="1" ht="9.5">
      <c r="E50" s="3"/>
    </row>
    <row r="51" spans="5:5" s="2" customFormat="1" ht="9.5">
      <c r="E51" s="3"/>
    </row>
    <row r="52" spans="5:5" s="2" customFormat="1" ht="9.5">
      <c r="E52" s="1"/>
    </row>
    <row r="53" spans="5:5" s="2" customFormat="1" ht="9.5">
      <c r="E53" s="3"/>
    </row>
    <row r="54" spans="5:5" s="1" customFormat="1" ht="9.5">
      <c r="E54" s="3"/>
    </row>
    <row r="55" spans="5:5" s="1" customFormat="1" ht="9.5">
      <c r="E55" s="3"/>
    </row>
    <row r="56" spans="5:5" s="1" customFormat="1" ht="9.5">
      <c r="E56" s="3"/>
    </row>
    <row r="57" spans="5:5" s="1" customFormat="1" ht="9.5">
      <c r="E57" s="3"/>
    </row>
    <row r="58" spans="5:5" s="1" customFormat="1" ht="9.5">
      <c r="E58" s="3"/>
    </row>
    <row r="59" spans="5:5" s="1" customFormat="1" ht="9.5">
      <c r="E59" s="3"/>
    </row>
    <row r="60" spans="5:5" s="1" customFormat="1" ht="9.5">
      <c r="E60" s="3"/>
    </row>
    <row r="61" spans="5:5" s="1" customFormat="1" ht="9.5"/>
    <row r="62" spans="5:5" s="1" customFormat="1" ht="9.5"/>
    <row r="63" spans="5:5" s="1" customFormat="1" ht="9.5"/>
    <row r="64" spans="5:5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  <row r="74" s="1" customFormat="1" ht="9.5"/>
    <row r="75" s="1" customFormat="1" ht="9.5"/>
    <row r="76" s="1" customFormat="1" ht="9.5"/>
    <row r="77" s="1" customFormat="1" ht="9.5"/>
    <row r="78" s="1" customFormat="1" ht="9.5"/>
    <row r="79" s="1" customFormat="1" ht="9.5"/>
    <row r="80" s="1" customFormat="1" ht="9.5"/>
    <row r="81" s="1" customFormat="1" ht="9.5"/>
    <row r="82" s="1" customFormat="1" ht="9.5"/>
    <row r="83" s="1" customFormat="1" ht="9.5"/>
    <row r="84" s="1" customFormat="1" ht="9.5"/>
    <row r="85" s="1" customFormat="1" ht="9.5"/>
    <row r="86" s="1" customFormat="1" ht="9.5"/>
    <row r="87" s="1" customFormat="1" ht="9.5"/>
  </sheetData>
  <mergeCells count="78">
    <mergeCell ref="M16:M19"/>
    <mergeCell ref="N30:O30"/>
    <mergeCell ref="N29:O29"/>
    <mergeCell ref="A6:G7"/>
    <mergeCell ref="H6:I7"/>
    <mergeCell ref="J6:M6"/>
    <mergeCell ref="J7:K7"/>
    <mergeCell ref="A25:A36"/>
    <mergeCell ref="C27:F27"/>
    <mergeCell ref="B36:G36"/>
    <mergeCell ref="B35:G35"/>
    <mergeCell ref="J35:J36"/>
    <mergeCell ref="K35:K36"/>
    <mergeCell ref="B17:G17"/>
    <mergeCell ref="J17:K17"/>
    <mergeCell ref="B18:G18"/>
    <mergeCell ref="C34:F34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B15:G15"/>
    <mergeCell ref="J15:K15"/>
    <mergeCell ref="B25:G25"/>
    <mergeCell ref="J25:K25"/>
    <mergeCell ref="M25:M36"/>
    <mergeCell ref="B26:G26"/>
    <mergeCell ref="A2:M2"/>
    <mergeCell ref="A4:B4"/>
    <mergeCell ref="H4:M4"/>
    <mergeCell ref="A5:B5"/>
    <mergeCell ref="C5:M5"/>
    <mergeCell ref="H38:I38"/>
    <mergeCell ref="J38:M38"/>
    <mergeCell ref="B23:G23"/>
    <mergeCell ref="J23:K23"/>
    <mergeCell ref="C33:F33"/>
    <mergeCell ref="C32:F32"/>
    <mergeCell ref="C30:F30"/>
    <mergeCell ref="C31:F31"/>
    <mergeCell ref="C28:F28"/>
    <mergeCell ref="C29:F29"/>
    <mergeCell ref="H37:I37"/>
    <mergeCell ref="J37:M37"/>
    <mergeCell ref="I25:I36"/>
    <mergeCell ref="K27:K34"/>
    <mergeCell ref="I20:I24"/>
    <mergeCell ref="M20:M24"/>
    <mergeCell ref="A20:A24"/>
    <mergeCell ref="B24:G24"/>
    <mergeCell ref="J24:K24"/>
    <mergeCell ref="A8:A19"/>
    <mergeCell ref="L20:L21"/>
    <mergeCell ref="B16:G16"/>
    <mergeCell ref="J16:K16"/>
    <mergeCell ref="B20:B22"/>
    <mergeCell ref="C20:C21"/>
    <mergeCell ref="D20:G20"/>
    <mergeCell ref="D21:G21"/>
    <mergeCell ref="D22:G22"/>
    <mergeCell ref="B19:G19"/>
    <mergeCell ref="I16:I19"/>
    <mergeCell ref="J19:K19"/>
    <mergeCell ref="J11:K11"/>
    <mergeCell ref="B12:G12"/>
    <mergeCell ref="J12:K12"/>
    <mergeCell ref="J21:K21"/>
    <mergeCell ref="J22:K22"/>
    <mergeCell ref="J18:K18"/>
    <mergeCell ref="B14:G14"/>
    <mergeCell ref="J13:K14"/>
    <mergeCell ref="B13:G13"/>
    <mergeCell ref="J20:K20"/>
  </mergeCells>
  <phoneticPr fontId="2"/>
  <conditionalFormatting sqref="J20:K21">
    <cfRule type="expression" dxfId="18" priority="2">
      <formula>$J$22&gt;0</formula>
    </cfRule>
  </conditionalFormatting>
  <conditionalFormatting sqref="J22">
    <cfRule type="expression" dxfId="17" priority="1">
      <formula>($J$20+$J$21)&gt;0</formula>
    </cfRule>
  </conditionalFormatting>
  <dataValidations count="14">
    <dataValidation type="list" allowBlank="1" showInputMessage="1" showErrorMessage="1" sqref="J15:L15 J8:K9" xr:uid="{00000000-0002-0000-0300-000000000000}">
      <formula1>"0.5,0"</formula1>
    </dataValidation>
    <dataValidation type="list" allowBlank="1" showInputMessage="1" showErrorMessage="1" sqref="J12:L12" xr:uid="{00000000-0002-0000-0300-000001000000}">
      <formula1>"0.2,0.15,0.1,0"</formula1>
    </dataValidation>
    <dataValidation type="list" allowBlank="1" showInputMessage="1" showErrorMessage="1" sqref="J11:L11" xr:uid="{00000000-0002-0000-0300-000002000000}">
      <formula1>"0.3,0.25,0.2,0.15,0.1,0"</formula1>
    </dataValidation>
    <dataValidation type="list" allowBlank="1" showInputMessage="1" showErrorMessage="1" sqref="J24:K24 J20:K20" xr:uid="{00000000-0002-0000-0300-000004000000}">
      <formula1>"0.5,0.3,0"</formula1>
    </dataValidation>
    <dataValidation type="list" allowBlank="1" showInputMessage="1" showErrorMessage="1" sqref="L25" xr:uid="{00000000-0002-0000-0300-000005000000}">
      <formula1>"1.0,0.8,0"</formula1>
    </dataValidation>
    <dataValidation type="list" allowBlank="1" showInputMessage="1" showErrorMessage="1" sqref="L18:L19" xr:uid="{E5443EC1-D8F4-42B0-9C09-D64656283EFD}">
      <formula1>"0.2,0.1,０"</formula1>
    </dataValidation>
    <dataValidation type="list" allowBlank="1" showInputMessage="1" showErrorMessage="1" sqref="J21:K21 L17" xr:uid="{E04FB48C-02E7-4100-AB29-1B7C9B290202}">
      <formula1>"0.3,0.2,0"</formula1>
    </dataValidation>
    <dataValidation type="list" allowBlank="1" showInputMessage="1" showErrorMessage="1" sqref="L16" xr:uid="{D6CD1B41-DCBD-440C-89BA-CCB8E1058A58}">
      <formula1>"0.3,0.2,0.1,0"</formula1>
    </dataValidation>
    <dataValidation type="list" allowBlank="1" showInputMessage="1" showErrorMessage="1" sqref="J22:K22" xr:uid="{CC524EC8-5346-47B4-AD72-74672DE8BEC6}">
      <formula1>"0.3,0.1,0"</formula1>
    </dataValidation>
    <dataValidation type="list" allowBlank="1" showInputMessage="1" showErrorMessage="1" sqref="J25:K25" xr:uid="{C0857397-47A7-4AAA-9B18-BB799127F575}">
      <formula1>"1.0,0.8,0.5,0.3,0"</formula1>
    </dataValidation>
    <dataValidation type="list" allowBlank="1" showInputMessage="1" showErrorMessage="1" sqref="J35:J36" xr:uid="{4A239227-8BFB-4513-8CBA-4AE1CEEAD531}">
      <formula1>"0.6,0.4,0"</formula1>
    </dataValidation>
    <dataValidation type="list" allowBlank="1" showInputMessage="1" showErrorMessage="1" sqref="J16:K18 J27:J34" xr:uid="{62A6F77F-D8E1-48B1-9DF8-5F8D121258B2}">
      <formula1>"0.4,0.2,0"</formula1>
    </dataValidation>
    <dataValidation type="list" allowBlank="1" showInputMessage="1" showErrorMessage="1" sqref="J19:K19" xr:uid="{229C6A35-D175-484B-9042-8ED1852C2DE8}">
      <formula1>"0.2,０"</formula1>
    </dataValidation>
    <dataValidation type="list" allowBlank="1" showInputMessage="1" showErrorMessage="1" sqref="J23:K23" xr:uid="{1BDB5E45-458F-4359-92FB-E7389857C588}">
      <formula1>"0.5,0.25,0"</formula1>
    </dataValidation>
  </dataValidations>
  <pageMargins left="0.79" right="0.35433070866141736" top="0.43307086614173229" bottom="0.15748031496062992" header="0.31496062992125984" footer="0.31496062992125984"/>
  <pageSetup paperSize="9" scale="76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89B0-8881-4333-8DDA-61744EA8EFEF}">
  <sheetPr>
    <tabColor theme="4" tint="0.59999389629810485"/>
    <pageSetUpPr fitToPage="1"/>
  </sheetPr>
  <dimension ref="A1:N85"/>
  <sheetViews>
    <sheetView tabSelected="1" topLeftCell="A16" workbookViewId="0">
      <selection activeCell="B17" sqref="B17:G17"/>
    </sheetView>
  </sheetViews>
  <sheetFormatPr defaultRowHeight="13"/>
  <cols>
    <col min="1" max="1" width="4" style="65" customWidth="1"/>
    <col min="2" max="2" width="11.54296875" style="65" customWidth="1"/>
    <col min="3" max="4" width="5.26953125" style="65" customWidth="1"/>
    <col min="5" max="5" width="30.453125" style="65" customWidth="1"/>
    <col min="6" max="6" width="5.26953125" style="65" customWidth="1"/>
    <col min="7" max="7" width="6.7265625" style="65" customWidth="1"/>
    <col min="8" max="8" width="4.26953125" style="65" customWidth="1"/>
    <col min="9" max="9" width="6" style="65" customWidth="1"/>
    <col min="10" max="11" width="6.6328125" style="65" customWidth="1"/>
    <col min="12" max="12" width="6.6328125" style="65" hidden="1" customWidth="1"/>
    <col min="13" max="13" width="6.90625" style="65" customWidth="1"/>
    <col min="14" max="16384" width="8.7265625" style="65"/>
  </cols>
  <sheetData>
    <row r="1" spans="1:13" ht="4.5" customHeight="1"/>
    <row r="2" spans="1:13" ht="39" customHeight="1">
      <c r="A2" s="179" t="s">
        <v>48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1:13" ht="3" customHeight="1"/>
    <row r="4" spans="1:13" ht="27.75" customHeight="1" thickBot="1">
      <c r="A4" s="181" t="s">
        <v>0</v>
      </c>
      <c r="B4" s="181"/>
      <c r="C4" s="66" t="s">
        <v>13</v>
      </c>
      <c r="D4" s="67"/>
      <c r="E4" s="67"/>
      <c r="F4" s="7" t="s">
        <v>12</v>
      </c>
      <c r="H4" s="182"/>
      <c r="I4" s="183"/>
      <c r="J4" s="183"/>
      <c r="K4" s="183"/>
      <c r="L4" s="183"/>
      <c r="M4" s="183"/>
    </row>
    <row r="5" spans="1:13" ht="46.5" customHeight="1" thickBot="1">
      <c r="A5" s="184" t="s">
        <v>61</v>
      </c>
      <c r="B5" s="185"/>
      <c r="C5" s="186" t="s">
        <v>34</v>
      </c>
      <c r="D5" s="187"/>
      <c r="E5" s="187"/>
      <c r="F5" s="187"/>
      <c r="G5" s="187"/>
      <c r="H5" s="187"/>
      <c r="I5" s="187"/>
      <c r="J5" s="187"/>
      <c r="K5" s="187"/>
      <c r="L5" s="187"/>
      <c r="M5" s="188"/>
    </row>
    <row r="6" spans="1:13" s="1" customFormat="1" ht="19.5" customHeight="1">
      <c r="A6" s="147" t="s">
        <v>1</v>
      </c>
      <c r="B6" s="148"/>
      <c r="C6" s="148"/>
      <c r="D6" s="148"/>
      <c r="E6" s="148"/>
      <c r="F6" s="148"/>
      <c r="G6" s="148"/>
      <c r="H6" s="147" t="s">
        <v>2</v>
      </c>
      <c r="I6" s="148"/>
      <c r="J6" s="151"/>
      <c r="K6" s="152"/>
      <c r="L6" s="152"/>
      <c r="M6" s="153"/>
    </row>
    <row r="7" spans="1:13" s="1" customFormat="1" ht="27.75" customHeight="1" thickBot="1">
      <c r="A7" s="149"/>
      <c r="B7" s="150"/>
      <c r="C7" s="150"/>
      <c r="D7" s="150"/>
      <c r="E7" s="150"/>
      <c r="F7" s="150"/>
      <c r="G7" s="150"/>
      <c r="H7" s="149"/>
      <c r="I7" s="150"/>
      <c r="J7" s="154" t="s">
        <v>17</v>
      </c>
      <c r="K7" s="155"/>
      <c r="L7" s="68"/>
      <c r="M7" s="6" t="s">
        <v>7</v>
      </c>
    </row>
    <row r="8" spans="1:13" s="1" customFormat="1" ht="30" customHeight="1">
      <c r="A8" s="161" t="s">
        <v>3</v>
      </c>
      <c r="B8" s="164" t="s">
        <v>49</v>
      </c>
      <c r="C8" s="165"/>
      <c r="D8" s="165"/>
      <c r="E8" s="165"/>
      <c r="F8" s="165"/>
      <c r="G8" s="166"/>
      <c r="H8" s="69">
        <v>0.5</v>
      </c>
      <c r="I8" s="136">
        <f>SUM(H8:H13)</f>
        <v>5</v>
      </c>
      <c r="J8" s="167"/>
      <c r="K8" s="168"/>
      <c r="L8" s="35"/>
      <c r="M8" s="169">
        <f>SUM(J8:K12)</f>
        <v>0</v>
      </c>
    </row>
    <row r="9" spans="1:13" s="1" customFormat="1" ht="30" customHeight="1">
      <c r="A9" s="162"/>
      <c r="B9" s="171" t="s">
        <v>57</v>
      </c>
      <c r="C9" s="172"/>
      <c r="D9" s="172"/>
      <c r="E9" s="172"/>
      <c r="F9" s="172"/>
      <c r="G9" s="172"/>
      <c r="H9" s="70">
        <v>0.5</v>
      </c>
      <c r="I9" s="137"/>
      <c r="J9" s="173"/>
      <c r="K9" s="174"/>
      <c r="L9" s="36"/>
      <c r="M9" s="170"/>
    </row>
    <row r="10" spans="1:13" s="1" customFormat="1" ht="30" customHeight="1">
      <c r="A10" s="162"/>
      <c r="B10" s="175" t="s">
        <v>113</v>
      </c>
      <c r="C10" s="176"/>
      <c r="D10" s="176"/>
      <c r="E10" s="176"/>
      <c r="F10" s="176"/>
      <c r="G10" s="176"/>
      <c r="H10" s="71">
        <v>3</v>
      </c>
      <c r="I10" s="137"/>
      <c r="J10" s="177"/>
      <c r="K10" s="178"/>
      <c r="L10" s="72"/>
      <c r="M10" s="170"/>
    </row>
    <row r="11" spans="1:13" s="1" customFormat="1" ht="30" customHeight="1">
      <c r="A11" s="162"/>
      <c r="B11" s="175" t="s">
        <v>53</v>
      </c>
      <c r="C11" s="176"/>
      <c r="D11" s="176"/>
      <c r="E11" s="176"/>
      <c r="F11" s="176"/>
      <c r="G11" s="176"/>
      <c r="H11" s="71">
        <v>0.3</v>
      </c>
      <c r="I11" s="137"/>
      <c r="J11" s="189"/>
      <c r="K11" s="190"/>
      <c r="L11" s="73"/>
      <c r="M11" s="170"/>
    </row>
    <row r="12" spans="1:13" s="2" customFormat="1" ht="30" customHeight="1">
      <c r="A12" s="162"/>
      <c r="B12" s="175" t="s">
        <v>54</v>
      </c>
      <c r="C12" s="176"/>
      <c r="D12" s="176"/>
      <c r="E12" s="176"/>
      <c r="F12" s="176"/>
      <c r="G12" s="176"/>
      <c r="H12" s="71">
        <v>0.2</v>
      </c>
      <c r="I12" s="137"/>
      <c r="J12" s="191"/>
      <c r="K12" s="192"/>
      <c r="L12" s="73"/>
      <c r="M12" s="170"/>
    </row>
    <row r="13" spans="1:13" s="1" customFormat="1" ht="30" customHeight="1" thickBot="1">
      <c r="A13" s="162"/>
      <c r="B13" s="193" t="s">
        <v>60</v>
      </c>
      <c r="C13" s="194"/>
      <c r="D13" s="194"/>
      <c r="E13" s="194"/>
      <c r="F13" s="194"/>
      <c r="G13" s="194"/>
      <c r="H13" s="74">
        <v>0.5</v>
      </c>
      <c r="I13" s="137"/>
      <c r="J13" s="195" t="s">
        <v>86</v>
      </c>
      <c r="K13" s="196"/>
      <c r="L13" s="37"/>
      <c r="M13" s="170"/>
    </row>
    <row r="14" spans="1:13" s="1" customFormat="1" ht="30" customHeight="1" thickBot="1">
      <c r="A14" s="162"/>
      <c r="B14" s="199" t="s">
        <v>18</v>
      </c>
      <c r="C14" s="200"/>
      <c r="D14" s="200"/>
      <c r="E14" s="200"/>
      <c r="F14" s="200"/>
      <c r="G14" s="201"/>
      <c r="H14" s="75"/>
      <c r="I14" s="12"/>
      <c r="J14" s="197"/>
      <c r="K14" s="198"/>
      <c r="L14" s="38"/>
      <c r="M14" s="5">
        <f>SUM(J13:K14)</f>
        <v>0</v>
      </c>
    </row>
    <row r="15" spans="1:13" s="1" customFormat="1" ht="30" customHeight="1">
      <c r="A15" s="162"/>
      <c r="B15" s="261" t="s">
        <v>47</v>
      </c>
      <c r="C15" s="262"/>
      <c r="D15" s="262"/>
      <c r="E15" s="262"/>
      <c r="F15" s="262"/>
      <c r="G15" s="263"/>
      <c r="H15" s="76">
        <v>0.5</v>
      </c>
      <c r="I15" s="202">
        <v>1</v>
      </c>
      <c r="J15" s="159"/>
      <c r="K15" s="160"/>
      <c r="L15" s="72"/>
      <c r="M15" s="142">
        <f>J15+J16</f>
        <v>0</v>
      </c>
    </row>
    <row r="16" spans="1:13" s="1" customFormat="1" ht="30" customHeight="1" thickBot="1">
      <c r="A16" s="162"/>
      <c r="B16" s="205" t="s">
        <v>50</v>
      </c>
      <c r="C16" s="206"/>
      <c r="D16" s="206"/>
      <c r="E16" s="206"/>
      <c r="F16" s="206"/>
      <c r="G16" s="207"/>
      <c r="H16" s="77">
        <v>0.5</v>
      </c>
      <c r="I16" s="203"/>
      <c r="J16" s="208"/>
      <c r="K16" s="209"/>
      <c r="L16" s="72"/>
      <c r="M16" s="204"/>
    </row>
    <row r="17" spans="1:13" s="1" customFormat="1" ht="14" customHeight="1">
      <c r="A17" s="162"/>
      <c r="B17" s="287" t="s">
        <v>204</v>
      </c>
      <c r="C17" s="288"/>
      <c r="D17" s="288"/>
      <c r="E17" s="288"/>
      <c r="F17" s="287" t="s">
        <v>118</v>
      </c>
      <c r="G17" s="292"/>
      <c r="H17" s="80">
        <v>0.5</v>
      </c>
      <c r="I17" s="264">
        <v>2</v>
      </c>
      <c r="J17" s="283"/>
      <c r="K17" s="284"/>
      <c r="L17" s="83"/>
      <c r="M17" s="142">
        <f>IF(J17+J18+J19+J20+J21+J22+J23+J24+J25+J26&gt;=2,2,J17+J18+J19+J20+J21+J22+J23+J24+J25+J26)</f>
        <v>0</v>
      </c>
    </row>
    <row r="18" spans="1:13" s="1" customFormat="1" ht="14" customHeight="1">
      <c r="A18" s="162"/>
      <c r="B18" s="289"/>
      <c r="C18" s="290"/>
      <c r="D18" s="290"/>
      <c r="E18" s="290"/>
      <c r="F18" s="275" t="s">
        <v>119</v>
      </c>
      <c r="G18" s="276"/>
      <c r="H18" s="85">
        <v>0.5</v>
      </c>
      <c r="I18" s="202"/>
      <c r="J18" s="281"/>
      <c r="K18" s="295"/>
      <c r="L18" s="72"/>
      <c r="M18" s="204"/>
    </row>
    <row r="19" spans="1:13" s="1" customFormat="1" ht="14" customHeight="1">
      <c r="A19" s="162"/>
      <c r="B19" s="289"/>
      <c r="C19" s="290"/>
      <c r="D19" s="290"/>
      <c r="E19" s="290"/>
      <c r="F19" s="275" t="s">
        <v>120</v>
      </c>
      <c r="G19" s="276"/>
      <c r="H19" s="85">
        <v>0.5</v>
      </c>
      <c r="I19" s="202"/>
      <c r="J19" s="281"/>
      <c r="K19" s="295"/>
      <c r="L19" s="72"/>
      <c r="M19" s="204"/>
    </row>
    <row r="20" spans="1:13" s="1" customFormat="1" ht="14" customHeight="1">
      <c r="A20" s="162"/>
      <c r="B20" s="261"/>
      <c r="C20" s="291"/>
      <c r="D20" s="291"/>
      <c r="E20" s="291"/>
      <c r="F20" s="293" t="s">
        <v>121</v>
      </c>
      <c r="G20" s="294"/>
      <c r="H20" s="86">
        <v>0.5</v>
      </c>
      <c r="I20" s="202"/>
      <c r="J20" s="296"/>
      <c r="K20" s="297"/>
      <c r="L20" s="72"/>
      <c r="M20" s="204"/>
    </row>
    <row r="21" spans="1:13" s="1" customFormat="1" ht="14" customHeight="1">
      <c r="A21" s="162"/>
      <c r="B21" s="175" t="s">
        <v>122</v>
      </c>
      <c r="C21" s="176"/>
      <c r="D21" s="176"/>
      <c r="E21" s="176"/>
      <c r="F21" s="298" t="s">
        <v>118</v>
      </c>
      <c r="G21" s="299"/>
      <c r="H21" s="77">
        <v>0.5</v>
      </c>
      <c r="I21" s="202"/>
      <c r="J21" s="285"/>
      <c r="K21" s="286"/>
      <c r="L21" s="72"/>
      <c r="M21" s="204"/>
    </row>
    <row r="22" spans="1:13" s="1" customFormat="1" ht="14" customHeight="1">
      <c r="A22" s="162"/>
      <c r="B22" s="289"/>
      <c r="C22" s="290"/>
      <c r="D22" s="290"/>
      <c r="E22" s="290"/>
      <c r="F22" s="275" t="s">
        <v>119</v>
      </c>
      <c r="G22" s="276"/>
      <c r="H22" s="85">
        <v>0.5</v>
      </c>
      <c r="I22" s="202"/>
      <c r="J22" s="281"/>
      <c r="K22" s="282"/>
      <c r="L22" s="72"/>
      <c r="M22" s="204"/>
    </row>
    <row r="23" spans="1:13" s="1" customFormat="1" ht="14" customHeight="1">
      <c r="A23" s="162"/>
      <c r="B23" s="289"/>
      <c r="C23" s="290"/>
      <c r="D23" s="290"/>
      <c r="E23" s="290"/>
      <c r="F23" s="275" t="s">
        <v>120</v>
      </c>
      <c r="G23" s="276"/>
      <c r="H23" s="85">
        <v>0.5</v>
      </c>
      <c r="I23" s="202"/>
      <c r="J23" s="281"/>
      <c r="K23" s="282"/>
      <c r="L23" s="72"/>
      <c r="M23" s="204"/>
    </row>
    <row r="24" spans="1:13" s="1" customFormat="1" ht="14" customHeight="1">
      <c r="A24" s="162"/>
      <c r="B24" s="261"/>
      <c r="C24" s="291"/>
      <c r="D24" s="291"/>
      <c r="E24" s="291"/>
      <c r="F24" s="277" t="s">
        <v>121</v>
      </c>
      <c r="G24" s="278"/>
      <c r="H24" s="86">
        <v>0.5</v>
      </c>
      <c r="I24" s="202"/>
      <c r="J24" s="279"/>
      <c r="K24" s="280"/>
      <c r="L24" s="72"/>
      <c r="M24" s="204"/>
    </row>
    <row r="25" spans="1:13" s="1" customFormat="1" ht="30" customHeight="1" thickBot="1">
      <c r="A25" s="162"/>
      <c r="B25" s="175" t="s">
        <v>125</v>
      </c>
      <c r="C25" s="210"/>
      <c r="D25" s="210"/>
      <c r="E25" s="210"/>
      <c r="F25" s="210"/>
      <c r="G25" s="211"/>
      <c r="H25" s="78">
        <v>0.5</v>
      </c>
      <c r="I25" s="202"/>
      <c r="J25" s="177"/>
      <c r="K25" s="178"/>
      <c r="L25" s="84"/>
      <c r="M25" s="204"/>
    </row>
    <row r="26" spans="1:13" s="1" customFormat="1" ht="30" customHeight="1" thickBot="1">
      <c r="A26" s="163"/>
      <c r="B26" s="205" t="s">
        <v>126</v>
      </c>
      <c r="C26" s="206"/>
      <c r="D26" s="206"/>
      <c r="E26" s="206"/>
      <c r="F26" s="206"/>
      <c r="G26" s="207"/>
      <c r="H26" s="79">
        <v>0.5</v>
      </c>
      <c r="I26" s="203"/>
      <c r="J26" s="208"/>
      <c r="K26" s="209"/>
      <c r="L26" s="72"/>
      <c r="M26" s="260"/>
    </row>
    <row r="27" spans="1:13" s="1" customFormat="1" ht="30" customHeight="1">
      <c r="A27" s="133" t="s">
        <v>6</v>
      </c>
      <c r="B27" s="231" t="s">
        <v>100</v>
      </c>
      <c r="C27" s="229" t="s">
        <v>93</v>
      </c>
      <c r="D27" s="220" t="s">
        <v>104</v>
      </c>
      <c r="E27" s="221"/>
      <c r="F27" s="221"/>
      <c r="G27" s="222"/>
      <c r="H27" s="80">
        <v>0.5</v>
      </c>
      <c r="I27" s="136">
        <f>H27+H30+H31</f>
        <v>1.5</v>
      </c>
      <c r="J27" s="138"/>
      <c r="K27" s="139"/>
      <c r="L27" s="234">
        <f>IF(J27+J28&gt;=0.5,0.5,J27+J28)</f>
        <v>0</v>
      </c>
      <c r="M27" s="325">
        <f>IF(L27=0,L29+L30+L31,IF(L29=0,L27+L30+L31,IF(L27+L29=0,L30+L31,"入力ｴﾗｰ")))</f>
        <v>0</v>
      </c>
    </row>
    <row r="28" spans="1:13" s="1" customFormat="1" ht="30" customHeight="1">
      <c r="A28" s="134"/>
      <c r="B28" s="232"/>
      <c r="C28" s="230"/>
      <c r="D28" s="223" t="s">
        <v>105</v>
      </c>
      <c r="E28" s="224"/>
      <c r="F28" s="224"/>
      <c r="G28" s="225"/>
      <c r="H28" s="81">
        <v>0.3</v>
      </c>
      <c r="I28" s="137"/>
      <c r="J28" s="305"/>
      <c r="K28" s="306"/>
      <c r="L28" s="235"/>
      <c r="M28" s="325"/>
    </row>
    <row r="29" spans="1:13" s="1" customFormat="1" ht="30" customHeight="1">
      <c r="A29" s="134"/>
      <c r="B29" s="233"/>
      <c r="C29" s="34" t="s">
        <v>94</v>
      </c>
      <c r="D29" s="226" t="s">
        <v>111</v>
      </c>
      <c r="E29" s="227"/>
      <c r="F29" s="227"/>
      <c r="G29" s="228"/>
      <c r="H29" s="70">
        <v>0.3</v>
      </c>
      <c r="I29" s="137"/>
      <c r="J29" s="305"/>
      <c r="K29" s="306"/>
      <c r="L29" s="58">
        <f>J29</f>
        <v>0</v>
      </c>
      <c r="M29" s="325"/>
    </row>
    <row r="30" spans="1:13" s="1" customFormat="1" ht="30" customHeight="1">
      <c r="A30" s="134"/>
      <c r="B30" s="214" t="s">
        <v>106</v>
      </c>
      <c r="C30" s="215"/>
      <c r="D30" s="215"/>
      <c r="E30" s="215"/>
      <c r="F30" s="215"/>
      <c r="G30" s="215"/>
      <c r="H30" s="82">
        <v>0.5</v>
      </c>
      <c r="I30" s="137"/>
      <c r="J30" s="348"/>
      <c r="K30" s="349"/>
      <c r="L30" s="48">
        <f>J30</f>
        <v>0</v>
      </c>
      <c r="M30" s="325"/>
    </row>
    <row r="31" spans="1:13" s="1" customFormat="1" ht="30" customHeight="1" thickBot="1">
      <c r="A31" s="135"/>
      <c r="B31" s="214" t="s">
        <v>129</v>
      </c>
      <c r="C31" s="215"/>
      <c r="D31" s="215"/>
      <c r="E31" s="215"/>
      <c r="F31" s="215"/>
      <c r="G31" s="215"/>
      <c r="H31" s="82">
        <v>0.5</v>
      </c>
      <c r="I31" s="137"/>
      <c r="J31" s="346"/>
      <c r="K31" s="350"/>
      <c r="L31" s="46">
        <f>J31</f>
        <v>0</v>
      </c>
      <c r="M31" s="325"/>
    </row>
    <row r="32" spans="1:13" s="1" customFormat="1" ht="30" customHeight="1">
      <c r="A32" s="161" t="s">
        <v>4</v>
      </c>
      <c r="B32" s="164" t="s">
        <v>56</v>
      </c>
      <c r="C32" s="165"/>
      <c r="D32" s="165"/>
      <c r="E32" s="165"/>
      <c r="F32" s="165"/>
      <c r="G32" s="165"/>
      <c r="H32" s="69">
        <v>1</v>
      </c>
      <c r="I32" s="142">
        <v>1.5</v>
      </c>
      <c r="J32" s="300"/>
      <c r="K32" s="301"/>
      <c r="L32" s="39"/>
      <c r="M32" s="142">
        <f>+J32+J33+J34</f>
        <v>0</v>
      </c>
    </row>
    <row r="33" spans="1:14" s="1" customFormat="1" ht="30" customHeight="1">
      <c r="A33" s="162"/>
      <c r="B33" s="340" t="s">
        <v>91</v>
      </c>
      <c r="C33" s="341"/>
      <c r="D33" s="341"/>
      <c r="E33" s="341"/>
      <c r="F33" s="341"/>
      <c r="G33" s="342"/>
      <c r="H33" s="33">
        <v>0.3</v>
      </c>
      <c r="I33" s="204"/>
      <c r="J33" s="344"/>
      <c r="K33" s="345"/>
      <c r="L33" s="40"/>
      <c r="M33" s="204"/>
      <c r="N33" s="4"/>
    </row>
    <row r="34" spans="1:14" s="1" customFormat="1" ht="30" customHeight="1" thickBot="1">
      <c r="A34" s="163"/>
      <c r="B34" s="248" t="s">
        <v>114</v>
      </c>
      <c r="C34" s="249"/>
      <c r="D34" s="249"/>
      <c r="E34" s="249"/>
      <c r="F34" s="249"/>
      <c r="G34" s="343"/>
      <c r="H34" s="21">
        <v>0.5</v>
      </c>
      <c r="I34" s="260"/>
      <c r="J34" s="346"/>
      <c r="K34" s="347"/>
      <c r="L34" s="40"/>
      <c r="M34" s="260"/>
      <c r="N34" s="4"/>
    </row>
    <row r="35" spans="1:14" s="1" customFormat="1" ht="30" customHeight="1" thickBot="1">
      <c r="A35" s="14" t="s">
        <v>19</v>
      </c>
      <c r="B35" s="9"/>
      <c r="C35" s="9"/>
      <c r="D35" s="9"/>
      <c r="E35" s="9"/>
      <c r="F35" s="9"/>
      <c r="G35" s="9"/>
      <c r="H35" s="251">
        <f>+SUM(H8,H9,H10,H11,H12,H15,H16,I27,I17,H32,H34)</f>
        <v>10.5</v>
      </c>
      <c r="I35" s="147"/>
      <c r="J35" s="252">
        <f>SUM(M8,M15,M27,M32,M17)</f>
        <v>0</v>
      </c>
      <c r="K35" s="253"/>
      <c r="L35" s="253"/>
      <c r="M35" s="254"/>
      <c r="N35" s="4"/>
    </row>
    <row r="36" spans="1:14" s="1" customFormat="1" ht="30" customHeight="1" thickBot="1">
      <c r="A36" s="15" t="s">
        <v>32</v>
      </c>
      <c r="B36" s="8"/>
      <c r="C36" s="8"/>
      <c r="D36" s="8"/>
      <c r="E36" s="8"/>
      <c r="F36" s="8"/>
      <c r="G36" s="8"/>
      <c r="H36" s="236">
        <f>SUM(H13,H14)+H35</f>
        <v>11</v>
      </c>
      <c r="I36" s="237"/>
      <c r="J36" s="238"/>
      <c r="K36" s="239"/>
      <c r="L36" s="239"/>
      <c r="M36" s="240"/>
    </row>
    <row r="37" spans="1:14" s="2" customFormat="1" ht="9.5"/>
    <row r="38" spans="1:14" s="2" customFormat="1" ht="9.5"/>
    <row r="39" spans="1:14" s="2" customFormat="1" ht="9.5">
      <c r="E39" s="3"/>
    </row>
    <row r="40" spans="1:14" s="2" customFormat="1" ht="9.5">
      <c r="E40" s="3"/>
    </row>
    <row r="41" spans="1:14" s="2" customFormat="1" ht="9.5">
      <c r="E41" s="3"/>
    </row>
    <row r="42" spans="1:14" s="2" customFormat="1" ht="9.5">
      <c r="E42" s="3"/>
    </row>
    <row r="43" spans="1:14" s="2" customFormat="1" ht="9.5">
      <c r="E43" s="1"/>
    </row>
    <row r="44" spans="1:14" s="2" customFormat="1" ht="9.5">
      <c r="E44" s="1"/>
    </row>
    <row r="45" spans="1:14" s="2" customFormat="1" ht="9.5">
      <c r="E45" s="1"/>
    </row>
    <row r="46" spans="1:14" s="2" customFormat="1" ht="9.5">
      <c r="E46" s="3"/>
    </row>
    <row r="47" spans="1:14" s="2" customFormat="1" ht="9.5">
      <c r="E47" s="1"/>
    </row>
    <row r="48" spans="1:14" s="2" customFormat="1" ht="9.5">
      <c r="E48" s="3"/>
    </row>
    <row r="49" spans="5:5" s="2" customFormat="1" ht="9.5">
      <c r="E49" s="3"/>
    </row>
    <row r="50" spans="5:5" s="2" customFormat="1" ht="9.5">
      <c r="E50" s="1"/>
    </row>
    <row r="51" spans="5:5" s="2" customFormat="1" ht="9.5">
      <c r="E51" s="3"/>
    </row>
    <row r="52" spans="5:5" s="1" customFormat="1" ht="9.5">
      <c r="E52" s="3"/>
    </row>
    <row r="53" spans="5:5" s="1" customFormat="1" ht="9.5">
      <c r="E53" s="3"/>
    </row>
    <row r="54" spans="5:5" s="1" customFormat="1" ht="9.5">
      <c r="E54" s="3"/>
    </row>
    <row r="55" spans="5:5" s="1" customFormat="1" ht="9.5">
      <c r="E55" s="3"/>
    </row>
    <row r="56" spans="5:5" s="1" customFormat="1" ht="9.5">
      <c r="E56" s="3"/>
    </row>
    <row r="57" spans="5:5" s="1" customFormat="1" ht="9.5">
      <c r="E57" s="3"/>
    </row>
    <row r="58" spans="5:5" s="1" customFormat="1" ht="9.5">
      <c r="E58" s="3"/>
    </row>
    <row r="59" spans="5:5" s="1" customFormat="1" ht="9.5"/>
    <row r="60" spans="5:5" s="1" customFormat="1" ht="9.5"/>
    <row r="61" spans="5:5" s="1" customFormat="1" ht="9.5"/>
    <row r="62" spans="5:5" s="1" customFormat="1" ht="9.5"/>
    <row r="63" spans="5:5" s="1" customFormat="1" ht="9.5"/>
    <row r="64" spans="5:5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  <row r="74" s="1" customFormat="1" ht="9.5"/>
    <row r="75" s="1" customFormat="1" ht="9.5"/>
    <row r="76" s="1" customFormat="1" ht="9.5"/>
    <row r="77" s="1" customFormat="1" ht="9.5"/>
    <row r="78" s="1" customFormat="1" ht="9.5"/>
    <row r="79" s="1" customFormat="1" ht="9.5"/>
    <row r="80" s="1" customFormat="1" ht="9.5"/>
    <row r="81" s="1" customFormat="1" ht="9.5"/>
    <row r="82" s="1" customFormat="1" ht="9.5"/>
    <row r="83" s="1" customFormat="1" ht="9.5"/>
    <row r="84" s="1" customFormat="1" ht="9.5"/>
    <row r="85" s="1" customFormat="1" ht="9.5"/>
  </sheetData>
  <mergeCells count="83">
    <mergeCell ref="B26:G26"/>
    <mergeCell ref="A8:A26"/>
    <mergeCell ref="I17:I26"/>
    <mergeCell ref="J26:K26"/>
    <mergeCell ref="M17:M26"/>
    <mergeCell ref="F23:G23"/>
    <mergeCell ref="F24:G24"/>
    <mergeCell ref="J18:K18"/>
    <mergeCell ref="J19:K19"/>
    <mergeCell ref="J20:K20"/>
    <mergeCell ref="J22:K22"/>
    <mergeCell ref="J23:K23"/>
    <mergeCell ref="J24:K24"/>
    <mergeCell ref="B8:G8"/>
    <mergeCell ref="I8:I13"/>
    <mergeCell ref="J8:K8"/>
    <mergeCell ref="A6:G7"/>
    <mergeCell ref="H6:I7"/>
    <mergeCell ref="J6:M6"/>
    <mergeCell ref="J7:K7"/>
    <mergeCell ref="A2:M2"/>
    <mergeCell ref="A4:B4"/>
    <mergeCell ref="H4:M4"/>
    <mergeCell ref="A5:B5"/>
    <mergeCell ref="C5:M5"/>
    <mergeCell ref="M8:M13"/>
    <mergeCell ref="B9:G9"/>
    <mergeCell ref="J9:K9"/>
    <mergeCell ref="B10:G10"/>
    <mergeCell ref="J10:K10"/>
    <mergeCell ref="B11:G11"/>
    <mergeCell ref="J11:K11"/>
    <mergeCell ref="B12:G12"/>
    <mergeCell ref="J12:K12"/>
    <mergeCell ref="B13:G13"/>
    <mergeCell ref="J13:K14"/>
    <mergeCell ref="B14:G14"/>
    <mergeCell ref="B15:G15"/>
    <mergeCell ref="I15:I16"/>
    <mergeCell ref="J15:K15"/>
    <mergeCell ref="M15:M16"/>
    <mergeCell ref="B16:G16"/>
    <mergeCell ref="J16:K16"/>
    <mergeCell ref="J17:K17"/>
    <mergeCell ref="J21:K21"/>
    <mergeCell ref="B25:G25"/>
    <mergeCell ref="J25:K25"/>
    <mergeCell ref="B17:E20"/>
    <mergeCell ref="F17:G17"/>
    <mergeCell ref="F18:G18"/>
    <mergeCell ref="F19:G19"/>
    <mergeCell ref="F20:G20"/>
    <mergeCell ref="B21:E24"/>
    <mergeCell ref="F21:G21"/>
    <mergeCell ref="F22:G22"/>
    <mergeCell ref="A27:A31"/>
    <mergeCell ref="B27:B29"/>
    <mergeCell ref="C27:C28"/>
    <mergeCell ref="D27:G27"/>
    <mergeCell ref="I27:I31"/>
    <mergeCell ref="L27:L28"/>
    <mergeCell ref="M27:M31"/>
    <mergeCell ref="D28:G28"/>
    <mergeCell ref="J28:K28"/>
    <mergeCell ref="D29:G29"/>
    <mergeCell ref="J29:K29"/>
    <mergeCell ref="B30:G30"/>
    <mergeCell ref="J30:K30"/>
    <mergeCell ref="B31:G31"/>
    <mergeCell ref="J31:K31"/>
    <mergeCell ref="J27:K27"/>
    <mergeCell ref="H35:I35"/>
    <mergeCell ref="J35:M35"/>
    <mergeCell ref="H36:I36"/>
    <mergeCell ref="J36:M36"/>
    <mergeCell ref="A32:A34"/>
    <mergeCell ref="B32:G32"/>
    <mergeCell ref="I32:I34"/>
    <mergeCell ref="J32:K32"/>
    <mergeCell ref="M32:M34"/>
    <mergeCell ref="B33:G33"/>
    <mergeCell ref="B34:G34"/>
    <mergeCell ref="J33:K34"/>
  </mergeCells>
  <phoneticPr fontId="2"/>
  <conditionalFormatting sqref="J27:K28">
    <cfRule type="expression" dxfId="16" priority="2">
      <formula>$J$29&gt;0</formula>
    </cfRule>
  </conditionalFormatting>
  <conditionalFormatting sqref="J29">
    <cfRule type="expression" dxfId="15" priority="1">
      <formula>($J$27+$J$28)&gt;0</formula>
    </cfRule>
  </conditionalFormatting>
  <dataValidations count="13">
    <dataValidation type="list" allowBlank="1" showInputMessage="1" showErrorMessage="1" sqref="J29:K29" xr:uid="{F547DE60-0C2B-446F-89B6-7BE9FA3CBE24}">
      <formula1>"0.3,0.1,0"</formula1>
    </dataValidation>
    <dataValidation type="list" allowBlank="1" showInputMessage="1" showErrorMessage="1" sqref="L25:L26" xr:uid="{650BE39E-95DD-4938-8532-8EE71FA15530}">
      <formula1>"0.2,0.1,０"</formula1>
    </dataValidation>
    <dataValidation type="list" allowBlank="1" showInputMessage="1" showErrorMessage="1" sqref="J28:K28 L21:L24" xr:uid="{6526C074-68A5-42A3-8AB2-E1A5D872D73B}">
      <formula1>"0.3,0.2,0"</formula1>
    </dataValidation>
    <dataValidation type="list" allowBlank="1" showInputMessage="1" showErrorMessage="1" sqref="L17:L20" xr:uid="{8ADEB83F-D17F-477D-AF5A-5121A9654944}">
      <formula1>"0.3,0.2,0.1,0"</formula1>
    </dataValidation>
    <dataValidation type="list" allowBlank="1" showInputMessage="1" showErrorMessage="1" sqref="L34" xr:uid="{2022D311-3E6C-4B1C-B8D1-CB77191A2CE1}">
      <formula1>"0.0,0.2"</formula1>
    </dataValidation>
    <dataValidation type="list" allowBlank="1" showInputMessage="1" showErrorMessage="1" sqref="L33" xr:uid="{852F5F9B-CA8F-4159-836D-41FD62A16034}">
      <formula1>"0.0,0.3"</formula1>
    </dataValidation>
    <dataValidation type="list" allowBlank="1" showInputMessage="1" showErrorMessage="1" sqref="J31:K31 J16:L16 J27:K27 J9:K9 J33:K34 J25:K25 J21:J24 J17:K20" xr:uid="{C2AE498B-CE1F-4ABB-8060-3F870C9611EE}">
      <formula1>"0.5,0.3,0"</formula1>
    </dataValidation>
    <dataValidation type="list" allowBlank="1" showInputMessage="1" showErrorMessage="1" sqref="J15:L15 J8:K8 J26:K26" xr:uid="{171E01D7-DB8C-46D8-A2E0-F94527D1A613}">
      <formula1>"0.5,0"</formula1>
    </dataValidation>
    <dataValidation type="list" allowBlank="1" showInputMessage="1" showErrorMessage="1" sqref="J12:L12" xr:uid="{E8BFF127-5775-4CE1-9BA8-53E40C72BCF8}">
      <formula1>"0.2,0.15,0.1,0"</formula1>
    </dataValidation>
    <dataValidation type="list" allowBlank="1" showInputMessage="1" showErrorMessage="1" sqref="J11:L11" xr:uid="{C9179721-7306-4B49-AC33-B7709F5FA3B5}">
      <formula1>"0.3,0.25,0.2,0.15,0.1,0"</formula1>
    </dataValidation>
    <dataValidation type="list" allowBlank="1" showInputMessage="1" showErrorMessage="1" sqref="L9" xr:uid="{20724769-8967-416D-BFD7-06543517F3F8}">
      <formula1>"0.0,0.3,0.5"</formula1>
    </dataValidation>
    <dataValidation type="list" allowBlank="1" showInputMessage="1" showErrorMessage="1" sqref="J30:K30" xr:uid="{033E8CF5-6815-4ABF-9CF8-855C3FD26F33}">
      <formula1>"0.5,0.25,0"</formula1>
    </dataValidation>
    <dataValidation type="list" allowBlank="1" showInputMessage="1" showErrorMessage="1" sqref="J32:L32" xr:uid="{B4F64979-3204-45FB-AEAF-B2E2617C5D0F}">
      <formula1>"1.0,0.5,0"</formula1>
    </dataValidation>
  </dataValidations>
  <pageMargins left="0.7" right="0.7" top="0.75" bottom="0.75" header="0.3" footer="0.3"/>
  <pageSetup paperSize="9" scale="84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DF9A1-533B-4427-828B-06A621660142}">
  <sheetPr>
    <tabColor theme="4" tint="0.59999389629810485"/>
  </sheetPr>
  <dimension ref="A1:N72"/>
  <sheetViews>
    <sheetView tabSelected="1" topLeftCell="A22" workbookViewId="0">
      <selection activeCell="B17" sqref="B17:G17"/>
    </sheetView>
  </sheetViews>
  <sheetFormatPr defaultRowHeight="13"/>
  <cols>
    <col min="1" max="1" width="6.08984375" style="65" customWidth="1"/>
    <col min="2" max="2" width="11.54296875" style="65" customWidth="1"/>
    <col min="3" max="4" width="5.26953125" style="65" customWidth="1"/>
    <col min="5" max="5" width="30.453125" style="65" customWidth="1"/>
    <col min="6" max="6" width="10.90625" style="65" customWidth="1"/>
    <col min="7" max="7" width="10.54296875" style="65" customWidth="1"/>
    <col min="8" max="8" width="4.26953125" style="65" customWidth="1"/>
    <col min="9" max="9" width="6" style="65" customWidth="1"/>
    <col min="10" max="11" width="6.6328125" style="65" customWidth="1"/>
    <col min="12" max="12" width="6.6328125" style="65" hidden="1" customWidth="1"/>
    <col min="13" max="13" width="6.90625" style="65" customWidth="1"/>
    <col min="14" max="16384" width="8.7265625" style="65"/>
  </cols>
  <sheetData>
    <row r="1" spans="1:13" ht="4.5" customHeight="1"/>
    <row r="2" spans="1:13" ht="39" customHeight="1">
      <c r="A2" s="179" t="s">
        <v>206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1:13" ht="3" customHeight="1"/>
    <row r="4" spans="1:13" ht="27.75" customHeight="1" thickBot="1">
      <c r="A4" s="181" t="s">
        <v>0</v>
      </c>
      <c r="B4" s="181"/>
      <c r="C4" s="66" t="s">
        <v>13</v>
      </c>
      <c r="D4" s="67"/>
      <c r="E4" s="67"/>
      <c r="F4" s="7" t="s">
        <v>12</v>
      </c>
      <c r="H4" s="182"/>
      <c r="I4" s="183"/>
      <c r="J4" s="183"/>
      <c r="K4" s="183"/>
      <c r="L4" s="183"/>
      <c r="M4" s="183"/>
    </row>
    <row r="5" spans="1:13" ht="46.5" customHeight="1" thickBot="1">
      <c r="A5" s="184" t="s">
        <v>61</v>
      </c>
      <c r="B5" s="185"/>
      <c r="C5" s="186" t="s">
        <v>34</v>
      </c>
      <c r="D5" s="187"/>
      <c r="E5" s="187"/>
      <c r="F5" s="187"/>
      <c r="G5" s="187"/>
      <c r="H5" s="187"/>
      <c r="I5" s="187"/>
      <c r="J5" s="187"/>
      <c r="K5" s="187"/>
      <c r="L5" s="187"/>
      <c r="M5" s="188"/>
    </row>
    <row r="6" spans="1:13" s="1" customFormat="1" ht="19.5" customHeight="1">
      <c r="A6" s="147" t="s">
        <v>1</v>
      </c>
      <c r="B6" s="148"/>
      <c r="C6" s="148"/>
      <c r="D6" s="148"/>
      <c r="E6" s="148"/>
      <c r="F6" s="148"/>
      <c r="G6" s="148"/>
      <c r="H6" s="147" t="s">
        <v>2</v>
      </c>
      <c r="I6" s="148"/>
      <c r="J6" s="151"/>
      <c r="K6" s="152"/>
      <c r="L6" s="152"/>
      <c r="M6" s="153"/>
    </row>
    <row r="7" spans="1:13" s="1" customFormat="1" ht="27.75" customHeight="1" thickBot="1">
      <c r="A7" s="149"/>
      <c r="B7" s="150"/>
      <c r="C7" s="150"/>
      <c r="D7" s="150"/>
      <c r="E7" s="150"/>
      <c r="F7" s="150"/>
      <c r="G7" s="150"/>
      <c r="H7" s="149"/>
      <c r="I7" s="150"/>
      <c r="J7" s="154" t="s">
        <v>17</v>
      </c>
      <c r="K7" s="155"/>
      <c r="L7" s="68"/>
      <c r="M7" s="6" t="s">
        <v>7</v>
      </c>
    </row>
    <row r="8" spans="1:13" s="1" customFormat="1" ht="30" customHeight="1">
      <c r="A8" s="161" t="s">
        <v>3</v>
      </c>
      <c r="B8" s="164" t="s">
        <v>15</v>
      </c>
      <c r="C8" s="165"/>
      <c r="D8" s="165"/>
      <c r="E8" s="165"/>
      <c r="F8" s="165"/>
      <c r="G8" s="166"/>
      <c r="H8" s="69">
        <v>1</v>
      </c>
      <c r="I8" s="142">
        <f>SUM(H8:H12)</f>
        <v>5</v>
      </c>
      <c r="J8" s="167"/>
      <c r="K8" s="168"/>
      <c r="L8" s="35"/>
      <c r="M8" s="169">
        <f>SUM(J8:K12)</f>
        <v>0</v>
      </c>
    </row>
    <row r="9" spans="1:13" s="1" customFormat="1" ht="41.5" customHeight="1">
      <c r="A9" s="162"/>
      <c r="B9" s="171" t="s">
        <v>130</v>
      </c>
      <c r="C9" s="172"/>
      <c r="D9" s="172"/>
      <c r="E9" s="172"/>
      <c r="F9" s="172"/>
      <c r="G9" s="172"/>
      <c r="H9" s="70">
        <v>0.5</v>
      </c>
      <c r="I9" s="204"/>
      <c r="J9" s="173"/>
      <c r="K9" s="174"/>
      <c r="L9" s="36"/>
      <c r="M9" s="170"/>
    </row>
    <row r="10" spans="1:13" s="1" customFormat="1" ht="30" customHeight="1">
      <c r="A10" s="162"/>
      <c r="B10" s="175" t="s">
        <v>131</v>
      </c>
      <c r="C10" s="176"/>
      <c r="D10" s="176"/>
      <c r="E10" s="176"/>
      <c r="F10" s="176"/>
      <c r="G10" s="176"/>
      <c r="H10" s="71">
        <v>3</v>
      </c>
      <c r="I10" s="204"/>
      <c r="J10" s="177"/>
      <c r="K10" s="178"/>
      <c r="L10" s="72"/>
      <c r="M10" s="170"/>
    </row>
    <row r="11" spans="1:13" s="1" customFormat="1" ht="30" customHeight="1">
      <c r="A11" s="162"/>
      <c r="B11" s="175" t="s">
        <v>5</v>
      </c>
      <c r="C11" s="176"/>
      <c r="D11" s="176"/>
      <c r="E11" s="176"/>
      <c r="F11" s="176"/>
      <c r="G11" s="176"/>
      <c r="H11" s="71">
        <v>0.3</v>
      </c>
      <c r="I11" s="204"/>
      <c r="J11" s="189"/>
      <c r="K11" s="190"/>
      <c r="L11" s="73"/>
      <c r="M11" s="170"/>
    </row>
    <row r="12" spans="1:13" s="2" customFormat="1" ht="30" customHeight="1" thickBot="1">
      <c r="A12" s="162"/>
      <c r="B12" s="175" t="s">
        <v>14</v>
      </c>
      <c r="C12" s="176"/>
      <c r="D12" s="176"/>
      <c r="E12" s="176"/>
      <c r="F12" s="176"/>
      <c r="G12" s="363"/>
      <c r="H12" s="92">
        <v>0.2</v>
      </c>
      <c r="I12" s="204"/>
      <c r="J12" s="364"/>
      <c r="K12" s="365"/>
      <c r="L12" s="73"/>
      <c r="M12" s="170"/>
    </row>
    <row r="13" spans="1:13" s="1" customFormat="1" ht="30" customHeight="1">
      <c r="A13" s="162"/>
      <c r="B13" s="366" t="s">
        <v>139</v>
      </c>
      <c r="C13" s="367"/>
      <c r="D13" s="367"/>
      <c r="E13" s="367"/>
      <c r="F13" s="367"/>
      <c r="G13" s="368"/>
      <c r="H13" s="88">
        <v>0.4</v>
      </c>
      <c r="I13" s="264">
        <v>1</v>
      </c>
      <c r="J13" s="369"/>
      <c r="K13" s="370"/>
      <c r="L13" s="83"/>
      <c r="M13" s="142">
        <f>IF(J13+J14+J15+J16&gt;=1,1,J13+J14+J15+J16)</f>
        <v>0</v>
      </c>
    </row>
    <row r="14" spans="1:13" s="1" customFormat="1" ht="30" customHeight="1">
      <c r="A14" s="162"/>
      <c r="B14" s="156" t="s">
        <v>132</v>
      </c>
      <c r="C14" s="157"/>
      <c r="D14" s="157"/>
      <c r="E14" s="157"/>
      <c r="F14" s="157"/>
      <c r="G14" s="158"/>
      <c r="H14" s="89">
        <v>0.4</v>
      </c>
      <c r="I14" s="202"/>
      <c r="J14" s="361"/>
      <c r="K14" s="362"/>
      <c r="L14" s="72"/>
      <c r="M14" s="204"/>
    </row>
    <row r="15" spans="1:13" s="1" customFormat="1" ht="30" customHeight="1">
      <c r="A15" s="162"/>
      <c r="B15" s="175" t="s">
        <v>109</v>
      </c>
      <c r="C15" s="210"/>
      <c r="D15" s="210"/>
      <c r="E15" s="210"/>
      <c r="F15" s="210"/>
      <c r="G15" s="211"/>
      <c r="H15" s="77">
        <v>0.4</v>
      </c>
      <c r="I15" s="202"/>
      <c r="J15" s="177"/>
      <c r="K15" s="178"/>
      <c r="L15" s="72"/>
      <c r="M15" s="204"/>
    </row>
    <row r="16" spans="1:13" s="1" customFormat="1" ht="30" customHeight="1" thickBot="1">
      <c r="A16" s="163"/>
      <c r="B16" s="205" t="s">
        <v>124</v>
      </c>
      <c r="C16" s="206"/>
      <c r="D16" s="206"/>
      <c r="E16" s="206"/>
      <c r="F16" s="206"/>
      <c r="G16" s="207"/>
      <c r="H16" s="79">
        <v>0.2</v>
      </c>
      <c r="I16" s="315"/>
      <c r="J16" s="208"/>
      <c r="K16" s="209"/>
      <c r="L16" s="90"/>
      <c r="M16" s="260"/>
    </row>
    <row r="17" spans="1:14" s="1" customFormat="1" ht="30" customHeight="1">
      <c r="A17" s="357" t="s">
        <v>107</v>
      </c>
      <c r="B17" s="140" t="s">
        <v>15</v>
      </c>
      <c r="C17" s="141"/>
      <c r="D17" s="141"/>
      <c r="E17" s="141"/>
      <c r="F17" s="141"/>
      <c r="G17" s="358"/>
      <c r="H17" s="80">
        <v>0.5</v>
      </c>
      <c r="I17" s="137">
        <f>H17+H19+H20</f>
        <v>2.5</v>
      </c>
      <c r="J17" s="313"/>
      <c r="K17" s="314"/>
      <c r="L17" s="359">
        <f>IF(J17+J18&gt;=0.5,0.5,J17+J18)</f>
        <v>0</v>
      </c>
      <c r="M17" s="360">
        <f>L17+L19+L20</f>
        <v>0</v>
      </c>
    </row>
    <row r="18" spans="1:14" s="1" customFormat="1" ht="30" customHeight="1">
      <c r="A18" s="357"/>
      <c r="B18" s="223" t="s">
        <v>92</v>
      </c>
      <c r="C18" s="224"/>
      <c r="D18" s="224"/>
      <c r="E18" s="224"/>
      <c r="F18" s="224"/>
      <c r="G18" s="225"/>
      <c r="H18" s="81">
        <v>0.3</v>
      </c>
      <c r="I18" s="137"/>
      <c r="J18" s="305"/>
      <c r="K18" s="306"/>
      <c r="L18" s="235"/>
      <c r="M18" s="360"/>
    </row>
    <row r="19" spans="1:14" s="1" customFormat="1" ht="30" customHeight="1">
      <c r="A19" s="357"/>
      <c r="B19" s="318" t="s">
        <v>102</v>
      </c>
      <c r="C19" s="319"/>
      <c r="D19" s="319"/>
      <c r="E19" s="319"/>
      <c r="F19" s="319"/>
      <c r="G19" s="320"/>
      <c r="H19" s="70">
        <v>1</v>
      </c>
      <c r="I19" s="137"/>
      <c r="J19" s="305"/>
      <c r="K19" s="306"/>
      <c r="L19" s="48">
        <f>J19</f>
        <v>0</v>
      </c>
      <c r="M19" s="360"/>
    </row>
    <row r="20" spans="1:14" s="1" customFormat="1" ht="30" customHeight="1" thickBot="1">
      <c r="A20" s="267"/>
      <c r="B20" s="214" t="s">
        <v>127</v>
      </c>
      <c r="C20" s="215"/>
      <c r="D20" s="215"/>
      <c r="E20" s="215"/>
      <c r="F20" s="215"/>
      <c r="G20" s="215"/>
      <c r="H20" s="82">
        <v>1</v>
      </c>
      <c r="I20" s="137"/>
      <c r="J20" s="216"/>
      <c r="K20" s="217"/>
      <c r="L20" s="46">
        <f>J20</f>
        <v>0</v>
      </c>
      <c r="M20" s="360"/>
    </row>
    <row r="21" spans="1:14" s="1" customFormat="1" ht="41.5" customHeight="1">
      <c r="A21" s="266" t="s">
        <v>4</v>
      </c>
      <c r="B21" s="140" t="s">
        <v>137</v>
      </c>
      <c r="C21" s="141"/>
      <c r="D21" s="141"/>
      <c r="E21" s="141"/>
      <c r="F21" s="141"/>
      <c r="G21" s="141"/>
      <c r="H21" s="80">
        <v>1</v>
      </c>
      <c r="I21" s="142">
        <f>SUM(H21,H22,)</f>
        <v>2.5</v>
      </c>
      <c r="J21" s="138"/>
      <c r="K21" s="139"/>
      <c r="L21" s="39"/>
      <c r="M21" s="142">
        <f>SUM(J21,J22)</f>
        <v>0</v>
      </c>
    </row>
    <row r="22" spans="1:14" s="1" customFormat="1" ht="41.5" customHeight="1" thickBot="1">
      <c r="A22" s="267"/>
      <c r="B22" s="125" t="s">
        <v>37</v>
      </c>
      <c r="C22" s="126"/>
      <c r="D22" s="126"/>
      <c r="E22" s="126"/>
      <c r="F22" s="126"/>
      <c r="G22" s="127"/>
      <c r="H22" s="78">
        <v>1.5</v>
      </c>
      <c r="I22" s="204"/>
      <c r="J22" s="355"/>
      <c r="K22" s="356"/>
      <c r="L22" s="41"/>
      <c r="M22" s="143"/>
      <c r="N22" s="4"/>
    </row>
    <row r="23" spans="1:14" s="1" customFormat="1" ht="30" customHeight="1" thickBot="1">
      <c r="A23" s="15" t="s">
        <v>19</v>
      </c>
      <c r="B23" s="8"/>
      <c r="C23" s="8"/>
      <c r="D23" s="8"/>
      <c r="E23" s="8"/>
      <c r="F23" s="8"/>
      <c r="G23" s="8"/>
      <c r="H23" s="236">
        <f>+SUM(H8:H12,I13,H17,H19,H20,H21,H22)</f>
        <v>11</v>
      </c>
      <c r="I23" s="351"/>
      <c r="J23" s="352">
        <f>SUM(M8,M13,M17,M21)</f>
        <v>0</v>
      </c>
      <c r="K23" s="353"/>
      <c r="L23" s="353"/>
      <c r="M23" s="354"/>
      <c r="N23" s="4"/>
    </row>
    <row r="24" spans="1:14" s="2" customFormat="1" ht="9.5"/>
    <row r="25" spans="1:14" s="2" customFormat="1" ht="9.5"/>
    <row r="26" spans="1:14" s="2" customFormat="1" ht="9.5">
      <c r="E26" s="3"/>
    </row>
    <row r="27" spans="1:14" s="2" customFormat="1" ht="9.5">
      <c r="E27" s="3"/>
    </row>
    <row r="28" spans="1:14" s="2" customFormat="1" ht="9.5">
      <c r="E28" s="3"/>
    </row>
    <row r="29" spans="1:14" s="2" customFormat="1" ht="9.5">
      <c r="E29" s="3"/>
    </row>
    <row r="30" spans="1:14" s="2" customFormat="1" ht="9.5">
      <c r="E30" s="1"/>
    </row>
    <row r="31" spans="1:14" s="2" customFormat="1" ht="9.5">
      <c r="E31" s="1"/>
    </row>
    <row r="32" spans="1:14" s="2" customFormat="1" ht="9.5">
      <c r="E32" s="1"/>
    </row>
    <row r="33" spans="5:5" s="2" customFormat="1" ht="9.5">
      <c r="E33" s="3"/>
    </row>
    <row r="34" spans="5:5" s="2" customFormat="1" ht="9.5">
      <c r="E34" s="1"/>
    </row>
    <row r="35" spans="5:5" s="2" customFormat="1" ht="9.5">
      <c r="E35" s="3"/>
    </row>
    <row r="36" spans="5:5" s="2" customFormat="1" ht="9.5">
      <c r="E36" s="3"/>
    </row>
    <row r="37" spans="5:5" s="2" customFormat="1" ht="9.5">
      <c r="E37" s="1"/>
    </row>
    <row r="38" spans="5:5" s="2" customFormat="1" ht="9.5">
      <c r="E38" s="3"/>
    </row>
    <row r="39" spans="5:5" s="1" customFormat="1" ht="9.5">
      <c r="E39" s="3"/>
    </row>
    <row r="40" spans="5:5" s="1" customFormat="1" ht="9.5">
      <c r="E40" s="3"/>
    </row>
    <row r="41" spans="5:5" s="1" customFormat="1" ht="9.5">
      <c r="E41" s="3"/>
    </row>
    <row r="42" spans="5:5" s="1" customFormat="1" ht="9.5">
      <c r="E42" s="3"/>
    </row>
    <row r="43" spans="5:5" s="1" customFormat="1" ht="9.5">
      <c r="E43" s="3"/>
    </row>
    <row r="44" spans="5:5" s="1" customFormat="1" ht="9.5">
      <c r="E44" s="3"/>
    </row>
    <row r="45" spans="5:5" s="1" customFormat="1" ht="9.5">
      <c r="E45" s="3"/>
    </row>
    <row r="46" spans="5:5" s="1" customFormat="1" ht="9.5"/>
    <row r="47" spans="5:5" s="1" customFormat="1" ht="9.5"/>
    <row r="48" spans="5:5" s="1" customFormat="1" ht="9.5"/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  <row r="59" s="1" customFormat="1" ht="9.5"/>
    <row r="60" s="1" customFormat="1" ht="9.5"/>
    <row r="61" s="1" customFormat="1" ht="9.5"/>
    <row r="62" s="1" customFormat="1" ht="9.5"/>
    <row r="63" s="1" customFormat="1" ht="9.5"/>
    <row r="64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</sheetData>
  <mergeCells count="53">
    <mergeCell ref="B11:G11"/>
    <mergeCell ref="J11:K11"/>
    <mergeCell ref="B15:G15"/>
    <mergeCell ref="J15:K15"/>
    <mergeCell ref="B13:G13"/>
    <mergeCell ref="J13:K13"/>
    <mergeCell ref="A2:M2"/>
    <mergeCell ref="A4:B4"/>
    <mergeCell ref="H4:M4"/>
    <mergeCell ref="A5:B5"/>
    <mergeCell ref="C5:M5"/>
    <mergeCell ref="A6:G7"/>
    <mergeCell ref="H6:I7"/>
    <mergeCell ref="J6:M6"/>
    <mergeCell ref="J7:K7"/>
    <mergeCell ref="J9:K9"/>
    <mergeCell ref="B8:G8"/>
    <mergeCell ref="I8:I12"/>
    <mergeCell ref="J8:K8"/>
    <mergeCell ref="A8:A16"/>
    <mergeCell ref="I13:I16"/>
    <mergeCell ref="J16:K16"/>
    <mergeCell ref="M13:M16"/>
    <mergeCell ref="B12:G12"/>
    <mergeCell ref="J12:K12"/>
    <mergeCell ref="B10:G10"/>
    <mergeCell ref="J10:K10"/>
    <mergeCell ref="M8:M12"/>
    <mergeCell ref="B9:G9"/>
    <mergeCell ref="A17:A20"/>
    <mergeCell ref="I17:I20"/>
    <mergeCell ref="B17:G17"/>
    <mergeCell ref="B18:G18"/>
    <mergeCell ref="L17:L18"/>
    <mergeCell ref="M17:M20"/>
    <mergeCell ref="J18:K18"/>
    <mergeCell ref="B19:G19"/>
    <mergeCell ref="J19:K19"/>
    <mergeCell ref="B20:G20"/>
    <mergeCell ref="J20:K20"/>
    <mergeCell ref="J17:K17"/>
    <mergeCell ref="B14:G14"/>
    <mergeCell ref="J14:K14"/>
    <mergeCell ref="B16:G16"/>
    <mergeCell ref="H23:I23"/>
    <mergeCell ref="J23:M23"/>
    <mergeCell ref="J22:K22"/>
    <mergeCell ref="A21:A22"/>
    <mergeCell ref="B21:G21"/>
    <mergeCell ref="I21:I22"/>
    <mergeCell ref="J21:K21"/>
    <mergeCell ref="M21:M22"/>
    <mergeCell ref="B22:G22"/>
  </mergeCells>
  <phoneticPr fontId="2"/>
  <conditionalFormatting sqref="J17:K18">
    <cfRule type="expression" dxfId="14" priority="10">
      <formula>#REF!&gt;0</formula>
    </cfRule>
  </conditionalFormatting>
  <dataValidations count="13">
    <dataValidation type="list" allowBlank="1" showInputMessage="1" showErrorMessage="1" sqref="J21:K21" xr:uid="{7BF08C40-4804-4976-9DB2-420E75F8DF61}">
      <formula1>"1.0,0.8,0.5,0"</formula1>
    </dataValidation>
    <dataValidation type="list" allowBlank="1" showInputMessage="1" showErrorMessage="1" sqref="L13" xr:uid="{5806DE4F-A2CC-44FE-8894-CD59F1298B9C}">
      <formula1>"0.3,0.2,0.1,0"</formula1>
    </dataValidation>
    <dataValidation type="list" allowBlank="1" showInputMessage="1" showErrorMessage="1" sqref="J18:K18 L14" xr:uid="{AB97A34B-6A1D-4A78-AD7E-53F7F6515493}">
      <formula1>"0.3,0.2,0"</formula1>
    </dataValidation>
    <dataValidation type="list" allowBlank="1" showInputMessage="1" showErrorMessage="1" sqref="L15:L16" xr:uid="{589B1634-6021-4D3C-A260-913997422520}">
      <formula1>"0.2,0.1,０"</formula1>
    </dataValidation>
    <dataValidation type="list" allowBlank="1" showInputMessage="1" showErrorMessage="1" sqref="L21" xr:uid="{ECDA8B93-9160-468A-B53A-3A47643B5691}">
      <formula1>"1.0,0.8,0"</formula1>
    </dataValidation>
    <dataValidation type="list" allowBlank="1" showInputMessage="1" showErrorMessage="1" sqref="J17:K17 J9:K9" xr:uid="{9FBCA4D9-5665-438F-A338-E560085DD5DD}">
      <formula1>"0.5,0.3,0"</formula1>
    </dataValidation>
    <dataValidation type="list" allowBlank="1" showInputMessage="1" showErrorMessage="1" sqref="J11:L11" xr:uid="{4E0AC7AF-3955-47AC-85DF-B3EA6A78D529}">
      <formula1>"0.3,0.25,0.2,0.15,0.1,0"</formula1>
    </dataValidation>
    <dataValidation type="list" allowBlank="1" showInputMessage="1" showErrorMessage="1" sqref="J12:L12" xr:uid="{D0AE2766-0E56-4367-973F-3BFB55D7D2E2}">
      <formula1>"0.2,0.15,0.1,0"</formula1>
    </dataValidation>
    <dataValidation type="list" allowBlank="1" showInputMessage="1" showErrorMessage="1" sqref="J8:K8 J20:K20" xr:uid="{CB91B202-6E8F-4232-B446-EAF28CEA5783}">
      <formula1>"1.0,0.5,0"</formula1>
    </dataValidation>
    <dataValidation type="list" allowBlank="1" showInputMessage="1" showErrorMessage="1" sqref="J19:K19" xr:uid="{59C86102-87CA-4CB3-A498-0663FB7DC5F3}">
      <formula1>"1.0,0"</formula1>
    </dataValidation>
    <dataValidation type="list" allowBlank="1" showInputMessage="1" showErrorMessage="1" sqref="J22:K22" xr:uid="{CE06CCC7-EBB3-4FA0-BFB5-1E495A3B9B8E}">
      <formula1>"1.5,1.0,0"</formula1>
    </dataValidation>
    <dataValidation type="list" allowBlank="1" showInputMessage="1" showErrorMessage="1" sqref="J13:K15" xr:uid="{4572E0E5-43A3-4B6D-BBF4-A66858C2D837}">
      <formula1>"0.4,0.2,0"</formula1>
    </dataValidation>
    <dataValidation type="list" allowBlank="1" showInputMessage="1" showErrorMessage="1" sqref="J16:K16" xr:uid="{9B372B1C-7592-43E1-A00D-1C7CDC0E5ADC}">
      <formula1>"0.2,０"</formula1>
    </dataValidation>
  </dataValidations>
  <pageMargins left="0.79" right="0.35433070866141736" top="0.43307086614173229" bottom="0.15748031496062992" header="0.31496062992125984" footer="0.31496062992125984"/>
  <pageSetup paperSize="9" scale="7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8F063-CF85-4BD0-BC37-04F3D60BD4F3}">
  <sheetPr>
    <tabColor theme="4" tint="0.59999389629810485"/>
  </sheetPr>
  <dimension ref="A1:N73"/>
  <sheetViews>
    <sheetView tabSelected="1" topLeftCell="A7" workbookViewId="0">
      <selection activeCell="B17" sqref="B17:G17"/>
    </sheetView>
  </sheetViews>
  <sheetFormatPr defaultRowHeight="13"/>
  <cols>
    <col min="1" max="1" width="5.54296875" style="65" customWidth="1"/>
    <col min="2" max="2" width="11.54296875" style="65" customWidth="1"/>
    <col min="3" max="4" width="5.26953125" style="65" customWidth="1"/>
    <col min="5" max="5" width="30.453125" style="65" customWidth="1"/>
    <col min="6" max="6" width="10.90625" style="65" customWidth="1"/>
    <col min="7" max="7" width="10.54296875" style="65" customWidth="1"/>
    <col min="8" max="8" width="4.26953125" style="65" customWidth="1"/>
    <col min="9" max="9" width="6" style="65" customWidth="1"/>
    <col min="10" max="11" width="6.6328125" style="65" customWidth="1"/>
    <col min="12" max="12" width="6.6328125" style="65" hidden="1" customWidth="1"/>
    <col min="13" max="13" width="6.90625" style="65" customWidth="1"/>
    <col min="14" max="16384" width="8.7265625" style="65"/>
  </cols>
  <sheetData>
    <row r="1" spans="1:13" ht="4.5" customHeight="1"/>
    <row r="2" spans="1:13" ht="39" customHeight="1">
      <c r="A2" s="179" t="s">
        <v>207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1:13" ht="3" customHeight="1"/>
    <row r="4" spans="1:13" ht="27.75" customHeight="1" thickBot="1">
      <c r="A4" s="181" t="s">
        <v>0</v>
      </c>
      <c r="B4" s="181"/>
      <c r="C4" s="66" t="s">
        <v>13</v>
      </c>
      <c r="D4" s="67"/>
      <c r="E4" s="67"/>
      <c r="F4" s="7" t="s">
        <v>12</v>
      </c>
      <c r="H4" s="182"/>
      <c r="I4" s="183"/>
      <c r="J4" s="183"/>
      <c r="K4" s="183"/>
      <c r="L4" s="183"/>
      <c r="M4" s="183"/>
    </row>
    <row r="5" spans="1:13" ht="46.5" customHeight="1" thickBot="1">
      <c r="A5" s="184" t="s">
        <v>61</v>
      </c>
      <c r="B5" s="185"/>
      <c r="C5" s="186" t="s">
        <v>34</v>
      </c>
      <c r="D5" s="187"/>
      <c r="E5" s="187"/>
      <c r="F5" s="187"/>
      <c r="G5" s="187"/>
      <c r="H5" s="187"/>
      <c r="I5" s="187"/>
      <c r="J5" s="187"/>
      <c r="K5" s="187"/>
      <c r="L5" s="187"/>
      <c r="M5" s="188"/>
    </row>
    <row r="6" spans="1:13" s="1" customFormat="1" ht="19.5" customHeight="1">
      <c r="A6" s="147" t="s">
        <v>1</v>
      </c>
      <c r="B6" s="148"/>
      <c r="C6" s="148"/>
      <c r="D6" s="148"/>
      <c r="E6" s="148"/>
      <c r="F6" s="148"/>
      <c r="G6" s="148"/>
      <c r="H6" s="147" t="s">
        <v>2</v>
      </c>
      <c r="I6" s="148"/>
      <c r="J6" s="151"/>
      <c r="K6" s="152"/>
      <c r="L6" s="152"/>
      <c r="M6" s="153"/>
    </row>
    <row r="7" spans="1:13" s="1" customFormat="1" ht="27.75" customHeight="1" thickBot="1">
      <c r="A7" s="149"/>
      <c r="B7" s="150"/>
      <c r="C7" s="150"/>
      <c r="D7" s="150"/>
      <c r="E7" s="150"/>
      <c r="F7" s="150"/>
      <c r="G7" s="150"/>
      <c r="H7" s="149"/>
      <c r="I7" s="150"/>
      <c r="J7" s="154" t="s">
        <v>17</v>
      </c>
      <c r="K7" s="155"/>
      <c r="L7" s="68"/>
      <c r="M7" s="6" t="s">
        <v>7</v>
      </c>
    </row>
    <row r="8" spans="1:13" s="1" customFormat="1" ht="30" customHeight="1">
      <c r="A8" s="161" t="s">
        <v>3</v>
      </c>
      <c r="B8" s="164" t="s">
        <v>15</v>
      </c>
      <c r="C8" s="165"/>
      <c r="D8" s="165"/>
      <c r="E8" s="165"/>
      <c r="F8" s="165"/>
      <c r="G8" s="166"/>
      <c r="H8" s="69">
        <v>1</v>
      </c>
      <c r="I8" s="142">
        <f>SUM(H8:H12)</f>
        <v>5</v>
      </c>
      <c r="J8" s="167"/>
      <c r="K8" s="168"/>
      <c r="L8" s="35"/>
      <c r="M8" s="169">
        <f>SUM(J8:K12)</f>
        <v>0</v>
      </c>
    </row>
    <row r="9" spans="1:13" s="1" customFormat="1" ht="30" customHeight="1">
      <c r="A9" s="162"/>
      <c r="B9" s="171" t="s">
        <v>133</v>
      </c>
      <c r="C9" s="172"/>
      <c r="D9" s="172"/>
      <c r="E9" s="172"/>
      <c r="F9" s="172"/>
      <c r="G9" s="172"/>
      <c r="H9" s="70">
        <v>0.5</v>
      </c>
      <c r="I9" s="204"/>
      <c r="J9" s="173"/>
      <c r="K9" s="174"/>
      <c r="L9" s="36"/>
      <c r="M9" s="170"/>
    </row>
    <row r="10" spans="1:13" s="1" customFormat="1" ht="30" customHeight="1">
      <c r="A10" s="162"/>
      <c r="B10" s="175" t="s">
        <v>134</v>
      </c>
      <c r="C10" s="176"/>
      <c r="D10" s="176"/>
      <c r="E10" s="176"/>
      <c r="F10" s="176"/>
      <c r="G10" s="176"/>
      <c r="H10" s="71">
        <v>3</v>
      </c>
      <c r="I10" s="204"/>
      <c r="J10" s="177"/>
      <c r="K10" s="178"/>
      <c r="L10" s="72"/>
      <c r="M10" s="170"/>
    </row>
    <row r="11" spans="1:13" s="1" customFormat="1" ht="30" customHeight="1">
      <c r="A11" s="162"/>
      <c r="B11" s="175" t="s">
        <v>5</v>
      </c>
      <c r="C11" s="176"/>
      <c r="D11" s="176"/>
      <c r="E11" s="176"/>
      <c r="F11" s="176"/>
      <c r="G11" s="176"/>
      <c r="H11" s="71">
        <v>0.3</v>
      </c>
      <c r="I11" s="204"/>
      <c r="J11" s="189"/>
      <c r="K11" s="190"/>
      <c r="L11" s="73"/>
      <c r="M11" s="170"/>
    </row>
    <row r="12" spans="1:13" s="2" customFormat="1" ht="30" customHeight="1" thickBot="1">
      <c r="A12" s="162"/>
      <c r="B12" s="175" t="s">
        <v>14</v>
      </c>
      <c r="C12" s="176"/>
      <c r="D12" s="176"/>
      <c r="E12" s="176"/>
      <c r="F12" s="176"/>
      <c r="G12" s="363"/>
      <c r="H12" s="92">
        <v>0.2</v>
      </c>
      <c r="I12" s="204"/>
      <c r="J12" s="364"/>
      <c r="K12" s="365"/>
      <c r="L12" s="73"/>
      <c r="M12" s="170"/>
    </row>
    <row r="13" spans="1:13" s="1" customFormat="1" ht="30" customHeight="1">
      <c r="A13" s="162"/>
      <c r="B13" s="366" t="s">
        <v>139</v>
      </c>
      <c r="C13" s="367"/>
      <c r="D13" s="367"/>
      <c r="E13" s="367"/>
      <c r="F13" s="367"/>
      <c r="G13" s="368"/>
      <c r="H13" s="88">
        <v>0.4</v>
      </c>
      <c r="I13" s="264">
        <v>1</v>
      </c>
      <c r="J13" s="369"/>
      <c r="K13" s="370"/>
      <c r="L13" s="83"/>
      <c r="M13" s="142">
        <f>IF(J13+J14+J15+J16&gt;=1,1,J13+J14+J15+J16)</f>
        <v>0</v>
      </c>
    </row>
    <row r="14" spans="1:13" s="1" customFormat="1" ht="30" customHeight="1">
      <c r="A14" s="162"/>
      <c r="B14" s="156" t="s">
        <v>132</v>
      </c>
      <c r="C14" s="157"/>
      <c r="D14" s="157"/>
      <c r="E14" s="157"/>
      <c r="F14" s="157"/>
      <c r="G14" s="158"/>
      <c r="H14" s="89">
        <v>0.4</v>
      </c>
      <c r="I14" s="202"/>
      <c r="J14" s="361"/>
      <c r="K14" s="362"/>
      <c r="L14" s="72"/>
      <c r="M14" s="204"/>
    </row>
    <row r="15" spans="1:13" s="1" customFormat="1" ht="30" customHeight="1" thickBot="1">
      <c r="A15" s="162"/>
      <c r="B15" s="175" t="s">
        <v>109</v>
      </c>
      <c r="C15" s="210"/>
      <c r="D15" s="210"/>
      <c r="E15" s="210"/>
      <c r="F15" s="210"/>
      <c r="G15" s="211"/>
      <c r="H15" s="77">
        <v>0.4</v>
      </c>
      <c r="I15" s="202"/>
      <c r="J15" s="177"/>
      <c r="K15" s="178"/>
      <c r="L15" s="84"/>
      <c r="M15" s="204"/>
    </row>
    <row r="16" spans="1:13" s="1" customFormat="1" ht="30" customHeight="1" thickBot="1">
      <c r="A16" s="163"/>
      <c r="B16" s="205" t="s">
        <v>124</v>
      </c>
      <c r="C16" s="206"/>
      <c r="D16" s="206"/>
      <c r="E16" s="206"/>
      <c r="F16" s="206"/>
      <c r="G16" s="207"/>
      <c r="H16" s="79">
        <v>0.2</v>
      </c>
      <c r="I16" s="315"/>
      <c r="J16" s="208"/>
      <c r="K16" s="209"/>
      <c r="L16" s="84"/>
      <c r="M16" s="260"/>
    </row>
    <row r="17" spans="1:14" s="1" customFormat="1" ht="30" customHeight="1">
      <c r="A17" s="357" t="s">
        <v>107</v>
      </c>
      <c r="B17" s="140" t="s">
        <v>15</v>
      </c>
      <c r="C17" s="141"/>
      <c r="D17" s="141"/>
      <c r="E17" s="141"/>
      <c r="F17" s="141"/>
      <c r="G17" s="358"/>
      <c r="H17" s="80">
        <v>0.5</v>
      </c>
      <c r="I17" s="137">
        <f>H17+H19+H20</f>
        <v>2.5</v>
      </c>
      <c r="J17" s="305"/>
      <c r="K17" s="306"/>
      <c r="L17" s="234">
        <f>IF(J17+J18&gt;=0.5,0.5,J17+J18)</f>
        <v>0</v>
      </c>
      <c r="M17" s="360">
        <f>L17+L19+L20</f>
        <v>0</v>
      </c>
    </row>
    <row r="18" spans="1:14" s="1" customFormat="1" ht="30" customHeight="1">
      <c r="A18" s="357"/>
      <c r="B18" s="223" t="s">
        <v>92</v>
      </c>
      <c r="C18" s="224"/>
      <c r="D18" s="224"/>
      <c r="E18" s="224"/>
      <c r="F18" s="224"/>
      <c r="G18" s="225"/>
      <c r="H18" s="81">
        <v>0.3</v>
      </c>
      <c r="I18" s="137"/>
      <c r="J18" s="305"/>
      <c r="K18" s="306"/>
      <c r="L18" s="235"/>
      <c r="M18" s="360"/>
    </row>
    <row r="19" spans="1:14" s="1" customFormat="1" ht="30" customHeight="1">
      <c r="A19" s="357"/>
      <c r="B19" s="318" t="s">
        <v>103</v>
      </c>
      <c r="C19" s="319"/>
      <c r="D19" s="319"/>
      <c r="E19" s="319"/>
      <c r="F19" s="319"/>
      <c r="G19" s="320"/>
      <c r="H19" s="70">
        <v>1</v>
      </c>
      <c r="I19" s="137"/>
      <c r="J19" s="305"/>
      <c r="K19" s="306"/>
      <c r="L19" s="48">
        <f>J19</f>
        <v>0</v>
      </c>
      <c r="M19" s="360"/>
    </row>
    <row r="20" spans="1:14" s="1" customFormat="1" ht="30" customHeight="1" thickBot="1">
      <c r="A20" s="267"/>
      <c r="B20" s="214" t="s">
        <v>127</v>
      </c>
      <c r="C20" s="215"/>
      <c r="D20" s="215"/>
      <c r="E20" s="215"/>
      <c r="F20" s="215"/>
      <c r="G20" s="215"/>
      <c r="H20" s="82">
        <v>1</v>
      </c>
      <c r="I20" s="137"/>
      <c r="J20" s="216"/>
      <c r="K20" s="217"/>
      <c r="L20" s="46">
        <f>J20</f>
        <v>0</v>
      </c>
      <c r="M20" s="360"/>
    </row>
    <row r="21" spans="1:14" s="1" customFormat="1" ht="41.5" customHeight="1">
      <c r="A21" s="122" t="s">
        <v>4</v>
      </c>
      <c r="B21" s="140" t="s">
        <v>137</v>
      </c>
      <c r="C21" s="141"/>
      <c r="D21" s="141"/>
      <c r="E21" s="141"/>
      <c r="F21" s="141"/>
      <c r="G21" s="141"/>
      <c r="H21" s="80">
        <v>1</v>
      </c>
      <c r="I21" s="255">
        <v>2.5</v>
      </c>
      <c r="J21" s="138"/>
      <c r="K21" s="139"/>
      <c r="L21" s="39"/>
      <c r="M21" s="255">
        <f>SUM(J21,J22,J23)</f>
        <v>0</v>
      </c>
    </row>
    <row r="22" spans="1:14" s="1" customFormat="1" ht="30" customHeight="1">
      <c r="A22" s="123"/>
      <c r="B22" s="378" t="s">
        <v>37</v>
      </c>
      <c r="C22" s="380" t="s">
        <v>116</v>
      </c>
      <c r="D22" s="381"/>
      <c r="E22" s="381"/>
      <c r="F22" s="381"/>
      <c r="G22" s="382"/>
      <c r="H22" s="78">
        <v>1</v>
      </c>
      <c r="I22" s="256"/>
      <c r="J22" s="371"/>
      <c r="K22" s="372"/>
      <c r="L22" s="41"/>
      <c r="M22" s="256"/>
      <c r="N22" s="4"/>
    </row>
    <row r="23" spans="1:14" s="1" customFormat="1" ht="30" customHeight="1" thickBot="1">
      <c r="A23" s="124"/>
      <c r="B23" s="379"/>
      <c r="C23" s="375" t="s">
        <v>115</v>
      </c>
      <c r="D23" s="376"/>
      <c r="E23" s="376"/>
      <c r="F23" s="376"/>
      <c r="G23" s="377"/>
      <c r="H23" s="91">
        <v>0.5</v>
      </c>
      <c r="I23" s="257"/>
      <c r="J23" s="373"/>
      <c r="K23" s="374"/>
      <c r="L23" s="41"/>
      <c r="M23" s="257"/>
      <c r="N23" s="4"/>
    </row>
    <row r="24" spans="1:14" s="1" customFormat="1" ht="30" customHeight="1" thickBot="1">
      <c r="A24" s="15" t="s">
        <v>19</v>
      </c>
      <c r="B24" s="8"/>
      <c r="C24" s="8"/>
      <c r="D24" s="8"/>
      <c r="E24" s="8"/>
      <c r="F24" s="8"/>
      <c r="G24" s="8"/>
      <c r="H24" s="236">
        <f>+SUM(H8:H12,I13,H17,H19,H20,H21,H22,H23)</f>
        <v>11</v>
      </c>
      <c r="I24" s="351"/>
      <c r="J24" s="352">
        <f>SUM(M8,M13,M17,M21)</f>
        <v>0</v>
      </c>
      <c r="K24" s="353"/>
      <c r="L24" s="353"/>
      <c r="M24" s="354"/>
      <c r="N24" s="4"/>
    </row>
    <row r="25" spans="1:14" s="2" customFormat="1" ht="9.5"/>
    <row r="26" spans="1:14" s="2" customFormat="1" ht="9.5"/>
    <row r="27" spans="1:14" s="2" customFormat="1" ht="9.5">
      <c r="E27" s="3"/>
    </row>
    <row r="28" spans="1:14" s="2" customFormat="1" ht="9.5">
      <c r="E28" s="3"/>
    </row>
    <row r="29" spans="1:14" s="2" customFormat="1" ht="9.5">
      <c r="E29" s="3"/>
    </row>
    <row r="30" spans="1:14" s="2" customFormat="1" ht="9.5">
      <c r="E30" s="3"/>
    </row>
    <row r="31" spans="1:14" s="2" customFormat="1" ht="9.5">
      <c r="E31" s="1"/>
    </row>
    <row r="32" spans="1:14" s="2" customFormat="1" ht="9.5">
      <c r="E32" s="1"/>
    </row>
    <row r="33" spans="5:5" s="2" customFormat="1" ht="9.5">
      <c r="E33" s="1"/>
    </row>
    <row r="34" spans="5:5" s="2" customFormat="1" ht="9.5">
      <c r="E34" s="3"/>
    </row>
    <row r="35" spans="5:5" s="2" customFormat="1" ht="9.5">
      <c r="E35" s="1"/>
    </row>
    <row r="36" spans="5:5" s="2" customFormat="1" ht="9.5">
      <c r="E36" s="3"/>
    </row>
    <row r="37" spans="5:5" s="2" customFormat="1" ht="9.5">
      <c r="E37" s="3"/>
    </row>
    <row r="38" spans="5:5" s="2" customFormat="1" ht="9.5">
      <c r="E38" s="1"/>
    </row>
    <row r="39" spans="5:5" s="2" customFormat="1" ht="9.5">
      <c r="E39" s="3"/>
    </row>
    <row r="40" spans="5:5" s="1" customFormat="1" ht="9.5">
      <c r="E40" s="3"/>
    </row>
    <row r="41" spans="5:5" s="1" customFormat="1" ht="9.5">
      <c r="E41" s="3"/>
    </row>
    <row r="42" spans="5:5" s="1" customFormat="1" ht="9.5">
      <c r="E42" s="3"/>
    </row>
    <row r="43" spans="5:5" s="1" customFormat="1" ht="9.5">
      <c r="E43" s="3"/>
    </row>
    <row r="44" spans="5:5" s="1" customFormat="1" ht="9.5">
      <c r="E44" s="3"/>
    </row>
    <row r="45" spans="5:5" s="1" customFormat="1" ht="9.5">
      <c r="E45" s="3"/>
    </row>
    <row r="46" spans="5:5" s="1" customFormat="1" ht="9.5">
      <c r="E46" s="3"/>
    </row>
    <row r="47" spans="5:5" s="1" customFormat="1" ht="9.5"/>
    <row r="48" spans="5:5" s="1" customFormat="1" ht="9.5"/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  <row r="59" s="1" customFormat="1" ht="9.5"/>
    <row r="60" s="1" customFormat="1" ht="9.5"/>
    <row r="61" s="1" customFormat="1" ht="9.5"/>
    <row r="62" s="1" customFormat="1" ht="9.5"/>
    <row r="63" s="1" customFormat="1" ht="9.5"/>
    <row r="64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</sheetData>
  <mergeCells count="56">
    <mergeCell ref="A8:A16"/>
    <mergeCell ref="A21:A23"/>
    <mergeCell ref="B22:B23"/>
    <mergeCell ref="A6:G7"/>
    <mergeCell ref="H6:I7"/>
    <mergeCell ref="A17:A20"/>
    <mergeCell ref="B14:G14"/>
    <mergeCell ref="C22:G22"/>
    <mergeCell ref="B15:G15"/>
    <mergeCell ref="J6:M6"/>
    <mergeCell ref="J7:K7"/>
    <mergeCell ref="B8:G8"/>
    <mergeCell ref="I8:I12"/>
    <mergeCell ref="J8:K8"/>
    <mergeCell ref="M8:M12"/>
    <mergeCell ref="B9:G9"/>
    <mergeCell ref="J9:K9"/>
    <mergeCell ref="B10:G10"/>
    <mergeCell ref="J10:K10"/>
    <mergeCell ref="B11:G11"/>
    <mergeCell ref="J11:K11"/>
    <mergeCell ref="B12:G12"/>
    <mergeCell ref="J12:K12"/>
    <mergeCell ref="A2:M2"/>
    <mergeCell ref="A4:B4"/>
    <mergeCell ref="H4:M4"/>
    <mergeCell ref="A5:B5"/>
    <mergeCell ref="C5:M5"/>
    <mergeCell ref="J15:K15"/>
    <mergeCell ref="B13:G13"/>
    <mergeCell ref="J13:K13"/>
    <mergeCell ref="I13:I16"/>
    <mergeCell ref="B16:G16"/>
    <mergeCell ref="J16:K16"/>
    <mergeCell ref="M13:M16"/>
    <mergeCell ref="H24:I24"/>
    <mergeCell ref="J24:M24"/>
    <mergeCell ref="J20:K20"/>
    <mergeCell ref="B21:G21"/>
    <mergeCell ref="J21:K21"/>
    <mergeCell ref="J22:K22"/>
    <mergeCell ref="B20:G20"/>
    <mergeCell ref="I17:I20"/>
    <mergeCell ref="B17:G17"/>
    <mergeCell ref="B18:G18"/>
    <mergeCell ref="I21:I23"/>
    <mergeCell ref="J23:K23"/>
    <mergeCell ref="M21:M23"/>
    <mergeCell ref="C23:G23"/>
    <mergeCell ref="J14:K14"/>
    <mergeCell ref="J17:K17"/>
    <mergeCell ref="L17:L18"/>
    <mergeCell ref="M17:M20"/>
    <mergeCell ref="J18:K18"/>
    <mergeCell ref="B19:G19"/>
    <mergeCell ref="J19:K19"/>
  </mergeCells>
  <phoneticPr fontId="2"/>
  <conditionalFormatting sqref="J17:K18">
    <cfRule type="expression" dxfId="13" priority="1">
      <formula>#REF!&gt;0</formula>
    </cfRule>
  </conditionalFormatting>
  <dataValidations count="14">
    <dataValidation type="list" allowBlank="1" showInputMessage="1" showErrorMessage="1" sqref="J20:K20" xr:uid="{B74684AB-1CD2-4C97-8EC2-A6420044F370}">
      <formula1>"1.0,0.5,0"</formula1>
    </dataValidation>
    <dataValidation type="list" allowBlank="1" showInputMessage="1" showErrorMessage="1" sqref="J19:K19 J8:K8" xr:uid="{EF8D5881-85D8-4B76-BE20-FBB0B7E4C0AB}">
      <formula1>"1.0,0"</formula1>
    </dataValidation>
    <dataValidation type="list" allowBlank="1" showInputMessage="1" showErrorMessage="1" sqref="J9:K9 J17:K17" xr:uid="{AEBF286A-80E5-49FB-AEEC-DCCCC114E04A}">
      <formula1>"0.5,0.3,0"</formula1>
    </dataValidation>
    <dataValidation type="list" allowBlank="1" showInputMessage="1" showErrorMessage="1" sqref="J23:K23" xr:uid="{AE92AC6D-AC1D-44C9-BD1F-8671772D232C}">
      <formula1>"0.5,0"</formula1>
    </dataValidation>
    <dataValidation type="list" allowBlank="1" showInputMessage="1" showErrorMessage="1" sqref="J12:L12" xr:uid="{072FBA41-332E-4B90-BB0F-48A29692A0E8}">
      <formula1>"0.2,0.15,0.1,0"</formula1>
    </dataValidation>
    <dataValidation type="list" allowBlank="1" showInputMessage="1" showErrorMessage="1" sqref="J11:L11" xr:uid="{DB576CE1-FF3A-4417-A234-5523DAAE73C6}">
      <formula1>"0.3,0.25,0.2,0.15,0.1,0"</formula1>
    </dataValidation>
    <dataValidation type="list" allowBlank="1" showInputMessage="1" showErrorMessage="1" sqref="L21" xr:uid="{7B40DC97-00C0-4A83-B11B-E48BB02450C1}">
      <formula1>"1.0,0.8,0"</formula1>
    </dataValidation>
    <dataValidation type="list" allowBlank="1" showInputMessage="1" showErrorMessage="1" sqref="L15:L16" xr:uid="{11896E0C-9F7D-4561-A093-61AACDD77266}">
      <formula1>"0.2,0.1,０"</formula1>
    </dataValidation>
    <dataValidation type="list" allowBlank="1" showInputMessage="1" showErrorMessage="1" sqref="J18:K18 L14" xr:uid="{C2A216F3-F869-4025-AE2D-BC18DC004DDB}">
      <formula1>"0.3,0.2,0"</formula1>
    </dataValidation>
    <dataValidation type="list" allowBlank="1" showInputMessage="1" showErrorMessage="1" sqref="L13" xr:uid="{9E22EF5F-ABB0-4EF9-B5B6-E72FF6DCC602}">
      <formula1>"0.3,0.2,0.1,0"</formula1>
    </dataValidation>
    <dataValidation type="list" allowBlank="1" showInputMessage="1" showErrorMessage="1" sqref="J21:K21" xr:uid="{6376BA47-73BD-4707-93E0-4E1BFB1AB34A}">
      <formula1>"1.0,0.8,0.5,0"</formula1>
    </dataValidation>
    <dataValidation type="list" allowBlank="1" showInputMessage="1" showErrorMessage="1" sqref="J22:K22" xr:uid="{F32C10B2-9F4B-412E-94FE-A1EAE70B6280}">
      <formula1>"1.0,0.8,0.6,0.4,0.2,0"</formula1>
    </dataValidation>
    <dataValidation type="list" allowBlank="1" showInputMessage="1" showErrorMessage="1" sqref="J16:K16" xr:uid="{7F9E4A2D-8BF0-4A28-99FC-445DFB1ABCA3}">
      <formula1>"0.2,０"</formula1>
    </dataValidation>
    <dataValidation type="list" allowBlank="1" showInputMessage="1" showErrorMessage="1" sqref="J13:K15" xr:uid="{CC6BF35E-173D-41CA-918A-F7C9B4E0F2D7}">
      <formula1>"0.4,0.2,0"</formula1>
    </dataValidation>
  </dataValidations>
  <pageMargins left="0.79" right="0.35433070866141736" top="0.43307086614173229" bottom="0.15748031496062992" header="0.31496062992125984" footer="0.31496062992125984"/>
  <pageSetup paperSize="9" scale="7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26804-19B2-466A-A364-4ED27F64EA63}">
  <sheetPr>
    <tabColor theme="4" tint="0.59999389629810485"/>
  </sheetPr>
  <dimension ref="A1:N73"/>
  <sheetViews>
    <sheetView tabSelected="1" topLeftCell="A10" workbookViewId="0">
      <selection activeCell="B17" sqref="B17:G17"/>
    </sheetView>
  </sheetViews>
  <sheetFormatPr defaultRowHeight="13"/>
  <cols>
    <col min="1" max="1" width="5.54296875" style="65" customWidth="1"/>
    <col min="2" max="2" width="11.54296875" style="65" customWidth="1"/>
    <col min="3" max="4" width="5.26953125" style="65" customWidth="1"/>
    <col min="5" max="5" width="30.453125" style="65" customWidth="1"/>
    <col min="6" max="6" width="10.90625" style="65" customWidth="1"/>
    <col min="7" max="7" width="10.54296875" style="65" customWidth="1"/>
    <col min="8" max="8" width="4.26953125" style="65" customWidth="1"/>
    <col min="9" max="9" width="6" style="65" customWidth="1"/>
    <col min="10" max="11" width="6.6328125" style="65" customWidth="1"/>
    <col min="12" max="12" width="6.6328125" style="65" hidden="1" customWidth="1"/>
    <col min="13" max="13" width="6.90625" style="65" customWidth="1"/>
    <col min="14" max="16384" width="8.7265625" style="65"/>
  </cols>
  <sheetData>
    <row r="1" spans="1:13" ht="4.5" customHeight="1"/>
    <row r="2" spans="1:13" ht="39" customHeight="1">
      <c r="A2" s="179" t="s">
        <v>208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1:13" ht="3" customHeight="1"/>
    <row r="4" spans="1:13" ht="27.75" customHeight="1" thickBot="1">
      <c r="A4" s="181" t="s">
        <v>0</v>
      </c>
      <c r="B4" s="181"/>
      <c r="C4" s="66" t="s">
        <v>13</v>
      </c>
      <c r="D4" s="67"/>
      <c r="E4" s="67"/>
      <c r="F4" s="7" t="s">
        <v>12</v>
      </c>
      <c r="H4" s="182"/>
      <c r="I4" s="183"/>
      <c r="J4" s="183"/>
      <c r="K4" s="183"/>
      <c r="L4" s="183"/>
      <c r="M4" s="183"/>
    </row>
    <row r="5" spans="1:13" ht="46.5" customHeight="1" thickBot="1">
      <c r="A5" s="184" t="s">
        <v>61</v>
      </c>
      <c r="B5" s="185"/>
      <c r="C5" s="186" t="s">
        <v>34</v>
      </c>
      <c r="D5" s="187"/>
      <c r="E5" s="187"/>
      <c r="F5" s="187"/>
      <c r="G5" s="187"/>
      <c r="H5" s="187"/>
      <c r="I5" s="187"/>
      <c r="J5" s="187"/>
      <c r="K5" s="187"/>
      <c r="L5" s="187"/>
      <c r="M5" s="188"/>
    </row>
    <row r="6" spans="1:13" s="1" customFormat="1" ht="19.5" customHeight="1">
      <c r="A6" s="147" t="s">
        <v>1</v>
      </c>
      <c r="B6" s="148"/>
      <c r="C6" s="148"/>
      <c r="D6" s="148"/>
      <c r="E6" s="148"/>
      <c r="F6" s="148"/>
      <c r="G6" s="148"/>
      <c r="H6" s="147" t="s">
        <v>2</v>
      </c>
      <c r="I6" s="148"/>
      <c r="J6" s="151"/>
      <c r="K6" s="152"/>
      <c r="L6" s="152"/>
      <c r="M6" s="153"/>
    </row>
    <row r="7" spans="1:13" s="1" customFormat="1" ht="27.75" customHeight="1" thickBot="1">
      <c r="A7" s="149"/>
      <c r="B7" s="150"/>
      <c r="C7" s="150"/>
      <c r="D7" s="150"/>
      <c r="E7" s="150"/>
      <c r="F7" s="150"/>
      <c r="G7" s="150"/>
      <c r="H7" s="149"/>
      <c r="I7" s="150"/>
      <c r="J7" s="154" t="s">
        <v>17</v>
      </c>
      <c r="K7" s="155"/>
      <c r="L7" s="68"/>
      <c r="M7" s="6" t="s">
        <v>7</v>
      </c>
    </row>
    <row r="8" spans="1:13" s="1" customFormat="1" ht="30" customHeight="1">
      <c r="A8" s="161" t="s">
        <v>3</v>
      </c>
      <c r="B8" s="164" t="s">
        <v>15</v>
      </c>
      <c r="C8" s="165"/>
      <c r="D8" s="165"/>
      <c r="E8" s="165"/>
      <c r="F8" s="165"/>
      <c r="G8" s="166"/>
      <c r="H8" s="69">
        <v>1</v>
      </c>
      <c r="I8" s="142">
        <f>SUM(H8:H12)</f>
        <v>5</v>
      </c>
      <c r="J8" s="167"/>
      <c r="K8" s="168"/>
      <c r="L8" s="35"/>
      <c r="M8" s="169">
        <f>SUM(J8:K12)</f>
        <v>0</v>
      </c>
    </row>
    <row r="9" spans="1:13" s="1" customFormat="1" ht="30" customHeight="1">
      <c r="A9" s="162"/>
      <c r="B9" s="171" t="s">
        <v>138</v>
      </c>
      <c r="C9" s="172"/>
      <c r="D9" s="172"/>
      <c r="E9" s="172"/>
      <c r="F9" s="172"/>
      <c r="G9" s="172"/>
      <c r="H9" s="70">
        <v>0.5</v>
      </c>
      <c r="I9" s="204"/>
      <c r="J9" s="173"/>
      <c r="K9" s="174"/>
      <c r="L9" s="36"/>
      <c r="M9" s="170"/>
    </row>
    <row r="10" spans="1:13" s="1" customFormat="1" ht="30" customHeight="1">
      <c r="A10" s="162"/>
      <c r="B10" s="175" t="s">
        <v>135</v>
      </c>
      <c r="C10" s="176"/>
      <c r="D10" s="176"/>
      <c r="E10" s="176"/>
      <c r="F10" s="176"/>
      <c r="G10" s="176"/>
      <c r="H10" s="71">
        <v>3</v>
      </c>
      <c r="I10" s="204"/>
      <c r="J10" s="177"/>
      <c r="K10" s="178"/>
      <c r="L10" s="72"/>
      <c r="M10" s="170"/>
    </row>
    <row r="11" spans="1:13" s="1" customFormat="1" ht="30" customHeight="1">
      <c r="A11" s="162"/>
      <c r="B11" s="175" t="s">
        <v>5</v>
      </c>
      <c r="C11" s="176"/>
      <c r="D11" s="176"/>
      <c r="E11" s="176"/>
      <c r="F11" s="176"/>
      <c r="G11" s="176"/>
      <c r="H11" s="71">
        <v>0.3</v>
      </c>
      <c r="I11" s="204"/>
      <c r="J11" s="189"/>
      <c r="K11" s="190"/>
      <c r="L11" s="73"/>
      <c r="M11" s="170"/>
    </row>
    <row r="12" spans="1:13" s="2" customFormat="1" ht="30" customHeight="1" thickBot="1">
      <c r="A12" s="162"/>
      <c r="B12" s="175" t="s">
        <v>14</v>
      </c>
      <c r="C12" s="176"/>
      <c r="D12" s="176"/>
      <c r="E12" s="176"/>
      <c r="F12" s="176"/>
      <c r="G12" s="363"/>
      <c r="H12" s="92">
        <v>0.2</v>
      </c>
      <c r="I12" s="204"/>
      <c r="J12" s="364"/>
      <c r="K12" s="365"/>
      <c r="L12" s="73"/>
      <c r="M12" s="170"/>
    </row>
    <row r="13" spans="1:13" s="1" customFormat="1" ht="30" customHeight="1">
      <c r="A13" s="162"/>
      <c r="B13" s="366" t="s">
        <v>139</v>
      </c>
      <c r="C13" s="367"/>
      <c r="D13" s="367"/>
      <c r="E13" s="367"/>
      <c r="F13" s="367"/>
      <c r="G13" s="368"/>
      <c r="H13" s="88">
        <v>0.4</v>
      </c>
      <c r="I13" s="264">
        <v>1</v>
      </c>
      <c r="J13" s="369"/>
      <c r="K13" s="370"/>
      <c r="L13" s="83"/>
      <c r="M13" s="142">
        <f>IF(J13+J14+J15+J16&gt;=1,1,J13+J14+J15+J16)</f>
        <v>0</v>
      </c>
    </row>
    <row r="14" spans="1:13" s="1" customFormat="1" ht="30" customHeight="1">
      <c r="A14" s="162"/>
      <c r="B14" s="156" t="s">
        <v>132</v>
      </c>
      <c r="C14" s="157"/>
      <c r="D14" s="157"/>
      <c r="E14" s="157"/>
      <c r="F14" s="157"/>
      <c r="G14" s="158"/>
      <c r="H14" s="89">
        <v>0.4</v>
      </c>
      <c r="I14" s="202"/>
      <c r="J14" s="361"/>
      <c r="K14" s="362"/>
      <c r="L14" s="72"/>
      <c r="M14" s="204"/>
    </row>
    <row r="15" spans="1:13" s="1" customFormat="1" ht="30" customHeight="1" thickBot="1">
      <c r="A15" s="162"/>
      <c r="B15" s="175" t="s">
        <v>109</v>
      </c>
      <c r="C15" s="210"/>
      <c r="D15" s="210"/>
      <c r="E15" s="210"/>
      <c r="F15" s="210"/>
      <c r="G15" s="211"/>
      <c r="H15" s="77">
        <v>0.4</v>
      </c>
      <c r="I15" s="202"/>
      <c r="J15" s="177"/>
      <c r="K15" s="178"/>
      <c r="L15" s="84"/>
      <c r="M15" s="204"/>
    </row>
    <row r="16" spans="1:13" s="1" customFormat="1" ht="30" customHeight="1" thickBot="1">
      <c r="A16" s="163"/>
      <c r="B16" s="205" t="s">
        <v>124</v>
      </c>
      <c r="C16" s="206"/>
      <c r="D16" s="206"/>
      <c r="E16" s="206"/>
      <c r="F16" s="206"/>
      <c r="G16" s="207"/>
      <c r="H16" s="79">
        <v>0.2</v>
      </c>
      <c r="I16" s="315"/>
      <c r="J16" s="208"/>
      <c r="K16" s="209"/>
      <c r="L16" s="84"/>
      <c r="M16" s="260"/>
    </row>
    <row r="17" spans="1:14" s="1" customFormat="1" ht="30" customHeight="1">
      <c r="A17" s="357" t="s">
        <v>6</v>
      </c>
      <c r="B17" s="140" t="s">
        <v>15</v>
      </c>
      <c r="C17" s="141"/>
      <c r="D17" s="141"/>
      <c r="E17" s="141"/>
      <c r="F17" s="141"/>
      <c r="G17" s="358"/>
      <c r="H17" s="80">
        <v>0.5</v>
      </c>
      <c r="I17" s="137">
        <f>H17+H19+H20</f>
        <v>2.5</v>
      </c>
      <c r="J17" s="305"/>
      <c r="K17" s="306"/>
      <c r="L17" s="234">
        <f>IF(J17+J18&gt;=0.5,0.5,J17+J18)</f>
        <v>0</v>
      </c>
      <c r="M17" s="360">
        <f>L17+L19+L20</f>
        <v>0</v>
      </c>
    </row>
    <row r="18" spans="1:14" s="1" customFormat="1" ht="30" customHeight="1">
      <c r="A18" s="357"/>
      <c r="B18" s="223" t="s">
        <v>92</v>
      </c>
      <c r="C18" s="224"/>
      <c r="D18" s="224"/>
      <c r="E18" s="224"/>
      <c r="F18" s="224"/>
      <c r="G18" s="225"/>
      <c r="H18" s="81">
        <v>0.3</v>
      </c>
      <c r="I18" s="137"/>
      <c r="J18" s="305"/>
      <c r="K18" s="306"/>
      <c r="L18" s="235"/>
      <c r="M18" s="360"/>
    </row>
    <row r="19" spans="1:14" s="1" customFormat="1" ht="30" customHeight="1">
      <c r="A19" s="357"/>
      <c r="B19" s="318" t="s">
        <v>103</v>
      </c>
      <c r="C19" s="319"/>
      <c r="D19" s="319"/>
      <c r="E19" s="319"/>
      <c r="F19" s="319"/>
      <c r="G19" s="320"/>
      <c r="H19" s="70">
        <v>1</v>
      </c>
      <c r="I19" s="137"/>
      <c r="J19" s="305"/>
      <c r="K19" s="306"/>
      <c r="L19" s="48">
        <f>J19</f>
        <v>0</v>
      </c>
      <c r="M19" s="360"/>
    </row>
    <row r="20" spans="1:14" s="1" customFormat="1" ht="30" customHeight="1" thickBot="1">
      <c r="A20" s="267"/>
      <c r="B20" s="214" t="s">
        <v>127</v>
      </c>
      <c r="C20" s="215"/>
      <c r="D20" s="215"/>
      <c r="E20" s="215"/>
      <c r="F20" s="215"/>
      <c r="G20" s="215"/>
      <c r="H20" s="82">
        <v>1</v>
      </c>
      <c r="I20" s="137"/>
      <c r="J20" s="216"/>
      <c r="K20" s="217"/>
      <c r="L20" s="46">
        <f>J20</f>
        <v>0</v>
      </c>
      <c r="M20" s="360"/>
    </row>
    <row r="21" spans="1:14" s="1" customFormat="1" ht="41.5" customHeight="1">
      <c r="A21" s="122" t="s">
        <v>4</v>
      </c>
      <c r="B21" s="140" t="s">
        <v>137</v>
      </c>
      <c r="C21" s="141"/>
      <c r="D21" s="141"/>
      <c r="E21" s="141"/>
      <c r="F21" s="141"/>
      <c r="G21" s="141"/>
      <c r="H21" s="80">
        <v>1</v>
      </c>
      <c r="I21" s="255">
        <v>2.5</v>
      </c>
      <c r="J21" s="138"/>
      <c r="K21" s="139"/>
      <c r="L21" s="39"/>
      <c r="M21" s="255">
        <f>SUM(J21,J22,J23)</f>
        <v>0</v>
      </c>
    </row>
    <row r="22" spans="1:14" s="1" customFormat="1" ht="30" customHeight="1">
      <c r="A22" s="123"/>
      <c r="B22" s="378" t="s">
        <v>37</v>
      </c>
      <c r="C22" s="380" t="s">
        <v>116</v>
      </c>
      <c r="D22" s="381"/>
      <c r="E22" s="381"/>
      <c r="F22" s="381"/>
      <c r="G22" s="382"/>
      <c r="H22" s="78">
        <v>1</v>
      </c>
      <c r="I22" s="256"/>
      <c r="J22" s="371"/>
      <c r="K22" s="372"/>
      <c r="L22" s="41"/>
      <c r="M22" s="256"/>
      <c r="N22" s="4"/>
    </row>
    <row r="23" spans="1:14" s="1" customFormat="1" ht="30" customHeight="1" thickBot="1">
      <c r="A23" s="124"/>
      <c r="B23" s="379"/>
      <c r="C23" s="375" t="s">
        <v>115</v>
      </c>
      <c r="D23" s="376"/>
      <c r="E23" s="376"/>
      <c r="F23" s="376"/>
      <c r="G23" s="377"/>
      <c r="H23" s="91">
        <v>0.5</v>
      </c>
      <c r="I23" s="257"/>
      <c r="J23" s="373"/>
      <c r="K23" s="374"/>
      <c r="L23" s="41"/>
      <c r="M23" s="257"/>
      <c r="N23" s="4"/>
    </row>
    <row r="24" spans="1:14" s="1" customFormat="1" ht="30" customHeight="1" thickBot="1">
      <c r="A24" s="15" t="s">
        <v>19</v>
      </c>
      <c r="B24" s="8"/>
      <c r="C24" s="8"/>
      <c r="D24" s="8"/>
      <c r="E24" s="8"/>
      <c r="F24" s="8"/>
      <c r="G24" s="8"/>
      <c r="H24" s="236">
        <f>+SUM(H8:H12,I13,H17,H19,H20,H21,H22,H23)</f>
        <v>11</v>
      </c>
      <c r="I24" s="351"/>
      <c r="J24" s="352">
        <f>SUM(M8,M13,M17,M21)</f>
        <v>0</v>
      </c>
      <c r="K24" s="353"/>
      <c r="L24" s="353"/>
      <c r="M24" s="354"/>
      <c r="N24" s="4"/>
    </row>
    <row r="25" spans="1:14" s="2" customFormat="1" ht="9.5"/>
    <row r="26" spans="1:14" s="2" customFormat="1" ht="9.5"/>
    <row r="27" spans="1:14" s="2" customFormat="1" ht="9.5">
      <c r="E27" s="3"/>
    </row>
    <row r="28" spans="1:14" s="2" customFormat="1" ht="9.5">
      <c r="E28" s="3"/>
    </row>
    <row r="29" spans="1:14" s="2" customFormat="1" ht="9.5">
      <c r="E29" s="3"/>
    </row>
    <row r="30" spans="1:14" s="2" customFormat="1" ht="9.5">
      <c r="E30" s="3"/>
    </row>
    <row r="31" spans="1:14" s="2" customFormat="1" ht="9.5">
      <c r="E31" s="1"/>
    </row>
    <row r="32" spans="1:14" s="2" customFormat="1" ht="9.5">
      <c r="E32" s="1"/>
    </row>
    <row r="33" spans="5:5" s="2" customFormat="1" ht="9.5">
      <c r="E33" s="1"/>
    </row>
    <row r="34" spans="5:5" s="2" customFormat="1" ht="9.5">
      <c r="E34" s="3"/>
    </row>
    <row r="35" spans="5:5" s="2" customFormat="1" ht="9.5">
      <c r="E35" s="1"/>
    </row>
    <row r="36" spans="5:5" s="2" customFormat="1" ht="9.5">
      <c r="E36" s="3"/>
    </row>
    <row r="37" spans="5:5" s="2" customFormat="1" ht="9.5">
      <c r="E37" s="3"/>
    </row>
    <row r="38" spans="5:5" s="2" customFormat="1" ht="9.5">
      <c r="E38" s="1"/>
    </row>
    <row r="39" spans="5:5" s="2" customFormat="1" ht="9.5">
      <c r="E39" s="3"/>
    </row>
    <row r="40" spans="5:5" s="1" customFormat="1" ht="9.5">
      <c r="E40" s="3"/>
    </row>
    <row r="41" spans="5:5" s="1" customFormat="1" ht="9.5">
      <c r="E41" s="3"/>
    </row>
    <row r="42" spans="5:5" s="1" customFormat="1" ht="9.5">
      <c r="E42" s="3"/>
    </row>
    <row r="43" spans="5:5" s="1" customFormat="1" ht="9.5">
      <c r="E43" s="3"/>
    </row>
    <row r="44" spans="5:5" s="1" customFormat="1" ht="9.5">
      <c r="E44" s="3"/>
    </row>
    <row r="45" spans="5:5" s="1" customFormat="1" ht="9.5">
      <c r="E45" s="3"/>
    </row>
    <row r="46" spans="5:5" s="1" customFormat="1" ht="9.5">
      <c r="E46" s="3"/>
    </row>
    <row r="47" spans="5:5" s="1" customFormat="1" ht="9.5"/>
    <row r="48" spans="5:5" s="1" customFormat="1" ht="9.5"/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  <row r="59" s="1" customFormat="1" ht="9.5"/>
    <row r="60" s="1" customFormat="1" ht="9.5"/>
    <row r="61" s="1" customFormat="1" ht="9.5"/>
    <row r="62" s="1" customFormat="1" ht="9.5"/>
    <row r="63" s="1" customFormat="1" ht="9.5"/>
    <row r="64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</sheetData>
  <mergeCells count="56">
    <mergeCell ref="H24:I24"/>
    <mergeCell ref="J24:M24"/>
    <mergeCell ref="M21:M23"/>
    <mergeCell ref="B22:B23"/>
    <mergeCell ref="J22:K22"/>
    <mergeCell ref="C23:G23"/>
    <mergeCell ref="J23:K23"/>
    <mergeCell ref="A21:A23"/>
    <mergeCell ref="B21:G21"/>
    <mergeCell ref="I21:I23"/>
    <mergeCell ref="J21:K21"/>
    <mergeCell ref="A17:A20"/>
    <mergeCell ref="B17:G17"/>
    <mergeCell ref="I17:I20"/>
    <mergeCell ref="J17:K17"/>
    <mergeCell ref="C22:G22"/>
    <mergeCell ref="L17:L18"/>
    <mergeCell ref="M17:M20"/>
    <mergeCell ref="B18:G18"/>
    <mergeCell ref="J18:K18"/>
    <mergeCell ref="B19:G19"/>
    <mergeCell ref="J19:K19"/>
    <mergeCell ref="B20:G20"/>
    <mergeCell ref="J20:K20"/>
    <mergeCell ref="M13:M16"/>
    <mergeCell ref="B14:G14"/>
    <mergeCell ref="J14:K14"/>
    <mergeCell ref="B15:G15"/>
    <mergeCell ref="J15:K15"/>
    <mergeCell ref="B16:G16"/>
    <mergeCell ref="J16:K16"/>
    <mergeCell ref="A8:A16"/>
    <mergeCell ref="B8:G8"/>
    <mergeCell ref="I8:I12"/>
    <mergeCell ref="J8:K8"/>
    <mergeCell ref="M8:M12"/>
    <mergeCell ref="B9:G9"/>
    <mergeCell ref="J9:K9"/>
    <mergeCell ref="B10:G10"/>
    <mergeCell ref="J10:K10"/>
    <mergeCell ref="B11:G11"/>
    <mergeCell ref="J11:K11"/>
    <mergeCell ref="B12:G12"/>
    <mergeCell ref="J12:K12"/>
    <mergeCell ref="B13:G13"/>
    <mergeCell ref="I13:I16"/>
    <mergeCell ref="J13:K13"/>
    <mergeCell ref="A6:G7"/>
    <mergeCell ref="H6:I7"/>
    <mergeCell ref="J6:M6"/>
    <mergeCell ref="J7:K7"/>
    <mergeCell ref="A2:M2"/>
    <mergeCell ref="A4:B4"/>
    <mergeCell ref="H4:M4"/>
    <mergeCell ref="A5:B5"/>
    <mergeCell ref="C5:M5"/>
  </mergeCells>
  <phoneticPr fontId="2"/>
  <conditionalFormatting sqref="J17:K18">
    <cfRule type="expression" dxfId="12" priority="1">
      <formula>#REF!&gt;0</formula>
    </cfRule>
  </conditionalFormatting>
  <dataValidations count="14">
    <dataValidation type="list" allowBlank="1" showInputMessage="1" showErrorMessage="1" sqref="J13:K15" xr:uid="{1D3E933D-F66F-4FAC-9A07-B5FBFFC73C9F}">
      <formula1>"0.4,0.2,0"</formula1>
    </dataValidation>
    <dataValidation type="list" allowBlank="1" showInputMessage="1" showErrorMessage="1" sqref="J16:K16" xr:uid="{FB0EFBD0-429A-4772-A149-68BB5214F0B9}">
      <formula1>"0.2,０"</formula1>
    </dataValidation>
    <dataValidation type="list" allowBlank="1" showInputMessage="1" showErrorMessage="1" sqref="J22:K22" xr:uid="{0E205022-5562-4C84-86C5-9778261CE459}">
      <formula1>"1.0,0.8,0.6,0.4,0.2,0"</formula1>
    </dataValidation>
    <dataValidation type="list" allowBlank="1" showInputMessage="1" showErrorMessage="1" sqref="J21:K21" xr:uid="{F8931833-5322-44A1-B6B0-BDFE9D3F78AD}">
      <formula1>"1.0,0.8,0.5,0"</formula1>
    </dataValidation>
    <dataValidation type="list" allowBlank="1" showInputMessage="1" showErrorMessage="1" sqref="L13" xr:uid="{A791C33E-88E1-43CF-824A-197EE24ECD4B}">
      <formula1>"0.3,0.2,0.1,0"</formula1>
    </dataValidation>
    <dataValidation type="list" allowBlank="1" showInputMessage="1" showErrorMessage="1" sqref="J18:K18 L14" xr:uid="{3C9DEA19-FC51-4640-94DD-48C4CD7C2F1E}">
      <formula1>"0.3,0.2,0"</formula1>
    </dataValidation>
    <dataValidation type="list" allowBlank="1" showInputMessage="1" showErrorMessage="1" sqref="L15:L16" xr:uid="{F4694416-B0BC-4AFD-8ED5-2C7B58506C32}">
      <formula1>"0.2,0.1,０"</formula1>
    </dataValidation>
    <dataValidation type="list" allowBlank="1" showInputMessage="1" showErrorMessage="1" sqref="L21" xr:uid="{5379FEC9-6662-4674-B2A0-76B1B1FF1BAE}">
      <formula1>"1.0,0.8,0"</formula1>
    </dataValidation>
    <dataValidation type="list" allowBlank="1" showInputMessage="1" showErrorMessage="1" sqref="J11:L11" xr:uid="{6CE6DEED-3493-4DA9-8383-0D71141AC480}">
      <formula1>"0.3,0.25,0.2,0.15,0.1,0"</formula1>
    </dataValidation>
    <dataValidation type="list" allowBlank="1" showInputMessage="1" showErrorMessage="1" sqref="J12:L12" xr:uid="{4530E4E1-0AD7-42BF-AB9A-ACD97113F1E8}">
      <formula1>"0.2,0.15,0.1,0"</formula1>
    </dataValidation>
    <dataValidation type="list" allowBlank="1" showInputMessage="1" showErrorMessage="1" sqref="J23:K23" xr:uid="{13397679-816A-4C5F-8EA0-17289DAF1ACC}">
      <formula1>"0.5,0"</formula1>
    </dataValidation>
    <dataValidation type="list" allowBlank="1" showInputMessage="1" showErrorMessage="1" sqref="J9:K9 J17:K17" xr:uid="{2484C3E1-F25A-405E-86F5-4E05936FFBD2}">
      <formula1>"0.5,0.3,0"</formula1>
    </dataValidation>
    <dataValidation type="list" allowBlank="1" showInputMessage="1" showErrorMessage="1" sqref="J19:K19 J8:K8" xr:uid="{6234FEB5-6243-4092-8AEB-1344C850D2FE}">
      <formula1>"1.0,0"</formula1>
    </dataValidation>
    <dataValidation type="list" allowBlank="1" showInputMessage="1" showErrorMessage="1" sqref="J20:K20" xr:uid="{8166D0DA-C690-4194-8998-E1999B18C26D}">
      <formula1>"1.0,0.5,0"</formula1>
    </dataValidation>
  </dataValidations>
  <pageMargins left="0.79" right="0.35433070866141736" top="0.43307086614173229" bottom="0.15748031496062992" header="0.31496062992125984" footer="0.31496062992125984"/>
  <pageSetup paperSize="9" scale="7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申請書鏡</vt:lpstr>
      <vt:lpstr>一般土木0.6～1.3億 </vt:lpstr>
      <vt:lpstr>一般土木1.3～３億</vt:lpstr>
      <vt:lpstr>一般土木３億～ＷＴＯ</vt:lpstr>
      <vt:lpstr>海上工事0.6～３億</vt:lpstr>
      <vt:lpstr>海上工事３億～ＷＴＯ</vt:lpstr>
      <vt:lpstr>橋梁上部工（ＰＣ）0.6～ＷＴＯ</vt:lpstr>
      <vt:lpstr>橋梁上部工（鋼橋）0.6～ＷＴＯ</vt:lpstr>
      <vt:lpstr>鋼構造物工事（浮桟橋）0.6～ＷＴＯ</vt:lpstr>
      <vt:lpstr>建築0.6～3.0億(単体)</vt:lpstr>
      <vt:lpstr>建築3.0億～WTO(JV)</vt:lpstr>
      <vt:lpstr>電気工事0.6～2.0億</vt:lpstr>
      <vt:lpstr>電気工事2.0億～WTO</vt:lpstr>
      <vt:lpstr>管工事0.6～2.0億</vt:lpstr>
      <vt:lpstr>管工事2.0億～WTO</vt:lpstr>
      <vt:lpstr>'一般土木0.6～1.3億 '!Print_Area</vt:lpstr>
      <vt:lpstr>'一般土木1.3～３億'!Print_Area</vt:lpstr>
      <vt:lpstr>'一般土木３億～ＷＴＯ'!Print_Area</vt:lpstr>
      <vt:lpstr>'海上工事0.6～３億'!Print_Area</vt:lpstr>
      <vt:lpstr>'海上工事３億～ＷＴＯ'!Print_Area</vt:lpstr>
      <vt:lpstr>'管工事0.6～2.0億'!Print_Area</vt:lpstr>
      <vt:lpstr>'管工事2.0億～WTO'!Print_Area</vt:lpstr>
      <vt:lpstr>'橋梁上部工（ＰＣ）0.6～ＷＴＯ'!Print_Area</vt:lpstr>
      <vt:lpstr>'橋梁上部工（鋼橋）0.6～ＷＴＯ'!Print_Area</vt:lpstr>
      <vt:lpstr>'建築0.6～3.0億(単体)'!Print_Area</vt:lpstr>
      <vt:lpstr>'建築3.0億～WTO(JV)'!Print_Area</vt:lpstr>
      <vt:lpstr>'鋼構造物工事（浮桟橋）0.6～ＷＴＯ'!Print_Area</vt:lpstr>
      <vt:lpstr>申請書鏡!Print_Area</vt:lpstr>
      <vt:lpstr>'電気工事0.6～2.0億'!Print_Area</vt:lpstr>
      <vt:lpstr>'電気工事2.0億～WTO'!Print_Area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鹿児島県</cp:lastModifiedBy>
  <cp:lastPrinted>2025-03-24T10:12:30Z</cp:lastPrinted>
  <dcterms:created xsi:type="dcterms:W3CDTF">2008-11-09T07:53:56Z</dcterms:created>
  <dcterms:modified xsi:type="dcterms:W3CDTF">2025-03-24T10:12:38Z</dcterms:modified>
</cp:coreProperties>
</file>