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SPO移行済】\99_各種作業\処遇改善\04_事務連絡・様式等\"/>
    </mc:Choice>
  </mc:AlternateContent>
  <xr:revisionPtr revIDLastSave="0" documentId="13_ncr:1_{FB7F08E4-BF9E-4AFF-ADF2-26C45C8094A0}" xr6:coauthVersionLast="47" xr6:coauthVersionMax="47" xr10:uidLastSave="{00000000-0000-0000-0000-000000000000}"/>
  <bookViews>
    <workbookView xWindow="20190" yWindow="-163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26" l="1"/>
  <c r="N6" i="26"/>
  <c r="N5" i="26"/>
  <c r="N9" i="20"/>
  <c r="N8" i="20"/>
  <c r="N7" i="20"/>
  <c r="N6" i="20"/>
  <c r="N5" i="20"/>
  <c r="AC15" i="26"/>
  <c r="AC14" i="26"/>
  <c r="V15" i="26"/>
  <c r="V14" i="26"/>
  <c r="AC35" i="26" l="1"/>
  <c r="AC29" i="26"/>
  <c r="AC20" i="26"/>
  <c r="AC17" i="26"/>
  <c r="AC16" i="26"/>
  <c r="AC18" i="26"/>
  <c r="AC19" i="26"/>
  <c r="AC21" i="26"/>
  <c r="AC22" i="26"/>
  <c r="AC23" i="26"/>
  <c r="AC24" i="26"/>
  <c r="AC25" i="26"/>
  <c r="AC26" i="26"/>
  <c r="AC27" i="26"/>
  <c r="AC28" i="26"/>
  <c r="AC30" i="26"/>
  <c r="AC31" i="26"/>
  <c r="AC32" i="26"/>
  <c r="AC33" i="26"/>
  <c r="AC34"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V51" i="26"/>
  <c r="V35" i="26"/>
  <c r="V28" i="26"/>
  <c r="V23" i="26"/>
  <c r="V19" i="26"/>
  <c r="V16" i="26"/>
  <c r="V17" i="26"/>
  <c r="V18" i="26"/>
  <c r="V20" i="26"/>
  <c r="V21" i="26"/>
  <c r="V22" i="26"/>
  <c r="V24" i="26"/>
  <c r="V25" i="26"/>
  <c r="V26" i="26"/>
  <c r="V27" i="26"/>
  <c r="V29" i="26"/>
  <c r="V30" i="26"/>
  <c r="V31" i="26"/>
  <c r="V32" i="26"/>
  <c r="V33" i="26"/>
  <c r="V34" i="26"/>
  <c r="V36" i="26"/>
  <c r="V37" i="26"/>
  <c r="V38" i="26"/>
  <c r="V39" i="26"/>
  <c r="V40" i="26"/>
  <c r="V41" i="26"/>
  <c r="V42" i="26"/>
  <c r="V43" i="26"/>
  <c r="V44" i="26"/>
  <c r="V45" i="26"/>
  <c r="V46" i="26"/>
  <c r="V47" i="26"/>
  <c r="V48" i="26"/>
  <c r="V49" i="26"/>
  <c r="V50"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14" i="26"/>
  <c r="R15"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Y87" i="26" l="1"/>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Y20" i="26" s="1"/>
  <c r="M20" i="26"/>
  <c r="L20" i="26"/>
  <c r="K20" i="26"/>
  <c r="J20" i="26"/>
  <c r="B20" i="26"/>
  <c r="N19" i="26"/>
  <c r="Y19" i="26" s="1"/>
  <c r="M19" i="26"/>
  <c r="L19" i="26"/>
  <c r="K19" i="26"/>
  <c r="J19" i="26"/>
  <c r="B19" i="26"/>
  <c r="N18" i="26"/>
  <c r="M18" i="26"/>
  <c r="L18" i="26"/>
  <c r="K18" i="26"/>
  <c r="J18" i="26"/>
  <c r="B18" i="26"/>
  <c r="N17" i="26"/>
  <c r="Y17" i="26" s="1"/>
  <c r="M17" i="26"/>
  <c r="L17" i="26"/>
  <c r="K17" i="26"/>
  <c r="J17" i="26"/>
  <c r="B17" i="26"/>
  <c r="N16" i="26"/>
  <c r="M16" i="26"/>
  <c r="L16" i="26"/>
  <c r="K16" i="26"/>
  <c r="J16" i="26"/>
  <c r="B16" i="26"/>
  <c r="N15" i="26"/>
  <c r="M15" i="26"/>
  <c r="L15" i="26"/>
  <c r="K15" i="26"/>
  <c r="J15" i="26"/>
  <c r="B15" i="26"/>
  <c r="N14" i="26"/>
  <c r="M14" i="26"/>
  <c r="L14" i="26"/>
  <c r="K14" i="26"/>
  <c r="J14" i="26"/>
  <c r="B14" i="26"/>
  <c r="AG7" i="26"/>
  <c r="AD7" i="26"/>
  <c r="Y5" i="26"/>
  <c r="AG6" i="26"/>
  <c r="AF6" i="26"/>
  <c r="AF5" i="26" s="1"/>
  <c r="AD6" i="26"/>
  <c r="F3" i="26"/>
  <c r="AB1" i="26"/>
  <c r="Y7" i="26" s="1"/>
  <c r="AB1" i="20"/>
  <c r="AD1" i="15"/>
  <c r="R16"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T59" i="15"/>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AK134" i="15" l="1"/>
  <c r="AK193" i="15" s="1"/>
  <c r="AI128" i="15"/>
  <c r="AB60" i="15"/>
  <c r="AH60" i="15" s="1"/>
  <c r="AK184" i="15" s="1"/>
  <c r="AH59" i="15"/>
  <c r="AE5" i="20"/>
  <c r="AI85" i="15" l="1"/>
  <c r="AI83" i="15"/>
  <c r="AE6" i="20"/>
  <c r="AM105" i="15" s="1"/>
  <c r="S106" i="15" s="1"/>
  <c r="AK185" i="15"/>
  <c r="T94" i="15" l="1"/>
  <c r="T88" i="15"/>
  <c r="Q38" i="15"/>
  <c r="AK188" i="15"/>
  <c r="AK187" i="15"/>
  <c r="U71" i="15"/>
  <c r="AK190" i="15" l="1"/>
  <c r="AK189" i="15"/>
  <c r="Q36" i="15"/>
  <c r="Y36" i="15" s="1"/>
  <c r="B17" i="20"/>
  <c r="B18" i="20"/>
  <c r="B19" i="20"/>
  <c r="B20" i="20"/>
  <c r="B21" i="20"/>
  <c r="N17" i="20"/>
  <c r="T17" i="20" l="1"/>
  <c r="X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U70" i="15" l="1"/>
  <c r="Q19" i="15"/>
  <c r="V9" i="20"/>
  <c r="Y20" i="15" l="1"/>
  <c r="Q25" i="15"/>
  <c r="Y25" i="15" s="1"/>
  <c r="AA25" i="15" s="1"/>
  <c r="AK180" i="15" s="1"/>
  <c r="AC70"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<sst xmlns="http://schemas.openxmlformats.org/spreadsheetml/2006/main" count="5331" uniqueCount="2301">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</sst>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3" applyNumberFormat="0" applyAlignment="0" applyProtection="0">
      <alignment vertical="center"/>
    </xf>
    <xf numFmtId="0" fontId="51" fillId="28" borderId="0" applyNumberFormat="0" applyBorder="0" applyAlignment="0" applyProtection="0">
      <alignment vertical="center"/>
    </xf>
    <xf numFmtId="0" fontId="17" fillId="29" borderId="104" applyNumberFormat="0" applyFont="0" applyAlignment="0" applyProtection="0">
      <alignment vertical="center"/>
    </xf>
    <xf numFmtId="0" fontId="52" fillId="0" borderId="105" applyNumberFormat="0" applyFill="0" applyAlignment="0" applyProtection="0">
      <alignment vertical="center"/>
    </xf>
    <xf numFmtId="0" fontId="53" fillId="10" borderId="0" applyNumberFormat="0" applyBorder="0" applyAlignment="0" applyProtection="0">
      <alignment vertical="center"/>
    </xf>
    <xf numFmtId="0" fontId="54" fillId="30" borderId="106" applyNumberFormat="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8" fillId="0" borderId="109" applyNumberFormat="0" applyFill="0" applyAlignment="0" applyProtection="0">
      <alignment vertical="center"/>
    </xf>
    <xf numFmtId="0" fontId="58" fillId="0" borderId="0" applyNumberFormat="0" applyFill="0" applyBorder="0" applyAlignment="0" applyProtection="0">
      <alignment vertical="center"/>
    </xf>
    <xf numFmtId="0" fontId="59" fillId="0" borderId="110" applyNumberFormat="0" applyFill="0" applyAlignment="0" applyProtection="0">
      <alignment vertical="center"/>
    </xf>
    <xf numFmtId="0" fontId="60" fillId="30" borderId="111" applyNumberFormat="0" applyAlignment="0" applyProtection="0">
      <alignment vertical="center"/>
    </xf>
    <xf numFmtId="0" fontId="61" fillId="0" borderId="0" applyNumberFormat="0" applyFill="0" applyBorder="0" applyAlignment="0" applyProtection="0">
      <alignment vertical="center"/>
    </xf>
    <xf numFmtId="0" fontId="62" fillId="14" borderId="106"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8">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9"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1" xfId="0" applyFont="1" applyBorder="1">
      <alignment vertical="center"/>
    </xf>
    <xf numFmtId="0" fontId="66" fillId="0" borderId="96" xfId="0" applyFont="1" applyBorder="1">
      <alignment vertical="center"/>
    </xf>
    <xf numFmtId="0" fontId="66"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1"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1"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3"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6"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2" xfId="0" applyFont="1" applyFill="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8"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7"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85" xfId="0" applyNumberFormat="1" applyFont="1" applyBorder="1" applyProtection="1">
      <alignment vertical="center"/>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2"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20"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1"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3" xfId="0" applyFont="1" applyFill="1" applyBorder="1" applyAlignment="1" applyProtection="1">
      <alignment horizontal="center" vertical="center"/>
    </xf>
    <xf numFmtId="0" fontId="29" fillId="2" borderId="94"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5"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4"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3"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2"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8"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9"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40" xfId="0" applyFont="1" applyFill="1" applyBorder="1" applyAlignment="1" applyProtection="1">
      <alignment horizontal="center" vertical="center" wrapText="1"/>
    </xf>
    <xf numFmtId="0" fontId="27" fillId="2" borderId="115" xfId="0" applyFont="1" applyFill="1" applyBorder="1" applyProtection="1">
      <alignment vertical="center"/>
    </xf>
    <xf numFmtId="0" fontId="29" fillId="2" borderId="115" xfId="0" applyFont="1" applyFill="1" applyBorder="1" applyAlignment="1" applyProtection="1">
      <alignment vertical="top"/>
    </xf>
    <xf numFmtId="0" fontId="29" fillId="2" borderId="116"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3" xfId="0" quotePrefix="1" applyFont="1" applyBorder="1" applyAlignment="1" applyProtection="1">
      <alignment vertical="center"/>
    </xf>
    <xf numFmtId="0" fontId="32" fillId="0" borderId="101" xfId="0" quotePrefix="1" applyFont="1" applyBorder="1" applyAlignment="1" applyProtection="1">
      <alignment vertical="center"/>
    </xf>
    <xf numFmtId="0" fontId="11" fillId="0" borderId="0" xfId="0" applyFont="1" applyProtection="1">
      <alignment vertical="center"/>
    </xf>
    <xf numFmtId="0" fontId="32" fillId="0" borderId="101" xfId="0" quotePrefix="1" applyFont="1" applyBorder="1" applyAlignment="1" applyProtection="1">
      <alignment horizontal="center" vertical="center"/>
    </xf>
    <xf numFmtId="0" fontId="27" fillId="0" borderId="112"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6" fillId="2" borderId="91"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3"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1" xfId="0" applyFont="1" applyBorder="1" applyProtection="1">
      <alignment vertical="center"/>
    </xf>
    <xf numFmtId="0" fontId="83" fillId="0" borderId="152"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2" xfId="0" applyFont="1" applyBorder="1" applyAlignment="1" applyProtection="1">
      <alignment horizontal="center" vertical="center" wrapText="1"/>
    </xf>
    <xf numFmtId="0" fontId="23" fillId="0" borderId="113" xfId="0" quotePrefix="1" applyFont="1" applyBorder="1" applyAlignment="1" applyProtection="1">
      <alignment horizontal="right" vertical="center"/>
    </xf>
    <xf numFmtId="176" fontId="23" fillId="0" borderId="95" xfId="0" applyNumberFormat="1" applyFont="1" applyFill="1" applyBorder="1" applyAlignment="1" applyProtection="1">
      <alignment horizontal="right" vertical="center" shrinkToFit="1"/>
    </xf>
    <xf numFmtId="0" fontId="83" fillId="0" borderId="152"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176" fontId="23" fillId="0" borderId="15" xfId="0" applyNumberFormat="1" applyFont="1" applyFill="1" applyBorder="1" applyAlignment="1" applyProtection="1">
      <alignment horizontal="right" vertical="center" shrinkToFit="1"/>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23" fillId="0" borderId="3" xfId="0" applyNumberFormat="1" applyFont="1" applyFill="1" applyBorder="1" applyAlignment="1" applyProtection="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6" xfId="0" applyFont="1" applyBorder="1" applyAlignment="1">
      <alignment horizontal="center" vertical="center" wrapText="1"/>
    </xf>
    <xf numFmtId="0" fontId="68" fillId="0" borderId="118" xfId="0" applyFont="1" applyBorder="1" applyAlignment="1">
      <alignment horizontal="center" vertical="center" wrapText="1"/>
    </xf>
    <xf numFmtId="0" fontId="68" fillId="0" borderId="136"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24" xfId="0" applyFont="1" applyBorder="1" applyAlignment="1">
      <alignment horizontal="center" vertical="center"/>
    </xf>
    <xf numFmtId="0" fontId="68" fillId="0" borderId="147" xfId="0" applyFont="1" applyBorder="1" applyAlignment="1">
      <alignment horizontal="center" vertical="center" wrapText="1"/>
    </xf>
    <xf numFmtId="0" fontId="68" fillId="0" borderId="146" xfId="55" applyNumberFormat="1" applyFont="1" applyBorder="1" applyAlignment="1">
      <alignment horizontal="center" vertical="center" wrapText="1"/>
    </xf>
    <xf numFmtId="0" fontId="68" fillId="0" borderId="118" xfId="55" applyNumberFormat="1" applyFont="1" applyBorder="1" applyAlignment="1">
      <alignment horizontal="center" vertical="center" wrapText="1"/>
    </xf>
    <xf numFmtId="0" fontId="68" fillId="0" borderId="147"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8" xfId="55" applyNumberFormat="1" applyFont="1" applyBorder="1" applyAlignment="1">
      <alignment vertical="center" wrapText="1"/>
    </xf>
    <xf numFmtId="181" fontId="66" fillId="0" borderId="159"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60" xfId="0" applyFont="1" applyBorder="1">
      <alignment vertical="center"/>
    </xf>
    <xf numFmtId="181" fontId="67" fillId="0" borderId="161" xfId="55" applyNumberFormat="1" applyFont="1" applyBorder="1">
      <alignment vertical="center"/>
    </xf>
    <xf numFmtId="181" fontId="67" fillId="0" borderId="162" xfId="55" applyNumberFormat="1" applyFont="1" applyBorder="1">
      <alignment vertical="center"/>
    </xf>
    <xf numFmtId="181" fontId="66" fillId="0" borderId="163" xfId="55" applyNumberFormat="1" applyFont="1" applyBorder="1" applyAlignment="1">
      <alignment vertical="center" wrapText="1"/>
    </xf>
    <xf numFmtId="181" fontId="67" fillId="0" borderId="164" xfId="55" applyNumberFormat="1" applyFont="1" applyBorder="1">
      <alignment vertical="center"/>
    </xf>
    <xf numFmtId="181" fontId="66" fillId="0" borderId="165" xfId="55" applyNumberFormat="1" applyFont="1" applyBorder="1" applyAlignment="1">
      <alignment vertical="center" wrapText="1"/>
    </xf>
    <xf numFmtId="181" fontId="66" fillId="0" borderId="161" xfId="55" applyNumberFormat="1" applyFont="1" applyBorder="1" applyAlignment="1">
      <alignment horizontal="center" vertical="center" wrapText="1"/>
    </xf>
    <xf numFmtId="181" fontId="66" fillId="0" borderId="162" xfId="55" applyNumberFormat="1" applyFont="1" applyBorder="1" applyAlignment="1">
      <alignment horizontal="center" vertical="center" wrapText="1"/>
    </xf>
    <xf numFmtId="181" fontId="66" fillId="0" borderId="163"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6"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7"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7"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7" xfId="0" applyFont="1" applyBorder="1">
      <alignment vertical="center"/>
    </xf>
    <xf numFmtId="181" fontId="76" fillId="2" borderId="145"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61" xfId="56" quotePrefix="1" applyNumberFormat="1" applyFont="1" applyFill="1" applyBorder="1">
      <alignment vertical="center"/>
    </xf>
    <xf numFmtId="181" fontId="76" fillId="2" borderId="168"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8" xfId="0" applyFont="1" applyBorder="1">
      <alignment vertical="center"/>
    </xf>
    <xf numFmtId="0" fontId="68" fillId="0" borderId="117" xfId="0" applyFont="1" applyBorder="1">
      <alignment vertical="center"/>
    </xf>
    <xf numFmtId="0" fontId="68" fillId="0" borderId="31" xfId="0" applyFont="1" applyBorder="1">
      <alignment vertical="center"/>
    </xf>
    <xf numFmtId="0" fontId="68" fillId="0" borderId="91"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2"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9"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5"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70" xfId="0" applyFont="1" applyBorder="1" applyProtection="1">
      <alignment vertical="center"/>
    </xf>
    <xf numFmtId="0" fontId="83" fillId="0" borderId="171" xfId="0" applyFont="1" applyBorder="1" applyAlignment="1" applyProtection="1">
      <alignment horizontal="left" vertical="center" wrapText="1"/>
    </xf>
    <xf numFmtId="0" fontId="83" fillId="0" borderId="172" xfId="0" applyFont="1" applyBorder="1" applyProtection="1">
      <alignment vertical="center"/>
    </xf>
    <xf numFmtId="0" fontId="82" fillId="0" borderId="173"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176" fontId="23" fillId="0" borderId="51" xfId="0" applyNumberFormat="1" applyFont="1" applyBorder="1" applyAlignment="1">
      <alignment horizontal="right" vertical="center" shrinkToFit="1"/>
    </xf>
    <xf numFmtId="176" fontId="23" fillId="0" borderId="55" xfId="0" applyNumberFormat="1" applyFont="1" applyBorder="1" applyAlignment="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8" xfId="0" applyNumberFormat="1" applyFont="1" applyFill="1" applyBorder="1" applyAlignment="1" applyProtection="1">
      <alignment horizontal="center" vertical="center"/>
      <protection locked="0"/>
    </xf>
    <xf numFmtId="49" fontId="80" fillId="7" borderId="95"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28" fillId="0" borderId="116"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26"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9" fillId="2" borderId="92" xfId="0" applyFont="1" applyFill="1" applyBorder="1" applyAlignment="1" applyProtection="1">
      <alignment horizontal="center" vertical="center"/>
    </xf>
    <xf numFmtId="0" fontId="29" fillId="2" borderId="128"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6"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1" xfId="0" applyFont="1" applyBorder="1" applyAlignment="1" applyProtection="1">
      <alignment horizontal="center" vertical="center" wrapText="1"/>
    </xf>
    <xf numFmtId="0" fontId="29" fillId="0" borderId="122" xfId="0" applyFont="1" applyBorder="1" applyAlignment="1" applyProtection="1">
      <alignment horizontal="center" vertical="center" wrapText="1"/>
    </xf>
    <xf numFmtId="0" fontId="27" fillId="0" borderId="125"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1" xfId="0" applyFont="1" applyBorder="1" applyAlignment="1" applyProtection="1">
      <alignment horizontal="left" vertical="center" wrapText="1"/>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2" xfId="0" applyFont="1" applyBorder="1" applyAlignment="1" applyProtection="1">
      <alignment horizontal="left" vertical="center" wrapText="1"/>
    </xf>
    <xf numFmtId="0" fontId="29" fillId="32" borderId="115" xfId="0" applyFont="1" applyFill="1" applyBorder="1" applyAlignment="1" applyProtection="1">
      <alignment horizontal="left" vertical="center" shrinkToFi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34"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32" fillId="0" borderId="101" xfId="0" quotePrefix="1" applyFont="1" applyBorder="1" applyAlignment="1" applyProtection="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Border="1" applyAlignment="1" applyProtection="1">
      <alignment vertical="center" wrapText="1"/>
    </xf>
    <xf numFmtId="0" fontId="28" fillId="2" borderId="0" xfId="0" applyFont="1" applyFill="1" applyAlignment="1" applyProtection="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pplyProtection="1">
      <alignment horizontal="center" vertical="center"/>
    </xf>
    <xf numFmtId="0" fontId="32" fillId="0" borderId="128" xfId="0" quotePrefix="1" applyFont="1" applyBorder="1" applyAlignment="1" applyProtection="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33" fillId="0" borderId="100"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62" xfId="0" applyFont="1" applyBorder="1" applyAlignment="1" applyProtection="1">
      <alignment horizontal="left" vertical="center"/>
    </xf>
    <xf numFmtId="0" fontId="33" fillId="0" borderId="94"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pplyProtection="1">
      <alignment horizontal="left" vertical="top" wrapText="1"/>
    </xf>
    <xf numFmtId="0" fontId="23" fillId="2" borderId="18" xfId="0" applyFont="1" applyFill="1" applyBorder="1" applyAlignment="1" applyProtection="1">
      <alignment horizontal="center" vertical="center"/>
    </xf>
    <xf numFmtId="0" fontId="29" fillId="0" borderId="143" xfId="0" applyFont="1" applyBorder="1" applyAlignment="1" applyProtection="1">
      <alignment horizontal="left" vertical="center"/>
    </xf>
    <xf numFmtId="0" fontId="29" fillId="0" borderId="144"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2"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2"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43" fillId="2" borderId="0" xfId="0" applyFont="1" applyFill="1" applyAlignment="1" applyProtection="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2"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3" xfId="0" applyFont="1" applyFill="1" applyBorder="1" applyAlignment="1" applyProtection="1">
      <alignment horizontal="center" vertical="center"/>
    </xf>
    <xf numFmtId="0" fontId="23" fillId="32" borderId="127" xfId="0" applyFont="1" applyFill="1" applyBorder="1" applyAlignment="1" applyProtection="1">
      <alignment horizontal="center" vertical="center"/>
    </xf>
    <xf numFmtId="0" fontId="39" fillId="0" borderId="124" xfId="0" applyFont="1" applyBorder="1" applyAlignment="1" applyProtection="1">
      <alignment horizontal="center" vertical="center"/>
    </xf>
    <xf numFmtId="0" fontId="39" fillId="0" borderId="121" xfId="0" applyFont="1" applyBorder="1" applyAlignment="1" applyProtection="1">
      <alignment horizontal="center" vertical="center"/>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9" fillId="0" borderId="125"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6" xfId="0" applyFont="1" applyBorder="1" applyAlignment="1" applyProtection="1">
      <alignment horizontal="center" vertical="center"/>
    </xf>
    <xf numFmtId="0" fontId="39" fillId="0" borderId="129"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top" wrapText="1"/>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4"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2" fontId="29" fillId="2" borderId="116" xfId="0" applyNumberFormat="1" applyFont="1" applyFill="1" applyBorder="1" applyAlignment="1" applyProtection="1">
      <alignment horizontal="center" vertical="center" shrinkToFi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9" fillId="0" borderId="121" xfId="0" applyFont="1" applyBorder="1" applyAlignment="1" applyProtection="1">
      <alignment vertical="center" wrapText="1"/>
    </xf>
    <xf numFmtId="0" fontId="29" fillId="0" borderId="122"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6" xfId="0" applyFont="1" applyFill="1" applyBorder="1" applyAlignment="1" applyProtection="1">
      <alignment horizontal="left" vertical="center" wrapText="1"/>
    </xf>
    <xf numFmtId="0" fontId="33" fillId="2" borderId="6"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90"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176" fontId="24" fillId="0" borderId="153" xfId="0" applyNumberFormat="1" applyFont="1" applyBorder="1" applyAlignment="1" applyProtection="1">
      <alignment horizontal="right" vertical="center" shrinkToFit="1"/>
    </xf>
    <xf numFmtId="176" fontId="24" fillId="0" borderId="68" xfId="0" applyNumberFormat="1" applyFont="1" applyBorder="1" applyAlignment="1" applyProtection="1">
      <alignment horizontal="right" vertical="center" shrinkToFit="1"/>
    </xf>
    <xf numFmtId="176" fontId="24" fillId="0" borderId="154" xfId="0" applyNumberFormat="1" applyFont="1" applyBorder="1" applyAlignment="1" applyProtection="1">
      <alignment horizontal="right" vertical="center" shrinkToFit="1"/>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32" fillId="2" borderId="0" xfId="0" applyFont="1" applyFill="1" applyAlignment="1" applyProtection="1">
      <alignment horizontal="left" vertical="top" wrapText="1"/>
    </xf>
    <xf numFmtId="0" fontId="27" fillId="0" borderId="64" xfId="0" applyFont="1" applyBorder="1" applyAlignment="1" applyProtection="1">
      <alignment horizontal="center" vertical="center" wrapText="1" shrinkToFit="1"/>
    </xf>
    <xf numFmtId="0" fontId="27" fillId="0" borderId="95"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6" xfId="0" applyFont="1" applyFill="1" applyBorder="1" applyAlignment="1" applyProtection="1">
      <alignment horizontal="left" vertical="center" wrapText="1"/>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50"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2" xfId="0" applyFont="1" applyFill="1" applyBorder="1" applyAlignment="1" applyProtection="1">
      <alignment horizontal="center" vertical="center"/>
    </xf>
    <xf numFmtId="0" fontId="32" fillId="2" borderId="93" xfId="0" applyFont="1" applyFill="1" applyBorder="1" applyAlignment="1" applyProtection="1">
      <alignment horizontal="center" vertical="center"/>
    </xf>
    <xf numFmtId="0" fontId="33" fillId="2" borderId="94"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29" fillId="32" borderId="98" xfId="0" applyFont="1" applyFill="1" applyBorder="1" applyAlignment="1" applyProtection="1">
      <alignment horizontal="left" vertical="center" wrapText="1"/>
      <protection locked="0"/>
    </xf>
    <xf numFmtId="0" fontId="29" fillId="32" borderId="95" xfId="0" applyFont="1" applyFill="1" applyBorder="1" applyAlignment="1" applyProtection="1">
      <alignment horizontal="left" vertical="center" wrapText="1"/>
      <protection locked="0"/>
    </xf>
    <xf numFmtId="0" fontId="29" fillId="32" borderId="99"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xf>
    <xf numFmtId="0" fontId="19" fillId="0" borderId="95" xfId="0" applyFont="1" applyFill="1" applyBorder="1" applyAlignment="1" applyProtection="1">
      <alignment horizontal="center" vertical="center"/>
    </xf>
    <xf numFmtId="0" fontId="19"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3" fillId="2" borderId="113"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82" fillId="0" borderId="152"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19" fillId="0" borderId="98" xfId="0" applyFont="1" applyFill="1" applyBorder="1" applyAlignment="1" applyProtection="1">
      <alignment horizontal="center" vertical="center" wrapText="1"/>
    </xf>
    <xf numFmtId="0" fontId="19" fillId="0" borderId="95" xfId="0" applyFont="1" applyFill="1" applyBorder="1" applyAlignment="1" applyProtection="1">
      <alignment horizontal="center" vertical="center" wrapText="1"/>
    </xf>
    <xf numFmtId="0" fontId="19" fillId="0" borderId="99"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7" fillId="2" borderId="146" xfId="0" applyFont="1" applyFill="1" applyBorder="1" applyAlignment="1" applyProtection="1">
      <alignment horizontal="center" vertical="center" wrapText="1"/>
    </xf>
    <xf numFmtId="0" fontId="27" fillId="2" borderId="113" xfId="0" applyFont="1" applyFill="1" applyBorder="1" applyAlignment="1" applyProtection="1">
      <alignment horizontal="center" vertical="center" wrapText="1"/>
    </xf>
    <xf numFmtId="0" fontId="27"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1"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36" fillId="0" borderId="114" xfId="0" applyFont="1" applyFill="1" applyBorder="1" applyAlignment="1" applyProtection="1">
      <alignment horizontal="center" vertical="center" wrapText="1"/>
    </xf>
    <xf numFmtId="0" fontId="36" fillId="0" borderId="148"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6" xfId="0" applyFont="1" applyFill="1" applyBorder="1" applyAlignment="1" applyProtection="1">
      <alignment vertical="center" wrapText="1"/>
    </xf>
    <xf numFmtId="0" fontId="27" fillId="2" borderId="113" xfId="0" applyFont="1" applyFill="1" applyBorder="1" applyAlignment="1" applyProtection="1">
      <alignment vertical="center" wrapText="1"/>
    </xf>
    <xf numFmtId="0" fontId="27" fillId="2" borderId="145" xfId="0" applyFont="1" applyFill="1" applyBorder="1" applyAlignment="1" applyProtection="1">
      <alignment vertical="center" wrapText="1"/>
    </xf>
    <xf numFmtId="0" fontId="19" fillId="2" borderId="135"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9" xfId="0" applyFont="1" applyFill="1" applyBorder="1" applyAlignment="1" applyProtection="1">
      <alignment horizontal="center" vertical="center" wrapText="1"/>
    </xf>
    <xf numFmtId="0" fontId="19" fillId="2" borderId="115" xfId="0" applyFont="1" applyFill="1" applyBorder="1" applyAlignment="1" applyProtection="1">
      <alignment horizontal="center" vertical="center" wrapText="1"/>
    </xf>
    <xf numFmtId="0" fontId="19" fillId="2" borderId="137"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102" xfId="0" applyFont="1" applyFill="1" applyBorder="1" applyAlignment="1" applyProtection="1">
      <alignment horizontal="center" vertical="center" wrapText="1"/>
    </xf>
    <xf numFmtId="0" fontId="19" fillId="0" borderId="135" xfId="0" applyFont="1" applyBorder="1" applyAlignment="1" applyProtection="1">
      <alignment horizontal="center" vertical="center"/>
    </xf>
    <xf numFmtId="0" fontId="19" fillId="0" borderId="13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8"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2"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0" fontId="19" fillId="2" borderId="114" xfId="0" applyFont="1" applyFill="1" applyBorder="1" applyAlignment="1" applyProtection="1">
      <alignment horizontal="center" vertical="center"/>
    </xf>
    <xf numFmtId="0" fontId="19" fillId="2" borderId="148" xfId="0" applyFont="1" applyFill="1" applyBorder="1" applyAlignment="1" applyProtection="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pplyProtection="1">
      <alignment horizontal="center" vertical="center" wrapText="1"/>
    </xf>
    <xf numFmtId="0" fontId="36" fillId="0" borderId="102" xfId="0" applyFont="1" applyBorder="1" applyAlignment="1" applyProtection="1">
      <alignment horizontal="center" vertical="center" wrapText="1"/>
    </xf>
    <xf numFmtId="176" fontId="23" fillId="0" borderId="135" xfId="0" applyNumberFormat="1" applyFont="1" applyFill="1" applyBorder="1" applyAlignment="1" applyProtection="1">
      <alignment horizontal="right" vertical="center" shrinkToFit="1"/>
    </xf>
    <xf numFmtId="176" fontId="23" fillId="0" borderId="136" xfId="0" applyNumberFormat="1" applyFont="1" applyFill="1" applyBorder="1" applyAlignment="1" applyProtection="1">
      <alignment horizontal="right" vertical="center" shrinkToFit="1"/>
    </xf>
    <xf numFmtId="176" fontId="23" fillId="0" borderId="1"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3" fillId="2" borderId="0" xfId="0" applyFont="1" applyFill="1" applyBorder="1" applyAlignment="1" applyProtection="1">
      <alignment horizontal="left" vertical="center" wrapText="1"/>
    </xf>
    <xf numFmtId="0" fontId="33" fillId="2" borderId="115"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5"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36" fillId="0" borderId="98" xfId="0" applyFont="1" applyBorder="1" applyAlignment="1" applyProtection="1">
      <alignment horizontal="center" vertical="center"/>
    </xf>
    <xf numFmtId="0" fontId="36" fillId="0" borderId="95"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8" xfId="0" applyFont="1" applyBorder="1" applyAlignment="1">
      <alignment horizontal="center" vertical="center" wrapText="1"/>
    </xf>
    <xf numFmtId="0" fontId="88" fillId="0" borderId="95"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fmlaLink="$AM$65"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fmlaLink="$AM$152" lockText="1" noThreeD="1"/>
</file>

<file path=xl/ctrlProps/ctrlProp37.xml><?xml version="1.0" encoding="utf-8"?>
<formControlPr xmlns="http://schemas.microsoft.com/office/spreadsheetml/2009/9/main" objectType="CheckBox"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6391" y="674366"/>
          <a:ext cx="3815282" cy="89196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084" y="1478703"/>
          <a:ext cx="8630307" cy="13771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0906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536025"/>
              <a:ext cx="158115"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88725"/>
              <a:ext cx="158115" cy="3452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7022425"/>
              <a:ext cx="15811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93166" y="265517"/>
          <a:ext cx="6836140" cy="10078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811" y="123736"/>
          <a:ext cx="6203790" cy="282892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76914" y="126144"/>
          <a:ext cx="100576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5" t="s">
        <v>84</v>
      </c>
      <c r="B3" s="545"/>
      <c r="C3" s="545"/>
      <c r="D3" s="545"/>
      <c r="E3" s="545"/>
      <c r="F3" s="545"/>
      <c r="G3" s="545"/>
      <c r="H3" s="545"/>
      <c r="I3" s="545"/>
      <c r="J3" s="545"/>
      <c r="K3" s="545"/>
      <c r="L3" s="545"/>
      <c r="M3" s="545"/>
      <c r="N3" s="545"/>
      <c r="O3" s="545"/>
      <c r="P3" s="545"/>
      <c r="Q3" s="545"/>
      <c r="R3" s="545"/>
      <c r="S3" s="545"/>
      <c r="T3" s="545"/>
      <c r="U3" s="545"/>
      <c r="V3" s="545"/>
      <c r="W3" s="545"/>
      <c r="X3" s="545"/>
      <c r="Y3" s="545"/>
      <c r="Z3" s="545"/>
    </row>
    <row r="4" spans="1:29" s="335" customFormat="1" ht="30.75" customHeight="1">
      <c r="A4" s="561" t="s">
        <v>85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2" t="s">
        <v>2092</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5" t="s">
        <v>2100</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7"/>
      <c r="D32" s="538"/>
      <c r="E32" s="538"/>
      <c r="F32" s="538"/>
      <c r="G32" s="538"/>
      <c r="H32" s="538"/>
      <c r="I32" s="538"/>
      <c r="J32" s="538"/>
      <c r="K32" s="538"/>
      <c r="L32" s="539"/>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5" t="s">
        <v>0</v>
      </c>
      <c r="D36" s="535"/>
      <c r="E36" s="535"/>
      <c r="F36" s="535"/>
      <c r="G36" s="535"/>
      <c r="H36" s="535"/>
      <c r="I36" s="535"/>
      <c r="J36" s="535"/>
      <c r="K36" s="535"/>
      <c r="L36" s="536"/>
      <c r="M36" s="540"/>
      <c r="N36" s="541"/>
      <c r="O36" s="541"/>
      <c r="P36" s="541"/>
      <c r="Q36" s="541"/>
      <c r="R36" s="541"/>
      <c r="S36" s="541"/>
      <c r="T36" s="541"/>
      <c r="U36" s="541"/>
      <c r="V36" s="541"/>
      <c r="W36" s="542"/>
      <c r="X36" s="543"/>
      <c r="Y36" s="337"/>
      <c r="Z36" s="337"/>
      <c r="AA36" s="337"/>
    </row>
    <row r="37" spans="1:29" ht="20.100000000000001" customHeight="1" thickBot="1">
      <c r="A37" s="337"/>
      <c r="B37" s="343"/>
      <c r="C37" s="535" t="s">
        <v>25</v>
      </c>
      <c r="D37" s="535"/>
      <c r="E37" s="535"/>
      <c r="F37" s="535"/>
      <c r="G37" s="535"/>
      <c r="H37" s="535"/>
      <c r="I37" s="535"/>
      <c r="J37" s="535"/>
      <c r="K37" s="535"/>
      <c r="L37" s="536"/>
      <c r="M37" s="531"/>
      <c r="N37" s="532"/>
      <c r="O37" s="532"/>
      <c r="P37" s="532"/>
      <c r="Q37" s="532"/>
      <c r="R37" s="532"/>
      <c r="S37" s="532"/>
      <c r="T37" s="532"/>
      <c r="U37" s="555"/>
      <c r="V37" s="555"/>
      <c r="W37" s="556"/>
      <c r="X37" s="557"/>
      <c r="Y37" s="337"/>
      <c r="Z37" s="337"/>
      <c r="AA37" s="337"/>
      <c r="AC37" s="87" t="s">
        <v>26</v>
      </c>
    </row>
    <row r="38" spans="1:29" ht="20.100000000000001" customHeight="1" thickBot="1">
      <c r="A38" s="337"/>
      <c r="B38" s="342" t="s">
        <v>27</v>
      </c>
      <c r="C38" s="535" t="s">
        <v>28</v>
      </c>
      <c r="D38" s="535"/>
      <c r="E38" s="535"/>
      <c r="F38" s="535"/>
      <c r="G38" s="535"/>
      <c r="H38" s="535"/>
      <c r="I38" s="535"/>
      <c r="J38" s="535"/>
      <c r="K38" s="535"/>
      <c r="L38" s="536"/>
      <c r="M38" s="1"/>
      <c r="N38" s="2"/>
      <c r="O38" s="2"/>
      <c r="P38" s="344" t="s">
        <v>66</v>
      </c>
      <c r="Q38" s="2"/>
      <c r="R38" s="2"/>
      <c r="S38" s="2"/>
      <c r="T38" s="3"/>
      <c r="U38" s="345"/>
      <c r="V38" s="346"/>
      <c r="W38" s="346"/>
      <c r="X38" s="346"/>
      <c r="Y38" s="337"/>
      <c r="Z38" s="337"/>
      <c r="AA38" s="337"/>
      <c r="AC38" s="87" t="str">
        <f>CONCATENATE(M38,N38,O38,P38,Q38,R38,S38,T38)</f>
        <v>－</v>
      </c>
    </row>
    <row r="39" spans="1:29" ht="20.100000000000001" customHeight="1">
      <c r="A39" s="337"/>
      <c r="B39" s="347"/>
      <c r="C39" s="535" t="s">
        <v>29</v>
      </c>
      <c r="D39" s="535"/>
      <c r="E39" s="535"/>
      <c r="F39" s="535"/>
      <c r="G39" s="535"/>
      <c r="H39" s="535"/>
      <c r="I39" s="535"/>
      <c r="J39" s="535"/>
      <c r="K39" s="535"/>
      <c r="L39" s="536"/>
      <c r="M39" s="531"/>
      <c r="N39" s="532"/>
      <c r="O39" s="532"/>
      <c r="P39" s="532"/>
      <c r="Q39" s="532"/>
      <c r="R39" s="532"/>
      <c r="S39" s="532"/>
      <c r="T39" s="532"/>
      <c r="U39" s="547"/>
      <c r="V39" s="547"/>
      <c r="W39" s="548"/>
      <c r="X39" s="549"/>
      <c r="Y39" s="337"/>
      <c r="Z39" s="337"/>
      <c r="AA39" s="337"/>
    </row>
    <row r="40" spans="1:29" ht="20.100000000000001" customHeight="1">
      <c r="A40" s="337"/>
      <c r="B40" s="343"/>
      <c r="C40" s="535" t="s">
        <v>30</v>
      </c>
      <c r="D40" s="535"/>
      <c r="E40" s="535"/>
      <c r="F40" s="535"/>
      <c r="G40" s="535"/>
      <c r="H40" s="535"/>
      <c r="I40" s="535"/>
      <c r="J40" s="535"/>
      <c r="K40" s="535"/>
      <c r="L40" s="536"/>
      <c r="M40" s="531"/>
      <c r="N40" s="532"/>
      <c r="O40" s="532"/>
      <c r="P40" s="532"/>
      <c r="Q40" s="532"/>
      <c r="R40" s="532"/>
      <c r="S40" s="532"/>
      <c r="T40" s="532"/>
      <c r="U40" s="532"/>
      <c r="V40" s="532"/>
      <c r="W40" s="533"/>
      <c r="X40" s="534"/>
      <c r="Y40" s="337"/>
      <c r="Z40" s="337"/>
      <c r="AA40" s="337"/>
    </row>
    <row r="41" spans="1:29" ht="20.100000000000001" customHeight="1">
      <c r="A41" s="337"/>
      <c r="B41" s="342" t="s">
        <v>31</v>
      </c>
      <c r="C41" s="535" t="s">
        <v>32</v>
      </c>
      <c r="D41" s="535"/>
      <c r="E41" s="535"/>
      <c r="F41" s="535"/>
      <c r="G41" s="535"/>
      <c r="H41" s="535"/>
      <c r="I41" s="535"/>
      <c r="J41" s="535"/>
      <c r="K41" s="535"/>
      <c r="L41" s="536"/>
      <c r="M41" s="531"/>
      <c r="N41" s="532"/>
      <c r="O41" s="532"/>
      <c r="P41" s="532"/>
      <c r="Q41" s="532"/>
      <c r="R41" s="532"/>
      <c r="S41" s="532"/>
      <c r="T41" s="532"/>
      <c r="U41" s="532"/>
      <c r="V41" s="532"/>
      <c r="W41" s="533"/>
      <c r="X41" s="534"/>
      <c r="Y41" s="337"/>
      <c r="Z41" s="337"/>
      <c r="AA41" s="337"/>
    </row>
    <row r="42" spans="1:29" ht="20.100000000000001" customHeight="1">
      <c r="A42" s="337"/>
      <c r="B42" s="343"/>
      <c r="C42" s="535" t="s">
        <v>33</v>
      </c>
      <c r="D42" s="535"/>
      <c r="E42" s="535"/>
      <c r="F42" s="535"/>
      <c r="G42" s="535"/>
      <c r="H42" s="535"/>
      <c r="I42" s="535"/>
      <c r="J42" s="535"/>
      <c r="K42" s="535"/>
      <c r="L42" s="536"/>
      <c r="M42" s="554"/>
      <c r="N42" s="555"/>
      <c r="O42" s="555"/>
      <c r="P42" s="555"/>
      <c r="Q42" s="555"/>
      <c r="R42" s="555"/>
      <c r="S42" s="555"/>
      <c r="T42" s="555"/>
      <c r="U42" s="555"/>
      <c r="V42" s="555"/>
      <c r="W42" s="556"/>
      <c r="X42" s="557"/>
      <c r="Y42" s="337"/>
      <c r="Z42" s="337"/>
      <c r="AA42" s="337"/>
    </row>
    <row r="43" spans="1:29" ht="20.100000000000001" customHeight="1">
      <c r="A43" s="337"/>
      <c r="B43" s="558" t="s">
        <v>34</v>
      </c>
      <c r="C43" s="535" t="s">
        <v>35</v>
      </c>
      <c r="D43" s="535"/>
      <c r="E43" s="535"/>
      <c r="F43" s="535"/>
      <c r="G43" s="535"/>
      <c r="H43" s="535"/>
      <c r="I43" s="535"/>
      <c r="J43" s="535"/>
      <c r="K43" s="535"/>
      <c r="L43" s="536"/>
      <c r="M43" s="531"/>
      <c r="N43" s="532"/>
      <c r="O43" s="532"/>
      <c r="P43" s="532"/>
      <c r="Q43" s="532"/>
      <c r="R43" s="532"/>
      <c r="S43" s="532"/>
      <c r="T43" s="532"/>
      <c r="U43" s="532"/>
      <c r="V43" s="532"/>
      <c r="W43" s="533"/>
      <c r="X43" s="534"/>
      <c r="Y43" s="337"/>
      <c r="Z43" s="337"/>
      <c r="AA43" s="337"/>
    </row>
    <row r="44" spans="1:29" ht="20.100000000000001" customHeight="1">
      <c r="A44" s="337"/>
      <c r="B44" s="559"/>
      <c r="C44" s="560" t="s">
        <v>33</v>
      </c>
      <c r="D44" s="560"/>
      <c r="E44" s="560"/>
      <c r="F44" s="560"/>
      <c r="G44" s="560"/>
      <c r="H44" s="560"/>
      <c r="I44" s="560"/>
      <c r="J44" s="560"/>
      <c r="K44" s="560"/>
      <c r="L44" s="560"/>
      <c r="M44" s="531"/>
      <c r="N44" s="532"/>
      <c r="O44" s="532"/>
      <c r="P44" s="532"/>
      <c r="Q44" s="532"/>
      <c r="R44" s="532"/>
      <c r="S44" s="532"/>
      <c r="T44" s="532"/>
      <c r="U44" s="532"/>
      <c r="V44" s="532"/>
      <c r="W44" s="533"/>
      <c r="X44" s="534"/>
      <c r="Y44" s="337"/>
      <c r="Z44" s="337"/>
      <c r="AA44" s="337"/>
    </row>
    <row r="45" spans="1:29" ht="20.100000000000001" customHeight="1">
      <c r="A45" s="337"/>
      <c r="B45" s="342" t="s">
        <v>20</v>
      </c>
      <c r="C45" s="535" t="s">
        <v>8</v>
      </c>
      <c r="D45" s="535"/>
      <c r="E45" s="535"/>
      <c r="F45" s="535"/>
      <c r="G45" s="535"/>
      <c r="H45" s="535"/>
      <c r="I45" s="535"/>
      <c r="J45" s="535"/>
      <c r="K45" s="535"/>
      <c r="L45" s="536"/>
      <c r="M45" s="546"/>
      <c r="N45" s="547"/>
      <c r="O45" s="547"/>
      <c r="P45" s="547"/>
      <c r="Q45" s="547"/>
      <c r="R45" s="547"/>
      <c r="S45" s="547"/>
      <c r="T45" s="547"/>
      <c r="U45" s="547"/>
      <c r="V45" s="547"/>
      <c r="W45" s="548"/>
      <c r="X45" s="549"/>
      <c r="Y45" s="337"/>
      <c r="Z45" s="337"/>
      <c r="AA45" s="337"/>
    </row>
    <row r="46" spans="1:29" ht="20.100000000000001" customHeight="1" thickBot="1">
      <c r="A46" s="337"/>
      <c r="B46" s="348"/>
      <c r="C46" s="535" t="s">
        <v>21</v>
      </c>
      <c r="D46" s="535"/>
      <c r="E46" s="535"/>
      <c r="F46" s="535"/>
      <c r="G46" s="535"/>
      <c r="H46" s="535"/>
      <c r="I46" s="535"/>
      <c r="J46" s="535"/>
      <c r="K46" s="535"/>
      <c r="L46" s="536"/>
      <c r="M46" s="550"/>
      <c r="N46" s="551"/>
      <c r="O46" s="551"/>
      <c r="P46" s="551"/>
      <c r="Q46" s="551"/>
      <c r="R46" s="551"/>
      <c r="S46" s="551"/>
      <c r="T46" s="551"/>
      <c r="U46" s="551"/>
      <c r="V46" s="551"/>
      <c r="W46" s="552"/>
      <c r="X46" s="553"/>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2091</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row>
    <row r="51" spans="1:27" ht="28.5" customHeight="1">
      <c r="A51" s="337"/>
      <c r="B51" s="527" t="s">
        <v>36</v>
      </c>
      <c r="C51" s="569" t="s">
        <v>2115</v>
      </c>
      <c r="D51" s="527"/>
      <c r="E51" s="527"/>
      <c r="F51" s="527"/>
      <c r="G51" s="527"/>
      <c r="H51" s="527"/>
      <c r="I51" s="527"/>
      <c r="J51" s="527"/>
      <c r="K51" s="527"/>
      <c r="L51" s="527"/>
      <c r="M51" s="527" t="s">
        <v>37</v>
      </c>
      <c r="N51" s="527"/>
      <c r="O51" s="527"/>
      <c r="P51" s="527"/>
      <c r="Q51" s="527"/>
      <c r="R51" s="581" t="s">
        <v>43</v>
      </c>
      <c r="S51" s="582"/>
      <c r="T51" s="582"/>
      <c r="U51" s="582"/>
      <c r="V51" s="582"/>
      <c r="W51" s="583"/>
      <c r="X51" s="527" t="s">
        <v>38</v>
      </c>
      <c r="Y51" s="529" t="s">
        <v>6</v>
      </c>
      <c r="Z51" s="351"/>
      <c r="AA51" s="351"/>
    </row>
    <row r="52" spans="1:27" ht="28.5" customHeight="1" thickBot="1">
      <c r="A52" s="337"/>
      <c r="B52" s="527"/>
      <c r="C52" s="528"/>
      <c r="D52" s="528"/>
      <c r="E52" s="528"/>
      <c r="F52" s="528"/>
      <c r="G52" s="528"/>
      <c r="H52" s="528"/>
      <c r="I52" s="528"/>
      <c r="J52" s="528"/>
      <c r="K52" s="528"/>
      <c r="L52" s="528"/>
      <c r="M52" s="528"/>
      <c r="N52" s="528"/>
      <c r="O52" s="528"/>
      <c r="P52" s="528"/>
      <c r="Q52" s="528"/>
      <c r="R52" s="577" t="s">
        <v>44</v>
      </c>
      <c r="S52" s="528"/>
      <c r="T52" s="528"/>
      <c r="U52" s="528"/>
      <c r="V52" s="528"/>
      <c r="W52" s="352" t="s">
        <v>45</v>
      </c>
      <c r="X52" s="528"/>
      <c r="Y52" s="530"/>
      <c r="Z52" s="349"/>
      <c r="AA52" s="349"/>
    </row>
    <row r="53" spans="1:27" ht="33.9" customHeight="1">
      <c r="A53" s="337"/>
      <c r="B53" s="353">
        <v>1</v>
      </c>
      <c r="C53" s="584"/>
      <c r="D53" s="585"/>
      <c r="E53" s="585"/>
      <c r="F53" s="585"/>
      <c r="G53" s="585"/>
      <c r="H53" s="585"/>
      <c r="I53" s="585"/>
      <c r="J53" s="585"/>
      <c r="K53" s="585"/>
      <c r="L53" s="586"/>
      <c r="M53" s="578"/>
      <c r="N53" s="579"/>
      <c r="O53" s="579"/>
      <c r="P53" s="579"/>
      <c r="Q53" s="580"/>
      <c r="R53" s="571"/>
      <c r="S53" s="572"/>
      <c r="T53" s="572"/>
      <c r="U53" s="572"/>
      <c r="V53" s="573"/>
      <c r="W53" s="75"/>
      <c r="X53" s="76"/>
      <c r="Y53" s="5"/>
      <c r="Z53" s="354"/>
      <c r="AA53" s="355"/>
    </row>
    <row r="54" spans="1:27" ht="33.9" customHeight="1">
      <c r="A54" s="337"/>
      <c r="B54" s="356">
        <f>B53+1</f>
        <v>2</v>
      </c>
      <c r="C54" s="563"/>
      <c r="D54" s="564"/>
      <c r="E54" s="564"/>
      <c r="F54" s="564"/>
      <c r="G54" s="564"/>
      <c r="H54" s="564"/>
      <c r="I54" s="564"/>
      <c r="J54" s="564"/>
      <c r="K54" s="564"/>
      <c r="L54" s="565"/>
      <c r="M54" s="574"/>
      <c r="N54" s="575"/>
      <c r="O54" s="575"/>
      <c r="P54" s="575"/>
      <c r="Q54" s="576"/>
      <c r="R54" s="571"/>
      <c r="S54" s="572"/>
      <c r="T54" s="572"/>
      <c r="U54" s="572"/>
      <c r="V54" s="573"/>
      <c r="W54" s="70"/>
      <c r="X54" s="4"/>
      <c r="Y54" s="5"/>
      <c r="Z54" s="354"/>
      <c r="AA54" s="355"/>
    </row>
    <row r="55" spans="1:27" ht="33.9" customHeight="1">
      <c r="A55" s="337"/>
      <c r="B55" s="356">
        <f t="shared" ref="B55:B118" si="0">B54+1</f>
        <v>3</v>
      </c>
      <c r="C55" s="563"/>
      <c r="D55" s="564"/>
      <c r="E55" s="564"/>
      <c r="F55" s="564"/>
      <c r="G55" s="564"/>
      <c r="H55" s="564"/>
      <c r="I55" s="564"/>
      <c r="J55" s="564"/>
      <c r="K55" s="564"/>
      <c r="L55" s="565"/>
      <c r="M55" s="571"/>
      <c r="N55" s="572"/>
      <c r="O55" s="572"/>
      <c r="P55" s="572"/>
      <c r="Q55" s="573"/>
      <c r="R55" s="571"/>
      <c r="S55" s="572"/>
      <c r="T55" s="572"/>
      <c r="U55" s="572"/>
      <c r="V55" s="573"/>
      <c r="W55" s="70"/>
      <c r="X55" s="4"/>
      <c r="Y55" s="5"/>
      <c r="Z55" s="354"/>
      <c r="AA55" s="355"/>
    </row>
    <row r="56" spans="1:27" ht="33.9" customHeight="1">
      <c r="A56" s="337"/>
      <c r="B56" s="356">
        <f t="shared" si="0"/>
        <v>4</v>
      </c>
      <c r="C56" s="563"/>
      <c r="D56" s="564"/>
      <c r="E56" s="564"/>
      <c r="F56" s="564"/>
      <c r="G56" s="564"/>
      <c r="H56" s="564"/>
      <c r="I56" s="564"/>
      <c r="J56" s="564"/>
      <c r="K56" s="564"/>
      <c r="L56" s="565"/>
      <c r="M56" s="571"/>
      <c r="N56" s="572"/>
      <c r="O56" s="572"/>
      <c r="P56" s="572"/>
      <c r="Q56" s="573"/>
      <c r="R56" s="571"/>
      <c r="S56" s="572"/>
      <c r="T56" s="572"/>
      <c r="U56" s="572"/>
      <c r="V56" s="573"/>
      <c r="W56" s="70"/>
      <c r="X56" s="4"/>
      <c r="Y56" s="5"/>
      <c r="Z56" s="354"/>
      <c r="AA56" s="355"/>
    </row>
    <row r="57" spans="1:27" ht="33.9" customHeight="1">
      <c r="A57" s="337"/>
      <c r="B57" s="356">
        <f t="shared" si="0"/>
        <v>5</v>
      </c>
      <c r="C57" s="563"/>
      <c r="D57" s="564"/>
      <c r="E57" s="564"/>
      <c r="F57" s="564"/>
      <c r="G57" s="564"/>
      <c r="H57" s="564"/>
      <c r="I57" s="564"/>
      <c r="J57" s="564"/>
      <c r="K57" s="564"/>
      <c r="L57" s="565"/>
      <c r="M57" s="571"/>
      <c r="N57" s="572"/>
      <c r="O57" s="572"/>
      <c r="P57" s="572"/>
      <c r="Q57" s="573"/>
      <c r="R57" s="571"/>
      <c r="S57" s="572"/>
      <c r="T57" s="572"/>
      <c r="U57" s="572"/>
      <c r="V57" s="573"/>
      <c r="W57" s="70"/>
      <c r="X57" s="4"/>
      <c r="Y57" s="5"/>
      <c r="Z57" s="354"/>
      <c r="AA57" s="355"/>
    </row>
    <row r="58" spans="1:27" ht="33.9" customHeight="1">
      <c r="A58" s="337"/>
      <c r="B58" s="356">
        <f t="shared" si="0"/>
        <v>6</v>
      </c>
      <c r="C58" s="563"/>
      <c r="D58" s="564"/>
      <c r="E58" s="564"/>
      <c r="F58" s="564"/>
      <c r="G58" s="564"/>
      <c r="H58" s="564"/>
      <c r="I58" s="564"/>
      <c r="J58" s="564"/>
      <c r="K58" s="564"/>
      <c r="L58" s="565"/>
      <c r="M58" s="571"/>
      <c r="N58" s="572"/>
      <c r="O58" s="572"/>
      <c r="P58" s="572"/>
      <c r="Q58" s="573"/>
      <c r="R58" s="571"/>
      <c r="S58" s="572"/>
      <c r="T58" s="572"/>
      <c r="U58" s="572"/>
      <c r="V58" s="573"/>
      <c r="W58" s="70"/>
      <c r="X58" s="4"/>
      <c r="Y58" s="5"/>
      <c r="Z58" s="354"/>
      <c r="AA58" s="355"/>
    </row>
    <row r="59" spans="1:27" ht="33.9" customHeight="1">
      <c r="A59" s="337"/>
      <c r="B59" s="356">
        <f t="shared" si="0"/>
        <v>7</v>
      </c>
      <c r="C59" s="563"/>
      <c r="D59" s="564"/>
      <c r="E59" s="564"/>
      <c r="F59" s="564"/>
      <c r="G59" s="564"/>
      <c r="H59" s="564"/>
      <c r="I59" s="564"/>
      <c r="J59" s="564"/>
      <c r="K59" s="564"/>
      <c r="L59" s="565"/>
      <c r="M59" s="571"/>
      <c r="N59" s="572"/>
      <c r="O59" s="572"/>
      <c r="P59" s="572"/>
      <c r="Q59" s="573"/>
      <c r="R59" s="571"/>
      <c r="S59" s="572"/>
      <c r="T59" s="572"/>
      <c r="U59" s="572"/>
      <c r="V59" s="573"/>
      <c r="W59" s="70"/>
      <c r="X59" s="4"/>
      <c r="Y59" s="5"/>
      <c r="Z59" s="354"/>
      <c r="AA59" s="355"/>
    </row>
    <row r="60" spans="1:27" ht="33.9" customHeight="1">
      <c r="A60" s="337"/>
      <c r="B60" s="356">
        <f t="shared" si="0"/>
        <v>8</v>
      </c>
      <c r="C60" s="566"/>
      <c r="D60" s="567"/>
      <c r="E60" s="567"/>
      <c r="F60" s="567"/>
      <c r="G60" s="567"/>
      <c r="H60" s="567"/>
      <c r="I60" s="567"/>
      <c r="J60" s="567"/>
      <c r="K60" s="567"/>
      <c r="L60" s="568"/>
      <c r="M60" s="570"/>
      <c r="N60" s="570"/>
      <c r="O60" s="570"/>
      <c r="P60" s="570"/>
      <c r="Q60" s="570"/>
      <c r="R60" s="571"/>
      <c r="S60" s="572"/>
      <c r="T60" s="572"/>
      <c r="U60" s="572"/>
      <c r="V60" s="573"/>
      <c r="W60" s="28"/>
      <c r="X60" s="4"/>
      <c r="Y60" s="5"/>
      <c r="Z60" s="354"/>
      <c r="AA60" s="355"/>
    </row>
    <row r="61" spans="1:27" ht="33.9" customHeight="1">
      <c r="A61" s="337"/>
      <c r="B61" s="356">
        <f t="shared" si="0"/>
        <v>9</v>
      </c>
      <c r="C61" s="566"/>
      <c r="D61" s="567"/>
      <c r="E61" s="567"/>
      <c r="F61" s="567"/>
      <c r="G61" s="567"/>
      <c r="H61" s="567"/>
      <c r="I61" s="567"/>
      <c r="J61" s="567"/>
      <c r="K61" s="567"/>
      <c r="L61" s="568"/>
      <c r="M61" s="570"/>
      <c r="N61" s="570"/>
      <c r="O61" s="570"/>
      <c r="P61" s="570"/>
      <c r="Q61" s="570"/>
      <c r="R61" s="571"/>
      <c r="S61" s="572"/>
      <c r="T61" s="572"/>
      <c r="U61" s="572"/>
      <c r="V61" s="573"/>
      <c r="W61" s="28"/>
      <c r="X61" s="4"/>
      <c r="Y61" s="5"/>
      <c r="Z61" s="354"/>
      <c r="AA61" s="355"/>
    </row>
    <row r="62" spans="1:27" ht="33.9" customHeight="1">
      <c r="A62" s="337"/>
      <c r="B62" s="356">
        <f t="shared" si="0"/>
        <v>10</v>
      </c>
      <c r="C62" s="566"/>
      <c r="D62" s="567"/>
      <c r="E62" s="567"/>
      <c r="F62" s="567"/>
      <c r="G62" s="567"/>
      <c r="H62" s="567"/>
      <c r="I62" s="567"/>
      <c r="J62" s="567"/>
      <c r="K62" s="567"/>
      <c r="L62" s="568"/>
      <c r="M62" s="570"/>
      <c r="N62" s="570"/>
      <c r="O62" s="570"/>
      <c r="P62" s="570"/>
      <c r="Q62" s="570"/>
      <c r="R62" s="571"/>
      <c r="S62" s="572"/>
      <c r="T62" s="572"/>
      <c r="U62" s="572"/>
      <c r="V62" s="573"/>
      <c r="W62" s="28"/>
      <c r="X62" s="4"/>
      <c r="Y62" s="5"/>
      <c r="Z62" s="354"/>
      <c r="AA62" s="355"/>
    </row>
    <row r="63" spans="1:27" ht="33.9" customHeight="1">
      <c r="A63" s="337"/>
      <c r="B63" s="356">
        <f t="shared" si="0"/>
        <v>11</v>
      </c>
      <c r="C63" s="566"/>
      <c r="D63" s="567"/>
      <c r="E63" s="567"/>
      <c r="F63" s="567"/>
      <c r="G63" s="567"/>
      <c r="H63" s="567"/>
      <c r="I63" s="567"/>
      <c r="J63" s="567"/>
      <c r="K63" s="567"/>
      <c r="L63" s="568"/>
      <c r="M63" s="570"/>
      <c r="N63" s="570"/>
      <c r="O63" s="570"/>
      <c r="P63" s="570"/>
      <c r="Q63" s="570"/>
      <c r="R63" s="571"/>
      <c r="S63" s="572"/>
      <c r="T63" s="572"/>
      <c r="U63" s="572"/>
      <c r="V63" s="573"/>
      <c r="W63" s="28"/>
      <c r="X63" s="4"/>
      <c r="Y63" s="5"/>
      <c r="Z63" s="354"/>
      <c r="AA63" s="355"/>
    </row>
    <row r="64" spans="1:27" ht="33.9" customHeight="1">
      <c r="A64" s="337"/>
      <c r="B64" s="356">
        <f t="shared" si="0"/>
        <v>12</v>
      </c>
      <c r="C64" s="566"/>
      <c r="D64" s="567"/>
      <c r="E64" s="567"/>
      <c r="F64" s="567"/>
      <c r="G64" s="567"/>
      <c r="H64" s="567"/>
      <c r="I64" s="567"/>
      <c r="J64" s="567"/>
      <c r="K64" s="567"/>
      <c r="L64" s="568"/>
      <c r="M64" s="570"/>
      <c r="N64" s="570"/>
      <c r="O64" s="570"/>
      <c r="P64" s="570"/>
      <c r="Q64" s="570"/>
      <c r="R64" s="571"/>
      <c r="S64" s="572"/>
      <c r="T64" s="572"/>
      <c r="U64" s="572"/>
      <c r="V64" s="573"/>
      <c r="W64" s="28"/>
      <c r="X64" s="4"/>
      <c r="Y64" s="5"/>
      <c r="Z64" s="354"/>
      <c r="AA64" s="355"/>
    </row>
    <row r="65" spans="1:27" ht="33.9" customHeight="1">
      <c r="A65" s="337"/>
      <c r="B65" s="356">
        <f t="shared" si="0"/>
        <v>13</v>
      </c>
      <c r="C65" s="566"/>
      <c r="D65" s="567"/>
      <c r="E65" s="567"/>
      <c r="F65" s="567"/>
      <c r="G65" s="567"/>
      <c r="H65" s="567"/>
      <c r="I65" s="567"/>
      <c r="J65" s="567"/>
      <c r="K65" s="567"/>
      <c r="L65" s="568"/>
      <c r="M65" s="570"/>
      <c r="N65" s="570"/>
      <c r="O65" s="570"/>
      <c r="P65" s="570"/>
      <c r="Q65" s="570"/>
      <c r="R65" s="571"/>
      <c r="S65" s="572"/>
      <c r="T65" s="572"/>
      <c r="U65" s="572"/>
      <c r="V65" s="573"/>
      <c r="W65" s="28"/>
      <c r="X65" s="4"/>
      <c r="Y65" s="5"/>
      <c r="Z65" s="354"/>
      <c r="AA65" s="355"/>
    </row>
    <row r="66" spans="1:27" ht="33.9" customHeight="1">
      <c r="A66" s="337"/>
      <c r="B66" s="356">
        <f t="shared" si="0"/>
        <v>14</v>
      </c>
      <c r="C66" s="566"/>
      <c r="D66" s="567"/>
      <c r="E66" s="567"/>
      <c r="F66" s="567"/>
      <c r="G66" s="567"/>
      <c r="H66" s="567"/>
      <c r="I66" s="567"/>
      <c r="J66" s="567"/>
      <c r="K66" s="567"/>
      <c r="L66" s="568"/>
      <c r="M66" s="570"/>
      <c r="N66" s="570"/>
      <c r="O66" s="570"/>
      <c r="P66" s="570"/>
      <c r="Q66" s="570"/>
      <c r="R66" s="571"/>
      <c r="S66" s="572"/>
      <c r="T66" s="572"/>
      <c r="U66" s="572"/>
      <c r="V66" s="573"/>
      <c r="W66" s="28"/>
      <c r="X66" s="4"/>
      <c r="Y66" s="5"/>
      <c r="Z66" s="354"/>
      <c r="AA66" s="355"/>
    </row>
    <row r="67" spans="1:27" ht="33.9" customHeight="1">
      <c r="A67" s="337"/>
      <c r="B67" s="356">
        <f t="shared" si="0"/>
        <v>15</v>
      </c>
      <c r="C67" s="566"/>
      <c r="D67" s="567"/>
      <c r="E67" s="567"/>
      <c r="F67" s="567"/>
      <c r="G67" s="567"/>
      <c r="H67" s="567"/>
      <c r="I67" s="567"/>
      <c r="J67" s="567"/>
      <c r="K67" s="567"/>
      <c r="L67" s="568"/>
      <c r="M67" s="570"/>
      <c r="N67" s="570"/>
      <c r="O67" s="570"/>
      <c r="P67" s="570"/>
      <c r="Q67" s="570"/>
      <c r="R67" s="571"/>
      <c r="S67" s="572"/>
      <c r="T67" s="572"/>
      <c r="U67" s="572"/>
      <c r="V67" s="573"/>
      <c r="W67" s="28"/>
      <c r="X67" s="4"/>
      <c r="Y67" s="5"/>
      <c r="Z67" s="354"/>
      <c r="AA67" s="355"/>
    </row>
    <row r="68" spans="1:27" ht="33.9" customHeight="1">
      <c r="A68" s="337"/>
      <c r="B68" s="356">
        <f t="shared" si="0"/>
        <v>16</v>
      </c>
      <c r="C68" s="566"/>
      <c r="D68" s="567"/>
      <c r="E68" s="567"/>
      <c r="F68" s="567"/>
      <c r="G68" s="567"/>
      <c r="H68" s="567"/>
      <c r="I68" s="567"/>
      <c r="J68" s="567"/>
      <c r="K68" s="567"/>
      <c r="L68" s="568"/>
      <c r="M68" s="570"/>
      <c r="N68" s="570"/>
      <c r="O68" s="570"/>
      <c r="P68" s="570"/>
      <c r="Q68" s="570"/>
      <c r="R68" s="571"/>
      <c r="S68" s="572"/>
      <c r="T68" s="572"/>
      <c r="U68" s="572"/>
      <c r="V68" s="573"/>
      <c r="W68" s="28"/>
      <c r="X68" s="4"/>
      <c r="Y68" s="5"/>
      <c r="Z68" s="354"/>
      <c r="AA68" s="355"/>
    </row>
    <row r="69" spans="1:27" ht="33.9" customHeight="1">
      <c r="A69" s="337"/>
      <c r="B69" s="356">
        <f t="shared" si="0"/>
        <v>17</v>
      </c>
      <c r="C69" s="566"/>
      <c r="D69" s="567"/>
      <c r="E69" s="567"/>
      <c r="F69" s="567"/>
      <c r="G69" s="567"/>
      <c r="H69" s="567"/>
      <c r="I69" s="567"/>
      <c r="J69" s="567"/>
      <c r="K69" s="567"/>
      <c r="L69" s="568"/>
      <c r="M69" s="570"/>
      <c r="N69" s="570"/>
      <c r="O69" s="570"/>
      <c r="P69" s="570"/>
      <c r="Q69" s="570"/>
      <c r="R69" s="571"/>
      <c r="S69" s="572"/>
      <c r="T69" s="572"/>
      <c r="U69" s="572"/>
      <c r="V69" s="573"/>
      <c r="W69" s="28"/>
      <c r="X69" s="4"/>
      <c r="Y69" s="5"/>
      <c r="Z69" s="354"/>
      <c r="AA69" s="355"/>
    </row>
    <row r="70" spans="1:27" ht="33.9" customHeight="1">
      <c r="A70" s="337"/>
      <c r="B70" s="356">
        <f t="shared" si="0"/>
        <v>18</v>
      </c>
      <c r="C70" s="566"/>
      <c r="D70" s="567"/>
      <c r="E70" s="567"/>
      <c r="F70" s="567"/>
      <c r="G70" s="567"/>
      <c r="H70" s="567"/>
      <c r="I70" s="567"/>
      <c r="J70" s="567"/>
      <c r="K70" s="567"/>
      <c r="L70" s="568"/>
      <c r="M70" s="570"/>
      <c r="N70" s="570"/>
      <c r="O70" s="570"/>
      <c r="P70" s="570"/>
      <c r="Q70" s="570"/>
      <c r="R70" s="571"/>
      <c r="S70" s="572"/>
      <c r="T70" s="572"/>
      <c r="U70" s="572"/>
      <c r="V70" s="573"/>
      <c r="W70" s="28"/>
      <c r="X70" s="4"/>
      <c r="Y70" s="5"/>
      <c r="Z70" s="354"/>
      <c r="AA70" s="355"/>
    </row>
    <row r="71" spans="1:27" ht="33.9" customHeight="1">
      <c r="A71" s="337"/>
      <c r="B71" s="356">
        <f t="shared" si="0"/>
        <v>19</v>
      </c>
      <c r="C71" s="566"/>
      <c r="D71" s="567"/>
      <c r="E71" s="567"/>
      <c r="F71" s="567"/>
      <c r="G71" s="567"/>
      <c r="H71" s="567"/>
      <c r="I71" s="567"/>
      <c r="J71" s="567"/>
      <c r="K71" s="567"/>
      <c r="L71" s="568"/>
      <c r="M71" s="570"/>
      <c r="N71" s="570"/>
      <c r="O71" s="570"/>
      <c r="P71" s="570"/>
      <c r="Q71" s="570"/>
      <c r="R71" s="571"/>
      <c r="S71" s="572"/>
      <c r="T71" s="572"/>
      <c r="U71" s="572"/>
      <c r="V71" s="573"/>
      <c r="W71" s="28"/>
      <c r="X71" s="4"/>
      <c r="Y71" s="5"/>
      <c r="Z71" s="354"/>
      <c r="AA71" s="355"/>
    </row>
    <row r="72" spans="1:27" ht="33.9" customHeight="1">
      <c r="A72" s="337"/>
      <c r="B72" s="356">
        <f t="shared" si="0"/>
        <v>20</v>
      </c>
      <c r="C72" s="566"/>
      <c r="D72" s="567"/>
      <c r="E72" s="567"/>
      <c r="F72" s="567"/>
      <c r="G72" s="567"/>
      <c r="H72" s="567"/>
      <c r="I72" s="567"/>
      <c r="J72" s="567"/>
      <c r="K72" s="567"/>
      <c r="L72" s="568"/>
      <c r="M72" s="570"/>
      <c r="N72" s="570"/>
      <c r="O72" s="570"/>
      <c r="P72" s="570"/>
      <c r="Q72" s="570"/>
      <c r="R72" s="571"/>
      <c r="S72" s="572"/>
      <c r="T72" s="572"/>
      <c r="U72" s="572"/>
      <c r="V72" s="573"/>
      <c r="W72" s="28"/>
      <c r="X72" s="4"/>
      <c r="Y72" s="5"/>
      <c r="Z72" s="354"/>
      <c r="AA72" s="355"/>
    </row>
    <row r="73" spans="1:27" ht="33.9" customHeight="1">
      <c r="A73" s="337"/>
      <c r="B73" s="356">
        <f t="shared" si="0"/>
        <v>21</v>
      </c>
      <c r="C73" s="566"/>
      <c r="D73" s="567"/>
      <c r="E73" s="567"/>
      <c r="F73" s="567"/>
      <c r="G73" s="567"/>
      <c r="H73" s="567"/>
      <c r="I73" s="567"/>
      <c r="J73" s="567"/>
      <c r="K73" s="567"/>
      <c r="L73" s="568"/>
      <c r="M73" s="570"/>
      <c r="N73" s="570"/>
      <c r="O73" s="570"/>
      <c r="P73" s="570"/>
      <c r="Q73" s="570"/>
      <c r="R73" s="571"/>
      <c r="S73" s="572"/>
      <c r="T73" s="572"/>
      <c r="U73" s="572"/>
      <c r="V73" s="573"/>
      <c r="W73" s="28"/>
      <c r="X73" s="4"/>
      <c r="Y73" s="5"/>
      <c r="Z73" s="354"/>
      <c r="AA73" s="355"/>
    </row>
    <row r="74" spans="1:27" ht="33.9" customHeight="1">
      <c r="A74" s="337"/>
      <c r="B74" s="356">
        <f t="shared" si="0"/>
        <v>22</v>
      </c>
      <c r="C74" s="566"/>
      <c r="D74" s="567"/>
      <c r="E74" s="567"/>
      <c r="F74" s="567"/>
      <c r="G74" s="567"/>
      <c r="H74" s="567"/>
      <c r="I74" s="567"/>
      <c r="J74" s="567"/>
      <c r="K74" s="567"/>
      <c r="L74" s="568"/>
      <c r="M74" s="570"/>
      <c r="N74" s="570"/>
      <c r="O74" s="570"/>
      <c r="P74" s="570"/>
      <c r="Q74" s="570"/>
      <c r="R74" s="571"/>
      <c r="S74" s="572"/>
      <c r="T74" s="572"/>
      <c r="U74" s="572"/>
      <c r="V74" s="573"/>
      <c r="W74" s="28"/>
      <c r="X74" s="4"/>
      <c r="Y74" s="5"/>
      <c r="Z74" s="354"/>
      <c r="AA74" s="355"/>
    </row>
    <row r="75" spans="1:27" ht="33.9" customHeight="1">
      <c r="A75" s="337"/>
      <c r="B75" s="356">
        <f t="shared" si="0"/>
        <v>23</v>
      </c>
      <c r="C75" s="566"/>
      <c r="D75" s="567"/>
      <c r="E75" s="567"/>
      <c r="F75" s="567"/>
      <c r="G75" s="567"/>
      <c r="H75" s="567"/>
      <c r="I75" s="567"/>
      <c r="J75" s="567"/>
      <c r="K75" s="567"/>
      <c r="L75" s="568"/>
      <c r="M75" s="570"/>
      <c r="N75" s="570"/>
      <c r="O75" s="570"/>
      <c r="P75" s="570"/>
      <c r="Q75" s="570"/>
      <c r="R75" s="571"/>
      <c r="S75" s="572"/>
      <c r="T75" s="572"/>
      <c r="U75" s="572"/>
      <c r="V75" s="573"/>
      <c r="W75" s="28"/>
      <c r="X75" s="4"/>
      <c r="Y75" s="5"/>
      <c r="Z75" s="354"/>
      <c r="AA75" s="355"/>
    </row>
    <row r="76" spans="1:27" ht="33.9" customHeight="1">
      <c r="A76" s="337"/>
      <c r="B76" s="356">
        <f t="shared" si="0"/>
        <v>24</v>
      </c>
      <c r="C76" s="566"/>
      <c r="D76" s="567"/>
      <c r="E76" s="567"/>
      <c r="F76" s="567"/>
      <c r="G76" s="567"/>
      <c r="H76" s="567"/>
      <c r="I76" s="567"/>
      <c r="J76" s="567"/>
      <c r="K76" s="567"/>
      <c r="L76" s="568"/>
      <c r="M76" s="570"/>
      <c r="N76" s="570"/>
      <c r="O76" s="570"/>
      <c r="P76" s="570"/>
      <c r="Q76" s="570"/>
      <c r="R76" s="571"/>
      <c r="S76" s="572"/>
      <c r="T76" s="572"/>
      <c r="U76" s="572"/>
      <c r="V76" s="573"/>
      <c r="W76" s="28"/>
      <c r="X76" s="4"/>
      <c r="Y76" s="5"/>
      <c r="Z76" s="354"/>
      <c r="AA76" s="355"/>
    </row>
    <row r="77" spans="1:27" ht="33.9" customHeight="1">
      <c r="A77" s="337"/>
      <c r="B77" s="356">
        <f t="shared" si="0"/>
        <v>25</v>
      </c>
      <c r="C77" s="566"/>
      <c r="D77" s="567"/>
      <c r="E77" s="567"/>
      <c r="F77" s="567"/>
      <c r="G77" s="567"/>
      <c r="H77" s="567"/>
      <c r="I77" s="567"/>
      <c r="J77" s="567"/>
      <c r="K77" s="567"/>
      <c r="L77" s="568"/>
      <c r="M77" s="570"/>
      <c r="N77" s="570"/>
      <c r="O77" s="570"/>
      <c r="P77" s="570"/>
      <c r="Q77" s="570"/>
      <c r="R77" s="571"/>
      <c r="S77" s="572"/>
      <c r="T77" s="572"/>
      <c r="U77" s="572"/>
      <c r="V77" s="573"/>
      <c r="W77" s="28"/>
      <c r="X77" s="4"/>
      <c r="Y77" s="5"/>
      <c r="Z77" s="354"/>
      <c r="AA77" s="355"/>
    </row>
    <row r="78" spans="1:27" ht="33.9" customHeight="1">
      <c r="A78" s="337"/>
      <c r="B78" s="356">
        <f t="shared" si="0"/>
        <v>26</v>
      </c>
      <c r="C78" s="566"/>
      <c r="D78" s="567"/>
      <c r="E78" s="567"/>
      <c r="F78" s="567"/>
      <c r="G78" s="567"/>
      <c r="H78" s="567"/>
      <c r="I78" s="567"/>
      <c r="J78" s="567"/>
      <c r="K78" s="567"/>
      <c r="L78" s="568"/>
      <c r="M78" s="570"/>
      <c r="N78" s="570"/>
      <c r="O78" s="570"/>
      <c r="P78" s="570"/>
      <c r="Q78" s="570"/>
      <c r="R78" s="571"/>
      <c r="S78" s="572"/>
      <c r="T78" s="572"/>
      <c r="U78" s="572"/>
      <c r="V78" s="573"/>
      <c r="W78" s="28"/>
      <c r="X78" s="4"/>
      <c r="Y78" s="5"/>
      <c r="Z78" s="354"/>
      <c r="AA78" s="355"/>
    </row>
    <row r="79" spans="1:27" ht="33.9" customHeight="1">
      <c r="A79" s="337"/>
      <c r="B79" s="356">
        <f t="shared" si="0"/>
        <v>27</v>
      </c>
      <c r="C79" s="566"/>
      <c r="D79" s="567"/>
      <c r="E79" s="567"/>
      <c r="F79" s="567"/>
      <c r="G79" s="567"/>
      <c r="H79" s="567"/>
      <c r="I79" s="567"/>
      <c r="J79" s="567"/>
      <c r="K79" s="567"/>
      <c r="L79" s="568"/>
      <c r="M79" s="570"/>
      <c r="N79" s="570"/>
      <c r="O79" s="570"/>
      <c r="P79" s="570"/>
      <c r="Q79" s="570"/>
      <c r="R79" s="571"/>
      <c r="S79" s="572"/>
      <c r="T79" s="572"/>
      <c r="U79" s="572"/>
      <c r="V79" s="573"/>
      <c r="W79" s="28"/>
      <c r="X79" s="4"/>
      <c r="Y79" s="5"/>
      <c r="Z79" s="354"/>
      <c r="AA79" s="355"/>
    </row>
    <row r="80" spans="1:27" ht="33.9" customHeight="1">
      <c r="A80" s="337"/>
      <c r="B80" s="356">
        <f t="shared" si="0"/>
        <v>28</v>
      </c>
      <c r="C80" s="566"/>
      <c r="D80" s="567"/>
      <c r="E80" s="567"/>
      <c r="F80" s="567"/>
      <c r="G80" s="567"/>
      <c r="H80" s="567"/>
      <c r="I80" s="567"/>
      <c r="J80" s="567"/>
      <c r="K80" s="567"/>
      <c r="L80" s="568"/>
      <c r="M80" s="570"/>
      <c r="N80" s="570"/>
      <c r="O80" s="570"/>
      <c r="P80" s="570"/>
      <c r="Q80" s="570"/>
      <c r="R80" s="571"/>
      <c r="S80" s="572"/>
      <c r="T80" s="572"/>
      <c r="U80" s="572"/>
      <c r="V80" s="573"/>
      <c r="W80" s="28"/>
      <c r="X80" s="4"/>
      <c r="Y80" s="5"/>
      <c r="Z80" s="354"/>
      <c r="AA80" s="355"/>
    </row>
    <row r="81" spans="1:27" ht="33.9" customHeight="1">
      <c r="A81" s="337"/>
      <c r="B81" s="356">
        <f t="shared" si="0"/>
        <v>29</v>
      </c>
      <c r="C81" s="566"/>
      <c r="D81" s="567"/>
      <c r="E81" s="567"/>
      <c r="F81" s="567"/>
      <c r="G81" s="567"/>
      <c r="H81" s="567"/>
      <c r="I81" s="567"/>
      <c r="J81" s="567"/>
      <c r="K81" s="567"/>
      <c r="L81" s="568"/>
      <c r="M81" s="570"/>
      <c r="N81" s="570"/>
      <c r="O81" s="570"/>
      <c r="P81" s="570"/>
      <c r="Q81" s="570"/>
      <c r="R81" s="571"/>
      <c r="S81" s="572"/>
      <c r="T81" s="572"/>
      <c r="U81" s="572"/>
      <c r="V81" s="573"/>
      <c r="W81" s="28"/>
      <c r="X81" s="4"/>
      <c r="Y81" s="5"/>
      <c r="Z81" s="354"/>
      <c r="AA81" s="355"/>
    </row>
    <row r="82" spans="1:27" ht="33.9" customHeight="1">
      <c r="A82" s="337"/>
      <c r="B82" s="356">
        <f t="shared" si="0"/>
        <v>30</v>
      </c>
      <c r="C82" s="566"/>
      <c r="D82" s="567"/>
      <c r="E82" s="567"/>
      <c r="F82" s="567"/>
      <c r="G82" s="567"/>
      <c r="H82" s="567"/>
      <c r="I82" s="567"/>
      <c r="J82" s="567"/>
      <c r="K82" s="567"/>
      <c r="L82" s="568"/>
      <c r="M82" s="570"/>
      <c r="N82" s="570"/>
      <c r="O82" s="570"/>
      <c r="P82" s="570"/>
      <c r="Q82" s="570"/>
      <c r="R82" s="571"/>
      <c r="S82" s="572"/>
      <c r="T82" s="572"/>
      <c r="U82" s="572"/>
      <c r="V82" s="573"/>
      <c r="W82" s="28"/>
      <c r="X82" s="4"/>
      <c r="Y82" s="5"/>
      <c r="Z82" s="354"/>
      <c r="AA82" s="355"/>
    </row>
    <row r="83" spans="1:27" ht="33.9" customHeight="1">
      <c r="A83" s="337"/>
      <c r="B83" s="356">
        <f t="shared" si="0"/>
        <v>31</v>
      </c>
      <c r="C83" s="566"/>
      <c r="D83" s="567"/>
      <c r="E83" s="567"/>
      <c r="F83" s="567"/>
      <c r="G83" s="567"/>
      <c r="H83" s="567"/>
      <c r="I83" s="567"/>
      <c r="J83" s="567"/>
      <c r="K83" s="567"/>
      <c r="L83" s="568"/>
      <c r="M83" s="570"/>
      <c r="N83" s="570"/>
      <c r="O83" s="570"/>
      <c r="P83" s="570"/>
      <c r="Q83" s="570"/>
      <c r="R83" s="571"/>
      <c r="S83" s="572"/>
      <c r="T83" s="572"/>
      <c r="U83" s="572"/>
      <c r="V83" s="573"/>
      <c r="W83" s="28"/>
      <c r="X83" s="4"/>
      <c r="Y83" s="5"/>
      <c r="Z83" s="354"/>
      <c r="AA83" s="355"/>
    </row>
    <row r="84" spans="1:27" ht="33.9" customHeight="1">
      <c r="A84" s="337"/>
      <c r="B84" s="356">
        <f t="shared" si="0"/>
        <v>32</v>
      </c>
      <c r="C84" s="566"/>
      <c r="D84" s="567"/>
      <c r="E84" s="567"/>
      <c r="F84" s="567"/>
      <c r="G84" s="567"/>
      <c r="H84" s="567"/>
      <c r="I84" s="567"/>
      <c r="J84" s="567"/>
      <c r="K84" s="567"/>
      <c r="L84" s="568"/>
      <c r="M84" s="570"/>
      <c r="N84" s="570"/>
      <c r="O84" s="570"/>
      <c r="P84" s="570"/>
      <c r="Q84" s="570"/>
      <c r="R84" s="571"/>
      <c r="S84" s="572"/>
      <c r="T84" s="572"/>
      <c r="U84" s="572"/>
      <c r="V84" s="573"/>
      <c r="W84" s="28"/>
      <c r="X84" s="4"/>
      <c r="Y84" s="5"/>
      <c r="Z84" s="354"/>
      <c r="AA84" s="355"/>
    </row>
    <row r="85" spans="1:27" ht="33.9" customHeight="1">
      <c r="A85" s="337"/>
      <c r="B85" s="356">
        <f t="shared" si="0"/>
        <v>33</v>
      </c>
      <c r="C85" s="566"/>
      <c r="D85" s="567"/>
      <c r="E85" s="567"/>
      <c r="F85" s="567"/>
      <c r="G85" s="567"/>
      <c r="H85" s="567"/>
      <c r="I85" s="567"/>
      <c r="J85" s="567"/>
      <c r="K85" s="567"/>
      <c r="L85" s="568"/>
      <c r="M85" s="570"/>
      <c r="N85" s="570"/>
      <c r="O85" s="570"/>
      <c r="P85" s="570"/>
      <c r="Q85" s="570"/>
      <c r="R85" s="571"/>
      <c r="S85" s="572"/>
      <c r="T85" s="572"/>
      <c r="U85" s="572"/>
      <c r="V85" s="573"/>
      <c r="W85" s="28"/>
      <c r="X85" s="4"/>
      <c r="Y85" s="5"/>
      <c r="Z85" s="354"/>
      <c r="AA85" s="355"/>
    </row>
    <row r="86" spans="1:27" ht="33.9" customHeight="1">
      <c r="A86" s="337"/>
      <c r="B86" s="356">
        <f t="shared" si="0"/>
        <v>34</v>
      </c>
      <c r="C86" s="566"/>
      <c r="D86" s="567"/>
      <c r="E86" s="567"/>
      <c r="F86" s="567"/>
      <c r="G86" s="567"/>
      <c r="H86" s="567"/>
      <c r="I86" s="567"/>
      <c r="J86" s="567"/>
      <c r="K86" s="567"/>
      <c r="L86" s="568"/>
      <c r="M86" s="570"/>
      <c r="N86" s="570"/>
      <c r="O86" s="570"/>
      <c r="P86" s="570"/>
      <c r="Q86" s="570"/>
      <c r="R86" s="571"/>
      <c r="S86" s="572"/>
      <c r="T86" s="572"/>
      <c r="U86" s="572"/>
      <c r="V86" s="573"/>
      <c r="W86" s="28"/>
      <c r="X86" s="4"/>
      <c r="Y86" s="5"/>
      <c r="Z86" s="354"/>
      <c r="AA86" s="355"/>
    </row>
    <row r="87" spans="1:27" ht="33.9" customHeight="1">
      <c r="A87" s="337"/>
      <c r="B87" s="356">
        <f t="shared" si="0"/>
        <v>35</v>
      </c>
      <c r="C87" s="566"/>
      <c r="D87" s="567"/>
      <c r="E87" s="567"/>
      <c r="F87" s="567"/>
      <c r="G87" s="567"/>
      <c r="H87" s="567"/>
      <c r="I87" s="567"/>
      <c r="J87" s="567"/>
      <c r="K87" s="567"/>
      <c r="L87" s="568"/>
      <c r="M87" s="570"/>
      <c r="N87" s="570"/>
      <c r="O87" s="570"/>
      <c r="P87" s="570"/>
      <c r="Q87" s="570"/>
      <c r="R87" s="571"/>
      <c r="S87" s="572"/>
      <c r="T87" s="572"/>
      <c r="U87" s="572"/>
      <c r="V87" s="573"/>
      <c r="W87" s="28"/>
      <c r="X87" s="4"/>
      <c r="Y87" s="5"/>
      <c r="Z87" s="354"/>
      <c r="AA87" s="355"/>
    </row>
    <row r="88" spans="1:27" ht="33.9" customHeight="1">
      <c r="A88" s="337"/>
      <c r="B88" s="356">
        <f t="shared" si="0"/>
        <v>36</v>
      </c>
      <c r="C88" s="566"/>
      <c r="D88" s="567"/>
      <c r="E88" s="567"/>
      <c r="F88" s="567"/>
      <c r="G88" s="567"/>
      <c r="H88" s="567"/>
      <c r="I88" s="567"/>
      <c r="J88" s="567"/>
      <c r="K88" s="567"/>
      <c r="L88" s="568"/>
      <c r="M88" s="570"/>
      <c r="N88" s="570"/>
      <c r="O88" s="570"/>
      <c r="P88" s="570"/>
      <c r="Q88" s="570"/>
      <c r="R88" s="571"/>
      <c r="S88" s="572"/>
      <c r="T88" s="572"/>
      <c r="U88" s="572"/>
      <c r="V88" s="573"/>
      <c r="W88" s="28"/>
      <c r="X88" s="4"/>
      <c r="Y88" s="5"/>
      <c r="Z88" s="354"/>
      <c r="AA88" s="355"/>
    </row>
    <row r="89" spans="1:27" ht="33.9" customHeight="1">
      <c r="A89" s="337"/>
      <c r="B89" s="356">
        <f t="shared" si="0"/>
        <v>37</v>
      </c>
      <c r="C89" s="566"/>
      <c r="D89" s="567"/>
      <c r="E89" s="567"/>
      <c r="F89" s="567"/>
      <c r="G89" s="567"/>
      <c r="H89" s="567"/>
      <c r="I89" s="567"/>
      <c r="J89" s="567"/>
      <c r="K89" s="567"/>
      <c r="L89" s="568"/>
      <c r="M89" s="570"/>
      <c r="N89" s="570"/>
      <c r="O89" s="570"/>
      <c r="P89" s="570"/>
      <c r="Q89" s="570"/>
      <c r="R89" s="571"/>
      <c r="S89" s="572"/>
      <c r="T89" s="572"/>
      <c r="U89" s="572"/>
      <c r="V89" s="573"/>
      <c r="W89" s="28"/>
      <c r="X89" s="4"/>
      <c r="Y89" s="5"/>
      <c r="Z89" s="354"/>
      <c r="AA89" s="355"/>
    </row>
    <row r="90" spans="1:27" ht="33.9" customHeight="1">
      <c r="A90" s="337"/>
      <c r="B90" s="356">
        <f t="shared" si="0"/>
        <v>38</v>
      </c>
      <c r="C90" s="566"/>
      <c r="D90" s="567"/>
      <c r="E90" s="567"/>
      <c r="F90" s="567"/>
      <c r="G90" s="567"/>
      <c r="H90" s="567"/>
      <c r="I90" s="567"/>
      <c r="J90" s="567"/>
      <c r="K90" s="567"/>
      <c r="L90" s="568"/>
      <c r="M90" s="570"/>
      <c r="N90" s="570"/>
      <c r="O90" s="570"/>
      <c r="P90" s="570"/>
      <c r="Q90" s="570"/>
      <c r="R90" s="571"/>
      <c r="S90" s="572"/>
      <c r="T90" s="572"/>
      <c r="U90" s="572"/>
      <c r="V90" s="573"/>
      <c r="W90" s="28"/>
      <c r="X90" s="4"/>
      <c r="Y90" s="5"/>
      <c r="Z90" s="354"/>
      <c r="AA90" s="355"/>
    </row>
    <row r="91" spans="1:27" ht="33.9" customHeight="1">
      <c r="A91" s="337"/>
      <c r="B91" s="356">
        <f t="shared" si="0"/>
        <v>39</v>
      </c>
      <c r="C91" s="566"/>
      <c r="D91" s="567"/>
      <c r="E91" s="567"/>
      <c r="F91" s="567"/>
      <c r="G91" s="567"/>
      <c r="H91" s="567"/>
      <c r="I91" s="567"/>
      <c r="J91" s="567"/>
      <c r="K91" s="567"/>
      <c r="L91" s="568"/>
      <c r="M91" s="570"/>
      <c r="N91" s="570"/>
      <c r="O91" s="570"/>
      <c r="P91" s="570"/>
      <c r="Q91" s="570"/>
      <c r="R91" s="571"/>
      <c r="S91" s="572"/>
      <c r="T91" s="572"/>
      <c r="U91" s="572"/>
      <c r="V91" s="573"/>
      <c r="W91" s="28"/>
      <c r="X91" s="4"/>
      <c r="Y91" s="5"/>
      <c r="Z91" s="354"/>
      <c r="AA91" s="355"/>
    </row>
    <row r="92" spans="1:27" ht="33.9" customHeight="1">
      <c r="A92" s="337"/>
      <c r="B92" s="356">
        <f t="shared" si="0"/>
        <v>40</v>
      </c>
      <c r="C92" s="566"/>
      <c r="D92" s="567"/>
      <c r="E92" s="567"/>
      <c r="F92" s="567"/>
      <c r="G92" s="567"/>
      <c r="H92" s="567"/>
      <c r="I92" s="567"/>
      <c r="J92" s="567"/>
      <c r="K92" s="567"/>
      <c r="L92" s="568"/>
      <c r="M92" s="570"/>
      <c r="N92" s="570"/>
      <c r="O92" s="570"/>
      <c r="P92" s="570"/>
      <c r="Q92" s="570"/>
      <c r="R92" s="571"/>
      <c r="S92" s="572"/>
      <c r="T92" s="572"/>
      <c r="U92" s="572"/>
      <c r="V92" s="573"/>
      <c r="W92" s="28"/>
      <c r="X92" s="4"/>
      <c r="Y92" s="5"/>
      <c r="Z92" s="354"/>
      <c r="AA92" s="355"/>
    </row>
    <row r="93" spans="1:27" ht="33.9" customHeight="1">
      <c r="A93" s="337"/>
      <c r="B93" s="356">
        <f t="shared" si="0"/>
        <v>41</v>
      </c>
      <c r="C93" s="566"/>
      <c r="D93" s="567"/>
      <c r="E93" s="567"/>
      <c r="F93" s="567"/>
      <c r="G93" s="567"/>
      <c r="H93" s="567"/>
      <c r="I93" s="567"/>
      <c r="J93" s="567"/>
      <c r="K93" s="567"/>
      <c r="L93" s="568"/>
      <c r="M93" s="570"/>
      <c r="N93" s="570"/>
      <c r="O93" s="570"/>
      <c r="P93" s="570"/>
      <c r="Q93" s="570"/>
      <c r="R93" s="571"/>
      <c r="S93" s="572"/>
      <c r="T93" s="572"/>
      <c r="U93" s="572"/>
      <c r="V93" s="573"/>
      <c r="W93" s="28"/>
      <c r="X93" s="4"/>
      <c r="Y93" s="5"/>
      <c r="Z93" s="354"/>
      <c r="AA93" s="355"/>
    </row>
    <row r="94" spans="1:27" ht="33.9" customHeight="1">
      <c r="A94" s="337"/>
      <c r="B94" s="356">
        <f t="shared" si="0"/>
        <v>42</v>
      </c>
      <c r="C94" s="566"/>
      <c r="D94" s="567"/>
      <c r="E94" s="567"/>
      <c r="F94" s="567"/>
      <c r="G94" s="567"/>
      <c r="H94" s="567"/>
      <c r="I94" s="567"/>
      <c r="J94" s="567"/>
      <c r="K94" s="567"/>
      <c r="L94" s="568"/>
      <c r="M94" s="570"/>
      <c r="N94" s="570"/>
      <c r="O94" s="570"/>
      <c r="P94" s="570"/>
      <c r="Q94" s="570"/>
      <c r="R94" s="571"/>
      <c r="S94" s="572"/>
      <c r="T94" s="572"/>
      <c r="U94" s="572"/>
      <c r="V94" s="573"/>
      <c r="W94" s="28"/>
      <c r="X94" s="4"/>
      <c r="Y94" s="5"/>
      <c r="Z94" s="354"/>
      <c r="AA94" s="355"/>
    </row>
    <row r="95" spans="1:27" ht="33.9" customHeight="1">
      <c r="A95" s="337"/>
      <c r="B95" s="356">
        <f t="shared" si="0"/>
        <v>43</v>
      </c>
      <c r="C95" s="566"/>
      <c r="D95" s="567"/>
      <c r="E95" s="567"/>
      <c r="F95" s="567"/>
      <c r="G95" s="567"/>
      <c r="H95" s="567"/>
      <c r="I95" s="567"/>
      <c r="J95" s="567"/>
      <c r="K95" s="567"/>
      <c r="L95" s="568"/>
      <c r="M95" s="570"/>
      <c r="N95" s="570"/>
      <c r="O95" s="570"/>
      <c r="P95" s="570"/>
      <c r="Q95" s="570"/>
      <c r="R95" s="571"/>
      <c r="S95" s="572"/>
      <c r="T95" s="572"/>
      <c r="U95" s="572"/>
      <c r="V95" s="573"/>
      <c r="W95" s="28"/>
      <c r="X95" s="4"/>
      <c r="Y95" s="5"/>
      <c r="Z95" s="354"/>
      <c r="AA95" s="355"/>
    </row>
    <row r="96" spans="1:27" ht="33.9" customHeight="1">
      <c r="A96" s="337"/>
      <c r="B96" s="356">
        <f t="shared" si="0"/>
        <v>44</v>
      </c>
      <c r="C96" s="566"/>
      <c r="D96" s="567"/>
      <c r="E96" s="567"/>
      <c r="F96" s="567"/>
      <c r="G96" s="567"/>
      <c r="H96" s="567"/>
      <c r="I96" s="567"/>
      <c r="J96" s="567"/>
      <c r="K96" s="567"/>
      <c r="L96" s="568"/>
      <c r="M96" s="570"/>
      <c r="N96" s="570"/>
      <c r="O96" s="570"/>
      <c r="P96" s="570"/>
      <c r="Q96" s="570"/>
      <c r="R96" s="571"/>
      <c r="S96" s="572"/>
      <c r="T96" s="572"/>
      <c r="U96" s="572"/>
      <c r="V96" s="573"/>
      <c r="W96" s="28"/>
      <c r="X96" s="4"/>
      <c r="Y96" s="5"/>
      <c r="Z96" s="354"/>
      <c r="AA96" s="355"/>
    </row>
    <row r="97" spans="1:27" ht="33.9" customHeight="1">
      <c r="A97" s="337"/>
      <c r="B97" s="356">
        <f t="shared" si="0"/>
        <v>45</v>
      </c>
      <c r="C97" s="566"/>
      <c r="D97" s="567"/>
      <c r="E97" s="567"/>
      <c r="F97" s="567"/>
      <c r="G97" s="567"/>
      <c r="H97" s="567"/>
      <c r="I97" s="567"/>
      <c r="J97" s="567"/>
      <c r="K97" s="567"/>
      <c r="L97" s="568"/>
      <c r="M97" s="570"/>
      <c r="N97" s="570"/>
      <c r="O97" s="570"/>
      <c r="P97" s="570"/>
      <c r="Q97" s="570"/>
      <c r="R97" s="571"/>
      <c r="S97" s="572"/>
      <c r="T97" s="572"/>
      <c r="U97" s="572"/>
      <c r="V97" s="573"/>
      <c r="W97" s="28"/>
      <c r="X97" s="4"/>
      <c r="Y97" s="5"/>
      <c r="Z97" s="354"/>
      <c r="AA97" s="355"/>
    </row>
    <row r="98" spans="1:27" ht="33.9" customHeight="1">
      <c r="A98" s="337"/>
      <c r="B98" s="356">
        <f t="shared" si="0"/>
        <v>46</v>
      </c>
      <c r="C98" s="566"/>
      <c r="D98" s="567"/>
      <c r="E98" s="567"/>
      <c r="F98" s="567"/>
      <c r="G98" s="567"/>
      <c r="H98" s="567"/>
      <c r="I98" s="567"/>
      <c r="J98" s="567"/>
      <c r="K98" s="567"/>
      <c r="L98" s="568"/>
      <c r="M98" s="570"/>
      <c r="N98" s="570"/>
      <c r="O98" s="570"/>
      <c r="P98" s="570"/>
      <c r="Q98" s="570"/>
      <c r="R98" s="571"/>
      <c r="S98" s="572"/>
      <c r="T98" s="572"/>
      <c r="U98" s="572"/>
      <c r="V98" s="573"/>
      <c r="W98" s="28"/>
      <c r="X98" s="4"/>
      <c r="Y98" s="5"/>
      <c r="Z98" s="354"/>
      <c r="AA98" s="355"/>
    </row>
    <row r="99" spans="1:27" ht="33.9" customHeight="1">
      <c r="A99" s="337"/>
      <c r="B99" s="356">
        <f t="shared" si="0"/>
        <v>47</v>
      </c>
      <c r="C99" s="566"/>
      <c r="D99" s="567"/>
      <c r="E99" s="567"/>
      <c r="F99" s="567"/>
      <c r="G99" s="567"/>
      <c r="H99" s="567"/>
      <c r="I99" s="567"/>
      <c r="J99" s="567"/>
      <c r="K99" s="567"/>
      <c r="L99" s="568"/>
      <c r="M99" s="570"/>
      <c r="N99" s="570"/>
      <c r="O99" s="570"/>
      <c r="P99" s="570"/>
      <c r="Q99" s="570"/>
      <c r="R99" s="571"/>
      <c r="S99" s="572"/>
      <c r="T99" s="572"/>
      <c r="U99" s="572"/>
      <c r="V99" s="573"/>
      <c r="W99" s="28"/>
      <c r="X99" s="4"/>
      <c r="Y99" s="5"/>
      <c r="Z99" s="354"/>
      <c r="AA99" s="355"/>
    </row>
    <row r="100" spans="1:27" ht="33.9" customHeight="1">
      <c r="A100" s="337"/>
      <c r="B100" s="356">
        <f t="shared" si="0"/>
        <v>48</v>
      </c>
      <c r="C100" s="566"/>
      <c r="D100" s="567"/>
      <c r="E100" s="567"/>
      <c r="F100" s="567"/>
      <c r="G100" s="567"/>
      <c r="H100" s="567"/>
      <c r="I100" s="567"/>
      <c r="J100" s="567"/>
      <c r="K100" s="567"/>
      <c r="L100" s="568"/>
      <c r="M100" s="570"/>
      <c r="N100" s="570"/>
      <c r="O100" s="570"/>
      <c r="P100" s="570"/>
      <c r="Q100" s="570"/>
      <c r="R100" s="571"/>
      <c r="S100" s="572"/>
      <c r="T100" s="572"/>
      <c r="U100" s="572"/>
      <c r="V100" s="573"/>
      <c r="W100" s="28"/>
      <c r="X100" s="4"/>
      <c r="Y100" s="5"/>
      <c r="Z100" s="354"/>
      <c r="AA100" s="355"/>
    </row>
    <row r="101" spans="1:27" ht="33.9" customHeight="1">
      <c r="A101" s="337"/>
      <c r="B101" s="356">
        <f t="shared" si="0"/>
        <v>49</v>
      </c>
      <c r="C101" s="566"/>
      <c r="D101" s="567"/>
      <c r="E101" s="567"/>
      <c r="F101" s="567"/>
      <c r="G101" s="567"/>
      <c r="H101" s="567"/>
      <c r="I101" s="567"/>
      <c r="J101" s="567"/>
      <c r="K101" s="567"/>
      <c r="L101" s="568"/>
      <c r="M101" s="570"/>
      <c r="N101" s="570"/>
      <c r="O101" s="570"/>
      <c r="P101" s="570"/>
      <c r="Q101" s="570"/>
      <c r="R101" s="571"/>
      <c r="S101" s="572"/>
      <c r="T101" s="572"/>
      <c r="U101" s="572"/>
      <c r="V101" s="573"/>
      <c r="W101" s="28"/>
      <c r="X101" s="4"/>
      <c r="Y101" s="5"/>
      <c r="Z101" s="354"/>
      <c r="AA101" s="355"/>
    </row>
    <row r="102" spans="1:27" ht="33.9" customHeight="1">
      <c r="A102" s="337"/>
      <c r="B102" s="356">
        <f t="shared" si="0"/>
        <v>50</v>
      </c>
      <c r="C102" s="566"/>
      <c r="D102" s="567"/>
      <c r="E102" s="567"/>
      <c r="F102" s="567"/>
      <c r="G102" s="567"/>
      <c r="H102" s="567"/>
      <c r="I102" s="567"/>
      <c r="J102" s="567"/>
      <c r="K102" s="567"/>
      <c r="L102" s="568"/>
      <c r="M102" s="570"/>
      <c r="N102" s="570"/>
      <c r="O102" s="570"/>
      <c r="P102" s="570"/>
      <c r="Q102" s="570"/>
      <c r="R102" s="571"/>
      <c r="S102" s="572"/>
      <c r="T102" s="572"/>
      <c r="U102" s="572"/>
      <c r="V102" s="573"/>
      <c r="W102" s="28"/>
      <c r="X102" s="4"/>
      <c r="Y102" s="5"/>
      <c r="Z102" s="354"/>
      <c r="AA102" s="355"/>
    </row>
    <row r="103" spans="1:27" ht="33.9" customHeight="1">
      <c r="A103" s="337"/>
      <c r="B103" s="356">
        <f t="shared" si="0"/>
        <v>51</v>
      </c>
      <c r="C103" s="566"/>
      <c r="D103" s="567"/>
      <c r="E103" s="567"/>
      <c r="F103" s="567"/>
      <c r="G103" s="567"/>
      <c r="H103" s="567"/>
      <c r="I103" s="567"/>
      <c r="J103" s="567"/>
      <c r="K103" s="567"/>
      <c r="L103" s="568"/>
      <c r="M103" s="570"/>
      <c r="N103" s="570"/>
      <c r="O103" s="570"/>
      <c r="P103" s="570"/>
      <c r="Q103" s="570"/>
      <c r="R103" s="571"/>
      <c r="S103" s="572"/>
      <c r="T103" s="572"/>
      <c r="U103" s="572"/>
      <c r="V103" s="573"/>
      <c r="W103" s="28"/>
      <c r="X103" s="4"/>
      <c r="Y103" s="5"/>
      <c r="Z103" s="354"/>
      <c r="AA103" s="355"/>
    </row>
    <row r="104" spans="1:27" ht="33.9" customHeight="1">
      <c r="A104" s="337"/>
      <c r="B104" s="356">
        <f t="shared" si="0"/>
        <v>52</v>
      </c>
      <c r="C104" s="566"/>
      <c r="D104" s="567"/>
      <c r="E104" s="567"/>
      <c r="F104" s="567"/>
      <c r="G104" s="567"/>
      <c r="H104" s="567"/>
      <c r="I104" s="567"/>
      <c r="J104" s="567"/>
      <c r="K104" s="567"/>
      <c r="L104" s="568"/>
      <c r="M104" s="570"/>
      <c r="N104" s="570"/>
      <c r="O104" s="570"/>
      <c r="P104" s="570"/>
      <c r="Q104" s="570"/>
      <c r="R104" s="571"/>
      <c r="S104" s="572"/>
      <c r="T104" s="572"/>
      <c r="U104" s="572"/>
      <c r="V104" s="573"/>
      <c r="W104" s="28"/>
      <c r="X104" s="4"/>
      <c r="Y104" s="5"/>
      <c r="Z104" s="354"/>
      <c r="AA104" s="355"/>
    </row>
    <row r="105" spans="1:27" ht="33.9" customHeight="1">
      <c r="A105" s="337"/>
      <c r="B105" s="356">
        <f t="shared" si="0"/>
        <v>53</v>
      </c>
      <c r="C105" s="566"/>
      <c r="D105" s="567"/>
      <c r="E105" s="567"/>
      <c r="F105" s="567"/>
      <c r="G105" s="567"/>
      <c r="H105" s="567"/>
      <c r="I105" s="567"/>
      <c r="J105" s="567"/>
      <c r="K105" s="567"/>
      <c r="L105" s="568"/>
      <c r="M105" s="570"/>
      <c r="N105" s="570"/>
      <c r="O105" s="570"/>
      <c r="P105" s="570"/>
      <c r="Q105" s="570"/>
      <c r="R105" s="571"/>
      <c r="S105" s="572"/>
      <c r="T105" s="572"/>
      <c r="U105" s="572"/>
      <c r="V105" s="573"/>
      <c r="W105" s="28"/>
      <c r="X105" s="4"/>
      <c r="Y105" s="5"/>
      <c r="Z105" s="354"/>
      <c r="AA105" s="355"/>
    </row>
    <row r="106" spans="1:27" ht="33.9" customHeight="1">
      <c r="A106" s="337"/>
      <c r="B106" s="356">
        <f t="shared" si="0"/>
        <v>54</v>
      </c>
      <c r="C106" s="566"/>
      <c r="D106" s="567"/>
      <c r="E106" s="567"/>
      <c r="F106" s="567"/>
      <c r="G106" s="567"/>
      <c r="H106" s="567"/>
      <c r="I106" s="567"/>
      <c r="J106" s="567"/>
      <c r="K106" s="567"/>
      <c r="L106" s="568"/>
      <c r="M106" s="570"/>
      <c r="N106" s="570"/>
      <c r="O106" s="570"/>
      <c r="P106" s="570"/>
      <c r="Q106" s="570"/>
      <c r="R106" s="571"/>
      <c r="S106" s="572"/>
      <c r="T106" s="572"/>
      <c r="U106" s="572"/>
      <c r="V106" s="573"/>
      <c r="W106" s="28"/>
      <c r="X106" s="4"/>
      <c r="Y106" s="5"/>
      <c r="Z106" s="354"/>
      <c r="AA106" s="355"/>
    </row>
    <row r="107" spans="1:27" ht="33.9" customHeight="1">
      <c r="A107" s="337"/>
      <c r="B107" s="356">
        <f t="shared" si="0"/>
        <v>55</v>
      </c>
      <c r="C107" s="566"/>
      <c r="D107" s="567"/>
      <c r="E107" s="567"/>
      <c r="F107" s="567"/>
      <c r="G107" s="567"/>
      <c r="H107" s="567"/>
      <c r="I107" s="567"/>
      <c r="J107" s="567"/>
      <c r="K107" s="567"/>
      <c r="L107" s="568"/>
      <c r="M107" s="570"/>
      <c r="N107" s="570"/>
      <c r="O107" s="570"/>
      <c r="P107" s="570"/>
      <c r="Q107" s="570"/>
      <c r="R107" s="571"/>
      <c r="S107" s="572"/>
      <c r="T107" s="572"/>
      <c r="U107" s="572"/>
      <c r="V107" s="573"/>
      <c r="W107" s="28"/>
      <c r="X107" s="4"/>
      <c r="Y107" s="5"/>
      <c r="Z107" s="354"/>
      <c r="AA107" s="355"/>
    </row>
    <row r="108" spans="1:27" ht="33.9" customHeight="1">
      <c r="A108" s="337"/>
      <c r="B108" s="356">
        <f t="shared" si="0"/>
        <v>56</v>
      </c>
      <c r="C108" s="566"/>
      <c r="D108" s="567"/>
      <c r="E108" s="567"/>
      <c r="F108" s="567"/>
      <c r="G108" s="567"/>
      <c r="H108" s="567"/>
      <c r="I108" s="567"/>
      <c r="J108" s="567"/>
      <c r="K108" s="567"/>
      <c r="L108" s="568"/>
      <c r="M108" s="570"/>
      <c r="N108" s="570"/>
      <c r="O108" s="570"/>
      <c r="P108" s="570"/>
      <c r="Q108" s="570"/>
      <c r="R108" s="571"/>
      <c r="S108" s="572"/>
      <c r="T108" s="572"/>
      <c r="U108" s="572"/>
      <c r="V108" s="573"/>
      <c r="W108" s="28"/>
      <c r="X108" s="4"/>
      <c r="Y108" s="5"/>
      <c r="Z108" s="354"/>
      <c r="AA108" s="355"/>
    </row>
    <row r="109" spans="1:27" ht="33.9" customHeight="1">
      <c r="A109" s="337"/>
      <c r="B109" s="356">
        <f t="shared" si="0"/>
        <v>57</v>
      </c>
      <c r="C109" s="566"/>
      <c r="D109" s="567"/>
      <c r="E109" s="567"/>
      <c r="F109" s="567"/>
      <c r="G109" s="567"/>
      <c r="H109" s="567"/>
      <c r="I109" s="567"/>
      <c r="J109" s="567"/>
      <c r="K109" s="567"/>
      <c r="L109" s="568"/>
      <c r="M109" s="570"/>
      <c r="N109" s="570"/>
      <c r="O109" s="570"/>
      <c r="P109" s="570"/>
      <c r="Q109" s="570"/>
      <c r="R109" s="571"/>
      <c r="S109" s="572"/>
      <c r="T109" s="572"/>
      <c r="U109" s="572"/>
      <c r="V109" s="573"/>
      <c r="W109" s="28"/>
      <c r="X109" s="4"/>
      <c r="Y109" s="5"/>
      <c r="Z109" s="354"/>
      <c r="AA109" s="355"/>
    </row>
    <row r="110" spans="1:27" ht="33.9" customHeight="1">
      <c r="A110" s="337"/>
      <c r="B110" s="356">
        <f t="shared" si="0"/>
        <v>58</v>
      </c>
      <c r="C110" s="566"/>
      <c r="D110" s="567"/>
      <c r="E110" s="567"/>
      <c r="F110" s="567"/>
      <c r="G110" s="567"/>
      <c r="H110" s="567"/>
      <c r="I110" s="567"/>
      <c r="J110" s="567"/>
      <c r="K110" s="567"/>
      <c r="L110" s="568"/>
      <c r="M110" s="570"/>
      <c r="N110" s="570"/>
      <c r="O110" s="570"/>
      <c r="P110" s="570"/>
      <c r="Q110" s="570"/>
      <c r="R110" s="571"/>
      <c r="S110" s="572"/>
      <c r="T110" s="572"/>
      <c r="U110" s="572"/>
      <c r="V110" s="573"/>
      <c r="W110" s="28"/>
      <c r="X110" s="4"/>
      <c r="Y110" s="5"/>
      <c r="Z110" s="354"/>
      <c r="AA110" s="355"/>
    </row>
    <row r="111" spans="1:27" ht="33.9" customHeight="1">
      <c r="A111" s="337"/>
      <c r="B111" s="356">
        <f t="shared" si="0"/>
        <v>59</v>
      </c>
      <c r="C111" s="566"/>
      <c r="D111" s="567"/>
      <c r="E111" s="567"/>
      <c r="F111" s="567"/>
      <c r="G111" s="567"/>
      <c r="H111" s="567"/>
      <c r="I111" s="567"/>
      <c r="J111" s="567"/>
      <c r="K111" s="567"/>
      <c r="L111" s="568"/>
      <c r="M111" s="570"/>
      <c r="N111" s="570"/>
      <c r="O111" s="570"/>
      <c r="P111" s="570"/>
      <c r="Q111" s="570"/>
      <c r="R111" s="571"/>
      <c r="S111" s="572"/>
      <c r="T111" s="572"/>
      <c r="U111" s="572"/>
      <c r="V111" s="573"/>
      <c r="W111" s="28"/>
      <c r="X111" s="4"/>
      <c r="Y111" s="5"/>
      <c r="Z111" s="354"/>
      <c r="AA111" s="355"/>
    </row>
    <row r="112" spans="1:27" ht="33.9" customHeight="1">
      <c r="A112" s="337"/>
      <c r="B112" s="356">
        <f t="shared" si="0"/>
        <v>60</v>
      </c>
      <c r="C112" s="566"/>
      <c r="D112" s="567"/>
      <c r="E112" s="567"/>
      <c r="F112" s="567"/>
      <c r="G112" s="567"/>
      <c r="H112" s="567"/>
      <c r="I112" s="567"/>
      <c r="J112" s="567"/>
      <c r="K112" s="567"/>
      <c r="L112" s="568"/>
      <c r="M112" s="570"/>
      <c r="N112" s="570"/>
      <c r="O112" s="570"/>
      <c r="P112" s="570"/>
      <c r="Q112" s="570"/>
      <c r="R112" s="571"/>
      <c r="S112" s="572"/>
      <c r="T112" s="572"/>
      <c r="U112" s="572"/>
      <c r="V112" s="573"/>
      <c r="W112" s="28"/>
      <c r="X112" s="4"/>
      <c r="Y112" s="5"/>
      <c r="Z112" s="354"/>
      <c r="AA112" s="355"/>
    </row>
    <row r="113" spans="1:27" ht="33.9" customHeight="1">
      <c r="A113" s="337"/>
      <c r="B113" s="356">
        <f t="shared" si="0"/>
        <v>61</v>
      </c>
      <c r="C113" s="566"/>
      <c r="D113" s="567"/>
      <c r="E113" s="567"/>
      <c r="F113" s="567"/>
      <c r="G113" s="567"/>
      <c r="H113" s="567"/>
      <c r="I113" s="567"/>
      <c r="J113" s="567"/>
      <c r="K113" s="567"/>
      <c r="L113" s="568"/>
      <c r="M113" s="570"/>
      <c r="N113" s="570"/>
      <c r="O113" s="570"/>
      <c r="P113" s="570"/>
      <c r="Q113" s="570"/>
      <c r="R113" s="571"/>
      <c r="S113" s="572"/>
      <c r="T113" s="572"/>
      <c r="U113" s="572"/>
      <c r="V113" s="573"/>
      <c r="W113" s="28"/>
      <c r="X113" s="4"/>
      <c r="Y113" s="5"/>
      <c r="Z113" s="354"/>
      <c r="AA113" s="355"/>
    </row>
    <row r="114" spans="1:27" ht="33.9" customHeight="1">
      <c r="A114" s="337"/>
      <c r="B114" s="356">
        <f t="shared" si="0"/>
        <v>62</v>
      </c>
      <c r="C114" s="566"/>
      <c r="D114" s="567"/>
      <c r="E114" s="567"/>
      <c r="F114" s="567"/>
      <c r="G114" s="567"/>
      <c r="H114" s="567"/>
      <c r="I114" s="567"/>
      <c r="J114" s="567"/>
      <c r="K114" s="567"/>
      <c r="L114" s="568"/>
      <c r="M114" s="570"/>
      <c r="N114" s="570"/>
      <c r="O114" s="570"/>
      <c r="P114" s="570"/>
      <c r="Q114" s="570"/>
      <c r="R114" s="571"/>
      <c r="S114" s="572"/>
      <c r="T114" s="572"/>
      <c r="U114" s="572"/>
      <c r="V114" s="573"/>
      <c r="W114" s="28"/>
      <c r="X114" s="4"/>
      <c r="Y114" s="5"/>
      <c r="Z114" s="354"/>
      <c r="AA114" s="355"/>
    </row>
    <row r="115" spans="1:27" ht="33.9" customHeight="1">
      <c r="A115" s="337"/>
      <c r="B115" s="356">
        <f t="shared" si="0"/>
        <v>63</v>
      </c>
      <c r="C115" s="566"/>
      <c r="D115" s="567"/>
      <c r="E115" s="567"/>
      <c r="F115" s="567"/>
      <c r="G115" s="567"/>
      <c r="H115" s="567"/>
      <c r="I115" s="567"/>
      <c r="J115" s="567"/>
      <c r="K115" s="567"/>
      <c r="L115" s="568"/>
      <c r="M115" s="570"/>
      <c r="N115" s="570"/>
      <c r="O115" s="570"/>
      <c r="P115" s="570"/>
      <c r="Q115" s="570"/>
      <c r="R115" s="571"/>
      <c r="S115" s="572"/>
      <c r="T115" s="572"/>
      <c r="U115" s="572"/>
      <c r="V115" s="573"/>
      <c r="W115" s="28"/>
      <c r="X115" s="4"/>
      <c r="Y115" s="5"/>
      <c r="Z115" s="354"/>
      <c r="AA115" s="355"/>
    </row>
    <row r="116" spans="1:27" ht="33.9" customHeight="1">
      <c r="A116" s="337"/>
      <c r="B116" s="356">
        <f t="shared" si="0"/>
        <v>64</v>
      </c>
      <c r="C116" s="566"/>
      <c r="D116" s="567"/>
      <c r="E116" s="567"/>
      <c r="F116" s="567"/>
      <c r="G116" s="567"/>
      <c r="H116" s="567"/>
      <c r="I116" s="567"/>
      <c r="J116" s="567"/>
      <c r="K116" s="567"/>
      <c r="L116" s="568"/>
      <c r="M116" s="570"/>
      <c r="N116" s="570"/>
      <c r="O116" s="570"/>
      <c r="P116" s="570"/>
      <c r="Q116" s="570"/>
      <c r="R116" s="571"/>
      <c r="S116" s="572"/>
      <c r="T116" s="572"/>
      <c r="U116" s="572"/>
      <c r="V116" s="573"/>
      <c r="W116" s="28"/>
      <c r="X116" s="4"/>
      <c r="Y116" s="5"/>
      <c r="Z116" s="354"/>
      <c r="AA116" s="355"/>
    </row>
    <row r="117" spans="1:27" ht="33.9" customHeight="1">
      <c r="A117" s="337"/>
      <c r="B117" s="356">
        <f t="shared" si="0"/>
        <v>65</v>
      </c>
      <c r="C117" s="566"/>
      <c r="D117" s="567"/>
      <c r="E117" s="567"/>
      <c r="F117" s="567"/>
      <c r="G117" s="567"/>
      <c r="H117" s="567"/>
      <c r="I117" s="567"/>
      <c r="J117" s="567"/>
      <c r="K117" s="567"/>
      <c r="L117" s="568"/>
      <c r="M117" s="570"/>
      <c r="N117" s="570"/>
      <c r="O117" s="570"/>
      <c r="P117" s="570"/>
      <c r="Q117" s="570"/>
      <c r="R117" s="571"/>
      <c r="S117" s="572"/>
      <c r="T117" s="572"/>
      <c r="U117" s="572"/>
      <c r="V117" s="573"/>
      <c r="W117" s="28"/>
      <c r="X117" s="4"/>
      <c r="Y117" s="5"/>
      <c r="Z117" s="354"/>
      <c r="AA117" s="355"/>
    </row>
    <row r="118" spans="1:27" ht="33.9" customHeight="1">
      <c r="A118" s="337"/>
      <c r="B118" s="356">
        <f t="shared" si="0"/>
        <v>66</v>
      </c>
      <c r="C118" s="566"/>
      <c r="D118" s="567"/>
      <c r="E118" s="567"/>
      <c r="F118" s="567"/>
      <c r="G118" s="567"/>
      <c r="H118" s="567"/>
      <c r="I118" s="567"/>
      <c r="J118" s="567"/>
      <c r="K118" s="567"/>
      <c r="L118" s="568"/>
      <c r="M118" s="570"/>
      <c r="N118" s="570"/>
      <c r="O118" s="570"/>
      <c r="P118" s="570"/>
      <c r="Q118" s="570"/>
      <c r="R118" s="571"/>
      <c r="S118" s="572"/>
      <c r="T118" s="572"/>
      <c r="U118" s="572"/>
      <c r="V118" s="573"/>
      <c r="W118" s="28"/>
      <c r="X118" s="4"/>
      <c r="Y118" s="5"/>
      <c r="Z118" s="354"/>
      <c r="AA118" s="355"/>
    </row>
    <row r="119" spans="1:27" ht="33.9" customHeight="1">
      <c r="A119" s="337"/>
      <c r="B119" s="356">
        <f t="shared" ref="B119:B152" si="1">B118+1</f>
        <v>67</v>
      </c>
      <c r="C119" s="566"/>
      <c r="D119" s="567"/>
      <c r="E119" s="567"/>
      <c r="F119" s="567"/>
      <c r="G119" s="567"/>
      <c r="H119" s="567"/>
      <c r="I119" s="567"/>
      <c r="J119" s="567"/>
      <c r="K119" s="567"/>
      <c r="L119" s="568"/>
      <c r="M119" s="570"/>
      <c r="N119" s="570"/>
      <c r="O119" s="570"/>
      <c r="P119" s="570"/>
      <c r="Q119" s="570"/>
      <c r="R119" s="571"/>
      <c r="S119" s="572"/>
      <c r="T119" s="572"/>
      <c r="U119" s="572"/>
      <c r="V119" s="573"/>
      <c r="W119" s="28"/>
      <c r="X119" s="4"/>
      <c r="Y119" s="5"/>
      <c r="Z119" s="354"/>
      <c r="AA119" s="355"/>
    </row>
    <row r="120" spans="1:27" ht="33.9" customHeight="1">
      <c r="A120" s="337"/>
      <c r="B120" s="356">
        <f t="shared" si="1"/>
        <v>68</v>
      </c>
      <c r="C120" s="566"/>
      <c r="D120" s="567"/>
      <c r="E120" s="567"/>
      <c r="F120" s="567"/>
      <c r="G120" s="567"/>
      <c r="H120" s="567"/>
      <c r="I120" s="567"/>
      <c r="J120" s="567"/>
      <c r="K120" s="567"/>
      <c r="L120" s="568"/>
      <c r="M120" s="570"/>
      <c r="N120" s="570"/>
      <c r="O120" s="570"/>
      <c r="P120" s="570"/>
      <c r="Q120" s="570"/>
      <c r="R120" s="571"/>
      <c r="S120" s="572"/>
      <c r="T120" s="572"/>
      <c r="U120" s="572"/>
      <c r="V120" s="573"/>
      <c r="W120" s="28"/>
      <c r="X120" s="4"/>
      <c r="Y120" s="5"/>
      <c r="Z120" s="354"/>
      <c r="AA120" s="355"/>
    </row>
    <row r="121" spans="1:27" ht="33.9" customHeight="1">
      <c r="A121" s="337"/>
      <c r="B121" s="356">
        <f t="shared" si="1"/>
        <v>69</v>
      </c>
      <c r="C121" s="566"/>
      <c r="D121" s="567"/>
      <c r="E121" s="567"/>
      <c r="F121" s="567"/>
      <c r="G121" s="567"/>
      <c r="H121" s="567"/>
      <c r="I121" s="567"/>
      <c r="J121" s="567"/>
      <c r="K121" s="567"/>
      <c r="L121" s="568"/>
      <c r="M121" s="570"/>
      <c r="N121" s="570"/>
      <c r="O121" s="570"/>
      <c r="P121" s="570"/>
      <c r="Q121" s="570"/>
      <c r="R121" s="571"/>
      <c r="S121" s="572"/>
      <c r="T121" s="572"/>
      <c r="U121" s="572"/>
      <c r="V121" s="573"/>
      <c r="W121" s="28"/>
      <c r="X121" s="4"/>
      <c r="Y121" s="5"/>
      <c r="Z121" s="354"/>
      <c r="AA121" s="355"/>
    </row>
    <row r="122" spans="1:27" ht="33.9" customHeight="1">
      <c r="A122" s="337"/>
      <c r="B122" s="356">
        <f t="shared" si="1"/>
        <v>70</v>
      </c>
      <c r="C122" s="566"/>
      <c r="D122" s="567"/>
      <c r="E122" s="567"/>
      <c r="F122" s="567"/>
      <c r="G122" s="567"/>
      <c r="H122" s="567"/>
      <c r="I122" s="567"/>
      <c r="J122" s="567"/>
      <c r="K122" s="567"/>
      <c r="L122" s="568"/>
      <c r="M122" s="570"/>
      <c r="N122" s="570"/>
      <c r="O122" s="570"/>
      <c r="P122" s="570"/>
      <c r="Q122" s="570"/>
      <c r="R122" s="571"/>
      <c r="S122" s="572"/>
      <c r="T122" s="572"/>
      <c r="U122" s="572"/>
      <c r="V122" s="573"/>
      <c r="W122" s="28"/>
      <c r="X122" s="4"/>
      <c r="Y122" s="5"/>
      <c r="Z122" s="354"/>
      <c r="AA122" s="355"/>
    </row>
    <row r="123" spans="1:27" ht="33.9" customHeight="1">
      <c r="A123" s="337"/>
      <c r="B123" s="356">
        <f t="shared" si="1"/>
        <v>71</v>
      </c>
      <c r="C123" s="566"/>
      <c r="D123" s="567"/>
      <c r="E123" s="567"/>
      <c r="F123" s="567"/>
      <c r="G123" s="567"/>
      <c r="H123" s="567"/>
      <c r="I123" s="567"/>
      <c r="J123" s="567"/>
      <c r="K123" s="567"/>
      <c r="L123" s="568"/>
      <c r="M123" s="570"/>
      <c r="N123" s="570"/>
      <c r="O123" s="570"/>
      <c r="P123" s="570"/>
      <c r="Q123" s="570"/>
      <c r="R123" s="571"/>
      <c r="S123" s="572"/>
      <c r="T123" s="572"/>
      <c r="U123" s="572"/>
      <c r="V123" s="573"/>
      <c r="W123" s="28"/>
      <c r="X123" s="4"/>
      <c r="Y123" s="5"/>
      <c r="Z123" s="354"/>
      <c r="AA123" s="355"/>
    </row>
    <row r="124" spans="1:27" ht="33.9" customHeight="1">
      <c r="A124" s="337"/>
      <c r="B124" s="356">
        <f t="shared" si="1"/>
        <v>72</v>
      </c>
      <c r="C124" s="566"/>
      <c r="D124" s="567"/>
      <c r="E124" s="567"/>
      <c r="F124" s="567"/>
      <c r="G124" s="567"/>
      <c r="H124" s="567"/>
      <c r="I124" s="567"/>
      <c r="J124" s="567"/>
      <c r="K124" s="567"/>
      <c r="L124" s="568"/>
      <c r="M124" s="570"/>
      <c r="N124" s="570"/>
      <c r="O124" s="570"/>
      <c r="P124" s="570"/>
      <c r="Q124" s="570"/>
      <c r="R124" s="571"/>
      <c r="S124" s="572"/>
      <c r="T124" s="572"/>
      <c r="U124" s="572"/>
      <c r="V124" s="573"/>
      <c r="W124" s="28"/>
      <c r="X124" s="4"/>
      <c r="Y124" s="5"/>
      <c r="Z124" s="354"/>
      <c r="AA124" s="355"/>
    </row>
    <row r="125" spans="1:27" ht="33.9" customHeight="1">
      <c r="A125" s="337"/>
      <c r="B125" s="356">
        <f t="shared" si="1"/>
        <v>73</v>
      </c>
      <c r="C125" s="566"/>
      <c r="D125" s="567"/>
      <c r="E125" s="567"/>
      <c r="F125" s="567"/>
      <c r="G125" s="567"/>
      <c r="H125" s="567"/>
      <c r="I125" s="567"/>
      <c r="J125" s="567"/>
      <c r="K125" s="567"/>
      <c r="L125" s="568"/>
      <c r="M125" s="570"/>
      <c r="N125" s="570"/>
      <c r="O125" s="570"/>
      <c r="P125" s="570"/>
      <c r="Q125" s="570"/>
      <c r="R125" s="571"/>
      <c r="S125" s="572"/>
      <c r="T125" s="572"/>
      <c r="U125" s="572"/>
      <c r="V125" s="573"/>
      <c r="W125" s="28"/>
      <c r="X125" s="4"/>
      <c r="Y125" s="5"/>
      <c r="Z125" s="354"/>
      <c r="AA125" s="355"/>
    </row>
    <row r="126" spans="1:27" ht="33.9" customHeight="1">
      <c r="A126" s="337"/>
      <c r="B126" s="356">
        <f t="shared" si="1"/>
        <v>74</v>
      </c>
      <c r="C126" s="566"/>
      <c r="D126" s="567"/>
      <c r="E126" s="567"/>
      <c r="F126" s="567"/>
      <c r="G126" s="567"/>
      <c r="H126" s="567"/>
      <c r="I126" s="567"/>
      <c r="J126" s="567"/>
      <c r="K126" s="567"/>
      <c r="L126" s="568"/>
      <c r="M126" s="570"/>
      <c r="N126" s="570"/>
      <c r="O126" s="570"/>
      <c r="P126" s="570"/>
      <c r="Q126" s="570"/>
      <c r="R126" s="571"/>
      <c r="S126" s="572"/>
      <c r="T126" s="572"/>
      <c r="U126" s="572"/>
      <c r="V126" s="573"/>
      <c r="W126" s="28"/>
      <c r="X126" s="4"/>
      <c r="Y126" s="5"/>
      <c r="Z126" s="354"/>
      <c r="AA126" s="355"/>
    </row>
    <row r="127" spans="1:27" ht="33.9" customHeight="1">
      <c r="A127" s="337"/>
      <c r="B127" s="356">
        <f t="shared" si="1"/>
        <v>75</v>
      </c>
      <c r="C127" s="566"/>
      <c r="D127" s="567"/>
      <c r="E127" s="567"/>
      <c r="F127" s="567"/>
      <c r="G127" s="567"/>
      <c r="H127" s="567"/>
      <c r="I127" s="567"/>
      <c r="J127" s="567"/>
      <c r="K127" s="567"/>
      <c r="L127" s="568"/>
      <c r="M127" s="570"/>
      <c r="N127" s="570"/>
      <c r="O127" s="570"/>
      <c r="P127" s="570"/>
      <c r="Q127" s="570"/>
      <c r="R127" s="571"/>
      <c r="S127" s="572"/>
      <c r="T127" s="572"/>
      <c r="U127" s="572"/>
      <c r="V127" s="573"/>
      <c r="W127" s="28"/>
      <c r="X127" s="4"/>
      <c r="Y127" s="5"/>
      <c r="Z127" s="354"/>
      <c r="AA127" s="355"/>
    </row>
    <row r="128" spans="1:27" ht="33.9" customHeight="1">
      <c r="A128" s="337"/>
      <c r="B128" s="356">
        <f t="shared" si="1"/>
        <v>76</v>
      </c>
      <c r="C128" s="566"/>
      <c r="D128" s="567"/>
      <c r="E128" s="567"/>
      <c r="F128" s="567"/>
      <c r="G128" s="567"/>
      <c r="H128" s="567"/>
      <c r="I128" s="567"/>
      <c r="J128" s="567"/>
      <c r="K128" s="567"/>
      <c r="L128" s="568"/>
      <c r="M128" s="570"/>
      <c r="N128" s="570"/>
      <c r="O128" s="570"/>
      <c r="P128" s="570"/>
      <c r="Q128" s="570"/>
      <c r="R128" s="571"/>
      <c r="S128" s="572"/>
      <c r="T128" s="572"/>
      <c r="U128" s="572"/>
      <c r="V128" s="573"/>
      <c r="W128" s="28"/>
      <c r="X128" s="4"/>
      <c r="Y128" s="5"/>
      <c r="Z128" s="354"/>
      <c r="AA128" s="355"/>
    </row>
    <row r="129" spans="1:27" ht="33.9" customHeight="1">
      <c r="A129" s="337"/>
      <c r="B129" s="356">
        <f t="shared" si="1"/>
        <v>77</v>
      </c>
      <c r="C129" s="566"/>
      <c r="D129" s="567"/>
      <c r="E129" s="567"/>
      <c r="F129" s="567"/>
      <c r="G129" s="567"/>
      <c r="H129" s="567"/>
      <c r="I129" s="567"/>
      <c r="J129" s="567"/>
      <c r="K129" s="567"/>
      <c r="L129" s="568"/>
      <c r="M129" s="570"/>
      <c r="N129" s="570"/>
      <c r="O129" s="570"/>
      <c r="P129" s="570"/>
      <c r="Q129" s="570"/>
      <c r="R129" s="571"/>
      <c r="S129" s="572"/>
      <c r="T129" s="572"/>
      <c r="U129" s="572"/>
      <c r="V129" s="573"/>
      <c r="W129" s="28"/>
      <c r="X129" s="4"/>
      <c r="Y129" s="5"/>
      <c r="Z129" s="354"/>
      <c r="AA129" s="355"/>
    </row>
    <row r="130" spans="1:27" ht="33.9" customHeight="1">
      <c r="A130" s="337"/>
      <c r="B130" s="356">
        <f t="shared" si="1"/>
        <v>78</v>
      </c>
      <c r="C130" s="566"/>
      <c r="D130" s="567"/>
      <c r="E130" s="567"/>
      <c r="F130" s="567"/>
      <c r="G130" s="567"/>
      <c r="H130" s="567"/>
      <c r="I130" s="567"/>
      <c r="J130" s="567"/>
      <c r="K130" s="567"/>
      <c r="L130" s="568"/>
      <c r="M130" s="570"/>
      <c r="N130" s="570"/>
      <c r="O130" s="570"/>
      <c r="P130" s="570"/>
      <c r="Q130" s="570"/>
      <c r="R130" s="571"/>
      <c r="S130" s="572"/>
      <c r="T130" s="572"/>
      <c r="U130" s="572"/>
      <c r="V130" s="573"/>
      <c r="W130" s="28"/>
      <c r="X130" s="4"/>
      <c r="Y130" s="5"/>
      <c r="Z130" s="354"/>
      <c r="AA130" s="355"/>
    </row>
    <row r="131" spans="1:27" ht="33.9" customHeight="1">
      <c r="A131" s="337"/>
      <c r="B131" s="356">
        <f t="shared" si="1"/>
        <v>79</v>
      </c>
      <c r="C131" s="566"/>
      <c r="D131" s="567"/>
      <c r="E131" s="567"/>
      <c r="F131" s="567"/>
      <c r="G131" s="567"/>
      <c r="H131" s="567"/>
      <c r="I131" s="567"/>
      <c r="J131" s="567"/>
      <c r="K131" s="567"/>
      <c r="L131" s="568"/>
      <c r="M131" s="570"/>
      <c r="N131" s="570"/>
      <c r="O131" s="570"/>
      <c r="P131" s="570"/>
      <c r="Q131" s="570"/>
      <c r="R131" s="571"/>
      <c r="S131" s="572"/>
      <c r="T131" s="572"/>
      <c r="U131" s="572"/>
      <c r="V131" s="573"/>
      <c r="W131" s="28"/>
      <c r="X131" s="4"/>
      <c r="Y131" s="5"/>
      <c r="Z131" s="354"/>
      <c r="AA131" s="355"/>
    </row>
    <row r="132" spans="1:27" ht="33.9" customHeight="1">
      <c r="A132" s="337"/>
      <c r="B132" s="356">
        <f t="shared" si="1"/>
        <v>80</v>
      </c>
      <c r="C132" s="566"/>
      <c r="D132" s="567"/>
      <c r="E132" s="567"/>
      <c r="F132" s="567"/>
      <c r="G132" s="567"/>
      <c r="H132" s="567"/>
      <c r="I132" s="567"/>
      <c r="J132" s="567"/>
      <c r="K132" s="567"/>
      <c r="L132" s="568"/>
      <c r="M132" s="570"/>
      <c r="N132" s="570"/>
      <c r="O132" s="570"/>
      <c r="P132" s="570"/>
      <c r="Q132" s="570"/>
      <c r="R132" s="571"/>
      <c r="S132" s="572"/>
      <c r="T132" s="572"/>
      <c r="U132" s="572"/>
      <c r="V132" s="573"/>
      <c r="W132" s="28"/>
      <c r="X132" s="4"/>
      <c r="Y132" s="5"/>
      <c r="Z132" s="354"/>
      <c r="AA132" s="355"/>
    </row>
    <row r="133" spans="1:27" ht="33.9" customHeight="1">
      <c r="A133" s="337"/>
      <c r="B133" s="356">
        <f t="shared" si="1"/>
        <v>81</v>
      </c>
      <c r="C133" s="566"/>
      <c r="D133" s="567"/>
      <c r="E133" s="567"/>
      <c r="F133" s="567"/>
      <c r="G133" s="567"/>
      <c r="H133" s="567"/>
      <c r="I133" s="567"/>
      <c r="J133" s="567"/>
      <c r="K133" s="567"/>
      <c r="L133" s="568"/>
      <c r="M133" s="570"/>
      <c r="N133" s="570"/>
      <c r="O133" s="570"/>
      <c r="P133" s="570"/>
      <c r="Q133" s="570"/>
      <c r="R133" s="571"/>
      <c r="S133" s="572"/>
      <c r="T133" s="572"/>
      <c r="U133" s="572"/>
      <c r="V133" s="573"/>
      <c r="W133" s="28"/>
      <c r="X133" s="4"/>
      <c r="Y133" s="5"/>
      <c r="Z133" s="354"/>
      <c r="AA133" s="355"/>
    </row>
    <row r="134" spans="1:27" ht="33.9" customHeight="1">
      <c r="A134" s="337"/>
      <c r="B134" s="356">
        <f t="shared" si="1"/>
        <v>82</v>
      </c>
      <c r="C134" s="566"/>
      <c r="D134" s="567"/>
      <c r="E134" s="567"/>
      <c r="F134" s="567"/>
      <c r="G134" s="567"/>
      <c r="H134" s="567"/>
      <c r="I134" s="567"/>
      <c r="J134" s="567"/>
      <c r="K134" s="567"/>
      <c r="L134" s="568"/>
      <c r="M134" s="570"/>
      <c r="N134" s="570"/>
      <c r="O134" s="570"/>
      <c r="P134" s="570"/>
      <c r="Q134" s="570"/>
      <c r="R134" s="571"/>
      <c r="S134" s="572"/>
      <c r="T134" s="572"/>
      <c r="U134" s="572"/>
      <c r="V134" s="573"/>
      <c r="W134" s="28"/>
      <c r="X134" s="4"/>
      <c r="Y134" s="5"/>
      <c r="Z134" s="354"/>
      <c r="AA134" s="355"/>
    </row>
    <row r="135" spans="1:27" ht="33.9" customHeight="1">
      <c r="A135" s="337"/>
      <c r="B135" s="356">
        <f t="shared" si="1"/>
        <v>83</v>
      </c>
      <c r="C135" s="566"/>
      <c r="D135" s="567"/>
      <c r="E135" s="567"/>
      <c r="F135" s="567"/>
      <c r="G135" s="567"/>
      <c r="H135" s="567"/>
      <c r="I135" s="567"/>
      <c r="J135" s="567"/>
      <c r="K135" s="567"/>
      <c r="L135" s="568"/>
      <c r="M135" s="570"/>
      <c r="N135" s="570"/>
      <c r="O135" s="570"/>
      <c r="P135" s="570"/>
      <c r="Q135" s="570"/>
      <c r="R135" s="571"/>
      <c r="S135" s="572"/>
      <c r="T135" s="572"/>
      <c r="U135" s="572"/>
      <c r="V135" s="573"/>
      <c r="W135" s="28"/>
      <c r="X135" s="4"/>
      <c r="Y135" s="5"/>
      <c r="Z135" s="354"/>
      <c r="AA135" s="355"/>
    </row>
    <row r="136" spans="1:27" ht="33.9" customHeight="1">
      <c r="A136" s="337"/>
      <c r="B136" s="356">
        <f t="shared" si="1"/>
        <v>84</v>
      </c>
      <c r="C136" s="566"/>
      <c r="D136" s="567"/>
      <c r="E136" s="567"/>
      <c r="F136" s="567"/>
      <c r="G136" s="567"/>
      <c r="H136" s="567"/>
      <c r="I136" s="567"/>
      <c r="J136" s="567"/>
      <c r="K136" s="567"/>
      <c r="L136" s="568"/>
      <c r="M136" s="570"/>
      <c r="N136" s="570"/>
      <c r="O136" s="570"/>
      <c r="P136" s="570"/>
      <c r="Q136" s="570"/>
      <c r="R136" s="571"/>
      <c r="S136" s="572"/>
      <c r="T136" s="572"/>
      <c r="U136" s="572"/>
      <c r="V136" s="573"/>
      <c r="W136" s="28"/>
      <c r="X136" s="4"/>
      <c r="Y136" s="5"/>
      <c r="Z136" s="354"/>
      <c r="AA136" s="355"/>
    </row>
    <row r="137" spans="1:27" ht="33.9" customHeight="1">
      <c r="A137" s="337"/>
      <c r="B137" s="356">
        <f t="shared" si="1"/>
        <v>85</v>
      </c>
      <c r="C137" s="566"/>
      <c r="D137" s="567"/>
      <c r="E137" s="567"/>
      <c r="F137" s="567"/>
      <c r="G137" s="567"/>
      <c r="H137" s="567"/>
      <c r="I137" s="567"/>
      <c r="J137" s="567"/>
      <c r="K137" s="567"/>
      <c r="L137" s="568"/>
      <c r="M137" s="570"/>
      <c r="N137" s="570"/>
      <c r="O137" s="570"/>
      <c r="P137" s="570"/>
      <c r="Q137" s="570"/>
      <c r="R137" s="571"/>
      <c r="S137" s="572"/>
      <c r="T137" s="572"/>
      <c r="U137" s="572"/>
      <c r="V137" s="573"/>
      <c r="W137" s="28"/>
      <c r="X137" s="4"/>
      <c r="Y137" s="5"/>
      <c r="Z137" s="354"/>
      <c r="AA137" s="355"/>
    </row>
    <row r="138" spans="1:27" ht="33.9" customHeight="1">
      <c r="A138" s="337"/>
      <c r="B138" s="356">
        <f t="shared" si="1"/>
        <v>86</v>
      </c>
      <c r="C138" s="566"/>
      <c r="D138" s="567"/>
      <c r="E138" s="567"/>
      <c r="F138" s="567"/>
      <c r="G138" s="567"/>
      <c r="H138" s="567"/>
      <c r="I138" s="567"/>
      <c r="J138" s="567"/>
      <c r="K138" s="567"/>
      <c r="L138" s="568"/>
      <c r="M138" s="570"/>
      <c r="N138" s="570"/>
      <c r="O138" s="570"/>
      <c r="P138" s="570"/>
      <c r="Q138" s="570"/>
      <c r="R138" s="571"/>
      <c r="S138" s="572"/>
      <c r="T138" s="572"/>
      <c r="U138" s="572"/>
      <c r="V138" s="573"/>
      <c r="W138" s="28"/>
      <c r="X138" s="4"/>
      <c r="Y138" s="5"/>
      <c r="Z138" s="354"/>
      <c r="AA138" s="355"/>
    </row>
    <row r="139" spans="1:27" ht="33.9" customHeight="1">
      <c r="A139" s="337"/>
      <c r="B139" s="356">
        <f t="shared" si="1"/>
        <v>87</v>
      </c>
      <c r="C139" s="566"/>
      <c r="D139" s="567"/>
      <c r="E139" s="567"/>
      <c r="F139" s="567"/>
      <c r="G139" s="567"/>
      <c r="H139" s="567"/>
      <c r="I139" s="567"/>
      <c r="J139" s="567"/>
      <c r="K139" s="567"/>
      <c r="L139" s="568"/>
      <c r="M139" s="570"/>
      <c r="N139" s="570"/>
      <c r="O139" s="570"/>
      <c r="P139" s="570"/>
      <c r="Q139" s="570"/>
      <c r="R139" s="571"/>
      <c r="S139" s="572"/>
      <c r="T139" s="572"/>
      <c r="U139" s="572"/>
      <c r="V139" s="573"/>
      <c r="W139" s="28"/>
      <c r="X139" s="4"/>
      <c r="Y139" s="5"/>
      <c r="Z139" s="354"/>
      <c r="AA139" s="355"/>
    </row>
    <row r="140" spans="1:27" ht="33.9" customHeight="1">
      <c r="A140" s="337"/>
      <c r="B140" s="356">
        <f t="shared" si="1"/>
        <v>88</v>
      </c>
      <c r="C140" s="566"/>
      <c r="D140" s="567"/>
      <c r="E140" s="567"/>
      <c r="F140" s="567"/>
      <c r="G140" s="567"/>
      <c r="H140" s="567"/>
      <c r="I140" s="567"/>
      <c r="J140" s="567"/>
      <c r="K140" s="567"/>
      <c r="L140" s="568"/>
      <c r="M140" s="570"/>
      <c r="N140" s="570"/>
      <c r="O140" s="570"/>
      <c r="P140" s="570"/>
      <c r="Q140" s="570"/>
      <c r="R140" s="571"/>
      <c r="S140" s="572"/>
      <c r="T140" s="572"/>
      <c r="U140" s="572"/>
      <c r="V140" s="573"/>
      <c r="W140" s="28"/>
      <c r="X140" s="4"/>
      <c r="Y140" s="5"/>
      <c r="Z140" s="354"/>
      <c r="AA140" s="355"/>
    </row>
    <row r="141" spans="1:27" ht="33.9" customHeight="1">
      <c r="A141" s="337"/>
      <c r="B141" s="356">
        <f t="shared" si="1"/>
        <v>89</v>
      </c>
      <c r="C141" s="566"/>
      <c r="D141" s="567"/>
      <c r="E141" s="567"/>
      <c r="F141" s="567"/>
      <c r="G141" s="567"/>
      <c r="H141" s="567"/>
      <c r="I141" s="567"/>
      <c r="J141" s="567"/>
      <c r="K141" s="567"/>
      <c r="L141" s="568"/>
      <c r="M141" s="570"/>
      <c r="N141" s="570"/>
      <c r="O141" s="570"/>
      <c r="P141" s="570"/>
      <c r="Q141" s="570"/>
      <c r="R141" s="571"/>
      <c r="S141" s="572"/>
      <c r="T141" s="572"/>
      <c r="U141" s="572"/>
      <c r="V141" s="573"/>
      <c r="W141" s="28"/>
      <c r="X141" s="4"/>
      <c r="Y141" s="5"/>
      <c r="Z141" s="354"/>
      <c r="AA141" s="355"/>
    </row>
    <row r="142" spans="1:27" ht="33.9" customHeight="1">
      <c r="A142" s="337"/>
      <c r="B142" s="356">
        <f t="shared" si="1"/>
        <v>90</v>
      </c>
      <c r="C142" s="566"/>
      <c r="D142" s="567"/>
      <c r="E142" s="567"/>
      <c r="F142" s="567"/>
      <c r="G142" s="567"/>
      <c r="H142" s="567"/>
      <c r="I142" s="567"/>
      <c r="J142" s="567"/>
      <c r="K142" s="567"/>
      <c r="L142" s="568"/>
      <c r="M142" s="570"/>
      <c r="N142" s="570"/>
      <c r="O142" s="570"/>
      <c r="P142" s="570"/>
      <c r="Q142" s="570"/>
      <c r="R142" s="571"/>
      <c r="S142" s="572"/>
      <c r="T142" s="572"/>
      <c r="U142" s="572"/>
      <c r="V142" s="573"/>
      <c r="W142" s="28"/>
      <c r="X142" s="4"/>
      <c r="Y142" s="5"/>
      <c r="Z142" s="354"/>
      <c r="AA142" s="355"/>
    </row>
    <row r="143" spans="1:27" ht="33.9" customHeight="1">
      <c r="A143" s="337"/>
      <c r="B143" s="356">
        <f t="shared" si="1"/>
        <v>91</v>
      </c>
      <c r="C143" s="566"/>
      <c r="D143" s="567"/>
      <c r="E143" s="567"/>
      <c r="F143" s="567"/>
      <c r="G143" s="567"/>
      <c r="H143" s="567"/>
      <c r="I143" s="567"/>
      <c r="J143" s="567"/>
      <c r="K143" s="567"/>
      <c r="L143" s="568"/>
      <c r="M143" s="570"/>
      <c r="N143" s="570"/>
      <c r="O143" s="570"/>
      <c r="P143" s="570"/>
      <c r="Q143" s="570"/>
      <c r="R143" s="571"/>
      <c r="S143" s="572"/>
      <c r="T143" s="572"/>
      <c r="U143" s="572"/>
      <c r="V143" s="573"/>
      <c r="W143" s="28"/>
      <c r="X143" s="4"/>
      <c r="Y143" s="5"/>
      <c r="Z143" s="354"/>
      <c r="AA143" s="355"/>
    </row>
    <row r="144" spans="1:27" ht="33.9" customHeight="1">
      <c r="A144" s="337"/>
      <c r="B144" s="356">
        <f t="shared" si="1"/>
        <v>92</v>
      </c>
      <c r="C144" s="566"/>
      <c r="D144" s="567"/>
      <c r="E144" s="567"/>
      <c r="F144" s="567"/>
      <c r="G144" s="567"/>
      <c r="H144" s="567"/>
      <c r="I144" s="567"/>
      <c r="J144" s="567"/>
      <c r="K144" s="567"/>
      <c r="L144" s="568"/>
      <c r="M144" s="570"/>
      <c r="N144" s="570"/>
      <c r="O144" s="570"/>
      <c r="P144" s="570"/>
      <c r="Q144" s="570"/>
      <c r="R144" s="571"/>
      <c r="S144" s="572"/>
      <c r="T144" s="572"/>
      <c r="U144" s="572"/>
      <c r="V144" s="573"/>
      <c r="W144" s="28"/>
      <c r="X144" s="4"/>
      <c r="Y144" s="5"/>
      <c r="Z144" s="354"/>
      <c r="AA144" s="355"/>
    </row>
    <row r="145" spans="1:27" ht="33.9" customHeight="1">
      <c r="A145" s="337"/>
      <c r="B145" s="356">
        <f t="shared" si="1"/>
        <v>93</v>
      </c>
      <c r="C145" s="566"/>
      <c r="D145" s="567"/>
      <c r="E145" s="567"/>
      <c r="F145" s="567"/>
      <c r="G145" s="567"/>
      <c r="H145" s="567"/>
      <c r="I145" s="567"/>
      <c r="J145" s="567"/>
      <c r="K145" s="567"/>
      <c r="L145" s="568"/>
      <c r="M145" s="570"/>
      <c r="N145" s="570"/>
      <c r="O145" s="570"/>
      <c r="P145" s="570"/>
      <c r="Q145" s="570"/>
      <c r="R145" s="571"/>
      <c r="S145" s="572"/>
      <c r="T145" s="572"/>
      <c r="U145" s="572"/>
      <c r="V145" s="573"/>
      <c r="W145" s="28"/>
      <c r="X145" s="4"/>
      <c r="Y145" s="5"/>
      <c r="Z145" s="354"/>
      <c r="AA145" s="355"/>
    </row>
    <row r="146" spans="1:27" ht="33.9" customHeight="1">
      <c r="A146" s="337"/>
      <c r="B146" s="356">
        <f t="shared" si="1"/>
        <v>94</v>
      </c>
      <c r="C146" s="566"/>
      <c r="D146" s="567"/>
      <c r="E146" s="567"/>
      <c r="F146" s="567"/>
      <c r="G146" s="567"/>
      <c r="H146" s="567"/>
      <c r="I146" s="567"/>
      <c r="J146" s="567"/>
      <c r="K146" s="567"/>
      <c r="L146" s="568"/>
      <c r="M146" s="570"/>
      <c r="N146" s="570"/>
      <c r="O146" s="570"/>
      <c r="P146" s="570"/>
      <c r="Q146" s="570"/>
      <c r="R146" s="571"/>
      <c r="S146" s="572"/>
      <c r="T146" s="572"/>
      <c r="U146" s="572"/>
      <c r="V146" s="573"/>
      <c r="W146" s="28"/>
      <c r="X146" s="4"/>
      <c r="Y146" s="5"/>
      <c r="Z146" s="354"/>
      <c r="AA146" s="355"/>
    </row>
    <row r="147" spans="1:27" ht="33.9" customHeight="1">
      <c r="A147" s="337"/>
      <c r="B147" s="356">
        <f t="shared" si="1"/>
        <v>95</v>
      </c>
      <c r="C147" s="566"/>
      <c r="D147" s="567"/>
      <c r="E147" s="567"/>
      <c r="F147" s="567"/>
      <c r="G147" s="567"/>
      <c r="H147" s="567"/>
      <c r="I147" s="567"/>
      <c r="J147" s="567"/>
      <c r="K147" s="567"/>
      <c r="L147" s="568"/>
      <c r="M147" s="570"/>
      <c r="N147" s="570"/>
      <c r="O147" s="570"/>
      <c r="P147" s="570"/>
      <c r="Q147" s="570"/>
      <c r="R147" s="571"/>
      <c r="S147" s="572"/>
      <c r="T147" s="572"/>
      <c r="U147" s="572"/>
      <c r="V147" s="573"/>
      <c r="W147" s="28"/>
      <c r="X147" s="4"/>
      <c r="Y147" s="5"/>
      <c r="Z147" s="354"/>
      <c r="AA147" s="355"/>
    </row>
    <row r="148" spans="1:27" ht="33.9" customHeight="1">
      <c r="A148" s="337"/>
      <c r="B148" s="356">
        <f t="shared" si="1"/>
        <v>96</v>
      </c>
      <c r="C148" s="566"/>
      <c r="D148" s="567"/>
      <c r="E148" s="567"/>
      <c r="F148" s="567"/>
      <c r="G148" s="567"/>
      <c r="H148" s="567"/>
      <c r="I148" s="567"/>
      <c r="J148" s="567"/>
      <c r="K148" s="567"/>
      <c r="L148" s="568"/>
      <c r="M148" s="570"/>
      <c r="N148" s="570"/>
      <c r="O148" s="570"/>
      <c r="P148" s="570"/>
      <c r="Q148" s="570"/>
      <c r="R148" s="571"/>
      <c r="S148" s="572"/>
      <c r="T148" s="572"/>
      <c r="U148" s="572"/>
      <c r="V148" s="573"/>
      <c r="W148" s="28"/>
      <c r="X148" s="4"/>
      <c r="Y148" s="5"/>
      <c r="Z148" s="354"/>
      <c r="AA148" s="355"/>
    </row>
    <row r="149" spans="1:27" ht="33.9" customHeight="1">
      <c r="A149" s="337"/>
      <c r="B149" s="356">
        <f t="shared" si="1"/>
        <v>97</v>
      </c>
      <c r="C149" s="566"/>
      <c r="D149" s="567"/>
      <c r="E149" s="567"/>
      <c r="F149" s="567"/>
      <c r="G149" s="567"/>
      <c r="H149" s="567"/>
      <c r="I149" s="567"/>
      <c r="J149" s="567"/>
      <c r="K149" s="567"/>
      <c r="L149" s="568"/>
      <c r="M149" s="570"/>
      <c r="N149" s="570"/>
      <c r="O149" s="570"/>
      <c r="P149" s="570"/>
      <c r="Q149" s="570"/>
      <c r="R149" s="571"/>
      <c r="S149" s="572"/>
      <c r="T149" s="572"/>
      <c r="U149" s="572"/>
      <c r="V149" s="573"/>
      <c r="W149" s="28"/>
      <c r="X149" s="4"/>
      <c r="Y149" s="5"/>
      <c r="Z149" s="354"/>
      <c r="AA149" s="355"/>
    </row>
    <row r="150" spans="1:27" ht="33.9" customHeight="1">
      <c r="A150" s="337"/>
      <c r="B150" s="356">
        <f t="shared" si="1"/>
        <v>98</v>
      </c>
      <c r="C150" s="566"/>
      <c r="D150" s="567"/>
      <c r="E150" s="567"/>
      <c r="F150" s="567"/>
      <c r="G150" s="567"/>
      <c r="H150" s="567"/>
      <c r="I150" s="567"/>
      <c r="J150" s="567"/>
      <c r="K150" s="567"/>
      <c r="L150" s="568"/>
      <c r="M150" s="570"/>
      <c r="N150" s="570"/>
      <c r="O150" s="570"/>
      <c r="P150" s="570"/>
      <c r="Q150" s="570"/>
      <c r="R150" s="571"/>
      <c r="S150" s="572"/>
      <c r="T150" s="572"/>
      <c r="U150" s="572"/>
      <c r="V150" s="573"/>
      <c r="W150" s="28"/>
      <c r="X150" s="4"/>
      <c r="Y150" s="5"/>
      <c r="Z150" s="354"/>
      <c r="AA150" s="355"/>
    </row>
    <row r="151" spans="1:27" ht="33.9" customHeight="1">
      <c r="A151" s="337"/>
      <c r="B151" s="356">
        <f t="shared" si="1"/>
        <v>99</v>
      </c>
      <c r="C151" s="566"/>
      <c r="D151" s="567"/>
      <c r="E151" s="567"/>
      <c r="F151" s="567"/>
      <c r="G151" s="567"/>
      <c r="H151" s="567"/>
      <c r="I151" s="567"/>
      <c r="J151" s="567"/>
      <c r="K151" s="567"/>
      <c r="L151" s="568"/>
      <c r="M151" s="570"/>
      <c r="N151" s="570"/>
      <c r="O151" s="570"/>
      <c r="P151" s="570"/>
      <c r="Q151" s="570"/>
      <c r="R151" s="571"/>
      <c r="S151" s="572"/>
      <c r="T151" s="572"/>
      <c r="U151" s="572"/>
      <c r="V151" s="573"/>
      <c r="W151" s="28"/>
      <c r="X151" s="4"/>
      <c r="Y151" s="5"/>
      <c r="Z151" s="354"/>
      <c r="AA151" s="355"/>
    </row>
    <row r="152" spans="1:27" ht="33.9" customHeight="1">
      <c r="A152" s="337"/>
      <c r="B152" s="356">
        <f t="shared" si="1"/>
        <v>100</v>
      </c>
      <c r="C152" s="566"/>
      <c r="D152" s="567"/>
      <c r="E152" s="567"/>
      <c r="F152" s="567"/>
      <c r="G152" s="567"/>
      <c r="H152" s="567"/>
      <c r="I152" s="567"/>
      <c r="J152" s="567"/>
      <c r="K152" s="567"/>
      <c r="L152" s="568"/>
      <c r="M152" s="570"/>
      <c r="N152" s="570"/>
      <c r="O152" s="570"/>
      <c r="P152" s="570"/>
      <c r="Q152" s="570"/>
      <c r="R152" s="571"/>
      <c r="S152" s="572"/>
      <c r="T152" s="572"/>
      <c r="U152" s="572"/>
      <c r="V152" s="573"/>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K189" sqref="AK189"/>
    </sheetView>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5" t="s">
        <v>16</v>
      </c>
      <c r="AA1" s="805"/>
      <c r="AB1" s="805"/>
      <c r="AC1" s="805"/>
      <c r="AD1" s="805" t="str">
        <f>IF(基本情報入力シート!C32="","",基本情報入力シート!C32)</f>
        <v/>
      </c>
      <c r="AE1" s="805"/>
      <c r="AF1" s="805"/>
      <c r="AG1" s="805"/>
      <c r="AH1" s="805"/>
      <c r="AI1" s="805"/>
      <c r="AJ1" s="805"/>
      <c r="AK1" s="805"/>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7" t="s">
        <v>2154</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7" t="s">
        <v>23</v>
      </c>
      <c r="C6" s="828"/>
      <c r="D6" s="828"/>
      <c r="E6" s="828"/>
      <c r="F6" s="828"/>
      <c r="G6" s="828"/>
      <c r="H6" s="824" t="str">
        <f>IF(基本情報入力シート!M36="","",基本情報入力シート!M36)</f>
        <v/>
      </c>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6"/>
      <c r="AL6" s="90"/>
    </row>
    <row r="7" spans="1:50" s="91" customFormat="1" ht="22.5" customHeight="1">
      <c r="A7" s="90"/>
      <c r="B7" s="815" t="s">
        <v>22</v>
      </c>
      <c r="C7" s="816"/>
      <c r="D7" s="816"/>
      <c r="E7" s="816"/>
      <c r="F7" s="816"/>
      <c r="G7" s="816"/>
      <c r="H7" s="829" t="str">
        <f>IF(基本情報入力シート!M37="","",基本情報入力シート!M37)</f>
        <v/>
      </c>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1"/>
      <c r="AL7" s="90"/>
    </row>
    <row r="8" spans="1:50" s="91" customFormat="1" ht="12.75" customHeight="1">
      <c r="A8" s="90"/>
      <c r="B8" s="809" t="s">
        <v>18</v>
      </c>
      <c r="C8" s="810"/>
      <c r="D8" s="810"/>
      <c r="E8" s="810"/>
      <c r="F8" s="810"/>
      <c r="G8" s="810"/>
      <c r="H8" s="92" t="s">
        <v>1</v>
      </c>
      <c r="I8" s="817" t="str">
        <f>IF(基本情報入力シート!AC38="－","",基本情報入力シート!AC38)</f>
        <v/>
      </c>
      <c r="J8" s="817"/>
      <c r="K8" s="817"/>
      <c r="L8" s="817"/>
      <c r="M8" s="817"/>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1"/>
      <c r="C9" s="812"/>
      <c r="D9" s="812"/>
      <c r="E9" s="812"/>
      <c r="F9" s="812"/>
      <c r="G9" s="812"/>
      <c r="H9" s="832" t="str">
        <f>IF(基本情報入力シート!M39="","",基本情報入力シート!M39)</f>
        <v/>
      </c>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4"/>
      <c r="AL9" s="90"/>
    </row>
    <row r="10" spans="1:50" s="91" customFormat="1" ht="12" customHeight="1">
      <c r="A10" s="90"/>
      <c r="B10" s="813"/>
      <c r="C10" s="814"/>
      <c r="D10" s="814"/>
      <c r="E10" s="814"/>
      <c r="F10" s="814"/>
      <c r="G10" s="814"/>
      <c r="H10" s="806" t="str">
        <f>IF(基本情報入力シート!M40="","",基本情報入力シート!M40)</f>
        <v/>
      </c>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8"/>
      <c r="AL10" s="90"/>
    </row>
    <row r="11" spans="1:50" s="91" customFormat="1" ht="15" customHeight="1">
      <c r="A11" s="90"/>
      <c r="B11" s="822" t="s">
        <v>0</v>
      </c>
      <c r="C11" s="823"/>
      <c r="D11" s="823"/>
      <c r="E11" s="823"/>
      <c r="F11" s="823"/>
      <c r="G11" s="823"/>
      <c r="H11" s="824" t="str">
        <f>IF(基本情報入力シート!M43="","",基本情報入力シート!M43)</f>
        <v/>
      </c>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6"/>
      <c r="AL11" s="90"/>
      <c r="AT11" s="96"/>
      <c r="AU11" s="96"/>
      <c r="AV11" s="96"/>
      <c r="AW11" s="96"/>
      <c r="AX11" s="96"/>
    </row>
    <row r="12" spans="1:50" s="91" customFormat="1" ht="22.5" customHeight="1">
      <c r="A12" s="90"/>
      <c r="B12" s="811" t="s">
        <v>19</v>
      </c>
      <c r="C12" s="812"/>
      <c r="D12" s="812"/>
      <c r="E12" s="812"/>
      <c r="F12" s="812"/>
      <c r="G12" s="812"/>
      <c r="H12" s="806" t="str">
        <f>IF(基本情報入力シート!M44="","",基本情報入力シート!M44)</f>
        <v/>
      </c>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8"/>
      <c r="AL12" s="90"/>
      <c r="AT12" s="96"/>
      <c r="AU12" s="96"/>
      <c r="AV12" s="96"/>
      <c r="AW12" s="96"/>
      <c r="AX12" s="96"/>
    </row>
    <row r="13" spans="1:50" s="91" customFormat="1" ht="17.25" customHeight="1">
      <c r="A13" s="90"/>
      <c r="B13" s="835" t="s">
        <v>20</v>
      </c>
      <c r="C13" s="835"/>
      <c r="D13" s="835"/>
      <c r="E13" s="835"/>
      <c r="F13" s="835"/>
      <c r="G13" s="835"/>
      <c r="H13" s="821" t="s">
        <v>8</v>
      </c>
      <c r="I13" s="821"/>
      <c r="J13" s="821"/>
      <c r="K13" s="815"/>
      <c r="L13" s="836" t="str">
        <f>IF(基本情報入力シート!M45="","",基本情報入力シート!M45)</f>
        <v/>
      </c>
      <c r="M13" s="836"/>
      <c r="N13" s="836"/>
      <c r="O13" s="836"/>
      <c r="P13" s="836"/>
      <c r="Q13" s="836"/>
      <c r="R13" s="836"/>
      <c r="S13" s="836"/>
      <c r="T13" s="836"/>
      <c r="U13" s="836"/>
      <c r="V13" s="835" t="s">
        <v>21</v>
      </c>
      <c r="W13" s="835"/>
      <c r="X13" s="835"/>
      <c r="Y13" s="835"/>
      <c r="Z13" s="836" t="str">
        <f>IF(基本情報入力シート!M46="","",基本情報入力シート!M46)</f>
        <v/>
      </c>
      <c r="AA13" s="836"/>
      <c r="AB13" s="836"/>
      <c r="AC13" s="836"/>
      <c r="AD13" s="836"/>
      <c r="AE13" s="836"/>
      <c r="AF13" s="836"/>
      <c r="AG13" s="836"/>
      <c r="AH13" s="836"/>
      <c r="AI13" s="836"/>
      <c r="AJ13" s="836"/>
      <c r="AK13" s="836"/>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8" t="s">
        <v>1957</v>
      </c>
      <c r="C17" s="839"/>
      <c r="D17" s="839"/>
      <c r="E17" s="839"/>
      <c r="F17" s="839"/>
      <c r="G17" s="839"/>
      <c r="H17" s="839"/>
      <c r="I17" s="839"/>
      <c r="J17" s="839"/>
      <c r="K17" s="839"/>
      <c r="L17" s="839"/>
      <c r="M17" s="839"/>
      <c r="N17" s="839"/>
      <c r="O17" s="839"/>
      <c r="P17" s="839"/>
      <c r="Q17" s="839"/>
      <c r="R17" s="839"/>
      <c r="S17" s="839"/>
      <c r="T17" s="839"/>
      <c r="U17" s="839"/>
      <c r="V17" s="839"/>
      <c r="W17" s="840"/>
      <c r="X17" s="90"/>
      <c r="Y17" s="90"/>
      <c r="Z17" s="90"/>
      <c r="AA17" s="90"/>
      <c r="AB17" s="90"/>
      <c r="AC17" s="90"/>
      <c r="AD17" s="90"/>
      <c r="AE17" s="90"/>
      <c r="AF17" s="90"/>
      <c r="AG17" s="90"/>
      <c r="AH17" s="110"/>
      <c r="AI17" s="90"/>
      <c r="AJ17" s="90"/>
      <c r="AK17" s="90"/>
      <c r="AL17" s="90"/>
    </row>
    <row r="18" spans="1:53" ht="19.5" customHeight="1">
      <c r="A18" s="85"/>
      <c r="B18" s="111" t="s">
        <v>10</v>
      </c>
      <c r="C18" s="841" t="s">
        <v>119</v>
      </c>
      <c r="D18" s="841"/>
      <c r="E18" s="841"/>
      <c r="F18" s="841"/>
      <c r="G18" s="841"/>
      <c r="H18" s="841"/>
      <c r="I18" s="841"/>
      <c r="J18" s="841"/>
      <c r="K18" s="841"/>
      <c r="L18" s="841"/>
      <c r="M18" s="841"/>
      <c r="N18" s="841"/>
      <c r="O18" s="841"/>
      <c r="P18" s="842"/>
      <c r="Q18" s="818">
        <f>SUM('別紙様式3-2（４・５月）'!N5,'別紙様式3-2（４・５月）'!N6,'別紙様式3-2（４・５月）'!N7,'別紙様式3-3（６月以降分）'!N5)</f>
        <v>0</v>
      </c>
      <c r="R18" s="819"/>
      <c r="S18" s="819"/>
      <c r="T18" s="819"/>
      <c r="U18" s="819"/>
      <c r="V18" s="820"/>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2064</v>
      </c>
      <c r="D19" s="695" t="s">
        <v>2066</v>
      </c>
      <c r="E19" s="695"/>
      <c r="F19" s="695"/>
      <c r="G19" s="695"/>
      <c r="H19" s="695"/>
      <c r="I19" s="695"/>
      <c r="J19" s="695"/>
      <c r="K19" s="695"/>
      <c r="L19" s="695"/>
      <c r="M19" s="695"/>
      <c r="N19" s="695"/>
      <c r="O19" s="695"/>
      <c r="P19" s="696"/>
      <c r="Q19" s="818">
        <f>SUM('別紙様式3-2（４・５月）'!N9,'別紙様式3-3（６月以降分）'!N7)</f>
        <v>0</v>
      </c>
      <c r="R19" s="819"/>
      <c r="S19" s="819"/>
      <c r="T19" s="819"/>
      <c r="U19" s="819"/>
      <c r="V19" s="820"/>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2065</v>
      </c>
      <c r="E20" s="695" t="s">
        <v>2067</v>
      </c>
      <c r="F20" s="695"/>
      <c r="G20" s="695"/>
      <c r="H20" s="695"/>
      <c r="I20" s="695"/>
      <c r="J20" s="695"/>
      <c r="K20" s="695"/>
      <c r="L20" s="695"/>
      <c r="M20" s="695"/>
      <c r="N20" s="695"/>
      <c r="O20" s="695"/>
      <c r="P20" s="893"/>
      <c r="Q20" s="697"/>
      <c r="R20" s="698"/>
      <c r="S20" s="698"/>
      <c r="T20" s="698"/>
      <c r="U20" s="698"/>
      <c r="V20" s="699"/>
      <c r="W20" s="119" t="s">
        <v>4</v>
      </c>
      <c r="X20" s="86" t="s">
        <v>75</v>
      </c>
      <c r="Y20" s="120" t="str">
        <f>IF(Q20&gt;Q19,"×","")</f>
        <v/>
      </c>
      <c r="Z20" s="85"/>
      <c r="AA20" s="85"/>
      <c r="AB20" s="85"/>
      <c r="AC20" s="85"/>
      <c r="AD20" s="85"/>
      <c r="AE20" s="85"/>
      <c r="AF20" s="85"/>
      <c r="AG20" s="85"/>
      <c r="AH20" s="85"/>
      <c r="AI20" s="85"/>
      <c r="AJ20" s="85"/>
      <c r="AK20" s="85"/>
      <c r="AL20" s="85"/>
      <c r="AM20" s="587" t="s">
        <v>2103</v>
      </c>
      <c r="AN20" s="588"/>
      <c r="AO20" s="588"/>
      <c r="AP20" s="588"/>
      <c r="AQ20" s="588"/>
      <c r="AR20" s="588"/>
      <c r="AS20" s="588"/>
      <c r="AT20" s="588"/>
      <c r="AU20" s="588"/>
      <c r="AV20" s="588"/>
      <c r="AW20" s="588"/>
      <c r="AX20" s="588"/>
      <c r="AY20" s="588"/>
      <c r="AZ20" s="588"/>
      <c r="BA20" s="589"/>
    </row>
    <row r="21" spans="1:53" ht="21.75" customHeight="1" thickBot="1">
      <c r="A21" s="85"/>
      <c r="B21" s="121" t="s">
        <v>11</v>
      </c>
      <c r="C21" s="695" t="s">
        <v>2083</v>
      </c>
      <c r="D21" s="841"/>
      <c r="E21" s="841"/>
      <c r="F21" s="841"/>
      <c r="G21" s="841"/>
      <c r="H21" s="841"/>
      <c r="I21" s="841"/>
      <c r="J21" s="841"/>
      <c r="K21" s="841"/>
      <c r="L21" s="841"/>
      <c r="M21" s="841"/>
      <c r="N21" s="841"/>
      <c r="O21" s="841"/>
      <c r="P21" s="841"/>
      <c r="Q21" s="818">
        <f>Q18-Q20</f>
        <v>0</v>
      </c>
      <c r="R21" s="819"/>
      <c r="S21" s="819"/>
      <c r="T21" s="819"/>
      <c r="U21" s="819"/>
      <c r="V21" s="820"/>
      <c r="W21" s="112" t="s">
        <v>4</v>
      </c>
      <c r="X21" s="86" t="s">
        <v>120</v>
      </c>
      <c r="Y21" s="602" t="str">
        <f>IFERROR(IF(Q22&gt;=Q21,"○","×"),"")</f>
        <v>○</v>
      </c>
      <c r="Z21" s="85"/>
      <c r="AA21" s="85"/>
      <c r="AB21" s="85"/>
      <c r="AC21" s="85"/>
      <c r="AD21" s="85"/>
      <c r="AE21" s="85"/>
      <c r="AF21" s="85"/>
      <c r="AG21" s="85"/>
      <c r="AH21" s="85"/>
      <c r="AI21" s="85"/>
      <c r="AJ21" s="85"/>
      <c r="AK21" s="85"/>
      <c r="AL21" s="85"/>
      <c r="AM21" s="928" t="s">
        <v>2102</v>
      </c>
      <c r="AN21" s="604"/>
      <c r="AO21" s="604"/>
      <c r="AP21" s="604"/>
      <c r="AQ21" s="604"/>
      <c r="AR21" s="604"/>
      <c r="AS21" s="604"/>
      <c r="AT21" s="604"/>
      <c r="AU21" s="604"/>
      <c r="AV21" s="604"/>
      <c r="AW21" s="604"/>
      <c r="AX21" s="604"/>
      <c r="AY21" s="604"/>
      <c r="AZ21" s="604"/>
      <c r="BA21" s="605"/>
    </row>
    <row r="22" spans="1:53" ht="24.75" customHeight="1" thickBot="1">
      <c r="A22" s="85"/>
      <c r="B22" s="121" t="s">
        <v>1918</v>
      </c>
      <c r="C22" s="695" t="s">
        <v>2093</v>
      </c>
      <c r="D22" s="695"/>
      <c r="E22" s="695"/>
      <c r="F22" s="695"/>
      <c r="G22" s="695"/>
      <c r="H22" s="695"/>
      <c r="I22" s="695"/>
      <c r="J22" s="695"/>
      <c r="K22" s="695"/>
      <c r="L22" s="695"/>
      <c r="M22" s="695"/>
      <c r="N22" s="695"/>
      <c r="O22" s="695"/>
      <c r="P22" s="695"/>
      <c r="Q22" s="697"/>
      <c r="R22" s="698"/>
      <c r="S22" s="698"/>
      <c r="T22" s="698"/>
      <c r="U22" s="698"/>
      <c r="V22" s="699"/>
      <c r="W22" s="122" t="s">
        <v>4</v>
      </c>
      <c r="X22" s="86" t="s">
        <v>120</v>
      </c>
      <c r="Y22" s="603"/>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0" t="s">
        <v>2050</v>
      </c>
      <c r="C24" s="881"/>
      <c r="D24" s="881"/>
      <c r="E24" s="881"/>
      <c r="F24" s="881"/>
      <c r="G24" s="881"/>
      <c r="H24" s="881"/>
      <c r="I24" s="881"/>
      <c r="J24" s="881"/>
      <c r="K24" s="881"/>
      <c r="L24" s="881"/>
      <c r="M24" s="881"/>
      <c r="N24" s="881"/>
      <c r="O24" s="881"/>
      <c r="P24" s="881"/>
      <c r="Q24" s="882"/>
      <c r="R24" s="882"/>
      <c r="S24" s="882"/>
      <c r="T24" s="882"/>
      <c r="U24" s="882"/>
      <c r="V24" s="882"/>
      <c r="W24" s="883"/>
      <c r="X24" s="86"/>
      <c r="Y24" s="86"/>
      <c r="Z24" s="85"/>
      <c r="AA24" s="85"/>
      <c r="AB24" s="85"/>
      <c r="AC24" s="85"/>
      <c r="AD24" s="85"/>
      <c r="AE24" s="85"/>
      <c r="AF24" s="85"/>
      <c r="AG24" s="85"/>
      <c r="AH24" s="85"/>
      <c r="AI24" s="85"/>
      <c r="AJ24" s="85"/>
      <c r="AK24" s="85"/>
      <c r="AL24" s="85"/>
    </row>
    <row r="25" spans="1:53" ht="30" customHeight="1" thickBot="1">
      <c r="A25" s="85"/>
      <c r="B25" s="121" t="s">
        <v>2051</v>
      </c>
      <c r="C25" s="695" t="s">
        <v>2082</v>
      </c>
      <c r="D25" s="695"/>
      <c r="E25" s="695"/>
      <c r="F25" s="695"/>
      <c r="G25" s="695"/>
      <c r="H25" s="695"/>
      <c r="I25" s="695"/>
      <c r="J25" s="695"/>
      <c r="K25" s="695"/>
      <c r="L25" s="695"/>
      <c r="M25" s="695"/>
      <c r="N25" s="695"/>
      <c r="O25" s="695"/>
      <c r="P25" s="696"/>
      <c r="Q25" s="691">
        <f>Q19-Q20</f>
        <v>0</v>
      </c>
      <c r="R25" s="692"/>
      <c r="S25" s="692"/>
      <c r="T25" s="692"/>
      <c r="U25" s="692"/>
      <c r="V25" s="692"/>
      <c r="W25" s="115" t="s">
        <v>4</v>
      </c>
      <c r="X25" s="86" t="s">
        <v>75</v>
      </c>
      <c r="Y25" s="693" t="str">
        <f>IFERROR(IF(Q25&lt;=0,"",IF(Q26&gt;=Q25,"○","×")),"")</f>
        <v/>
      </c>
      <c r="Z25" s="86" t="s">
        <v>75</v>
      </c>
      <c r="AA25" s="602" t="str">
        <f>IFERROR(IF(Y25="×",IF(Q28&gt;=Q25,"○","×"),""),"")</f>
        <v/>
      </c>
      <c r="AB25" s="85"/>
      <c r="AC25" s="85"/>
      <c r="AD25" s="85"/>
      <c r="AE25" s="85"/>
      <c r="AF25" s="85"/>
      <c r="AG25" s="85"/>
      <c r="AH25" s="85"/>
      <c r="AI25" s="85"/>
      <c r="AJ25" s="85"/>
      <c r="AK25" s="85"/>
      <c r="AL25" s="85"/>
    </row>
    <row r="26" spans="1:53" ht="39.75" customHeight="1" thickBot="1">
      <c r="A26" s="85"/>
      <c r="B26" s="121" t="s">
        <v>2052</v>
      </c>
      <c r="C26" s="695" t="s">
        <v>2080</v>
      </c>
      <c r="D26" s="695"/>
      <c r="E26" s="695"/>
      <c r="F26" s="695"/>
      <c r="G26" s="695"/>
      <c r="H26" s="695"/>
      <c r="I26" s="695"/>
      <c r="J26" s="695"/>
      <c r="K26" s="695"/>
      <c r="L26" s="695"/>
      <c r="M26" s="695"/>
      <c r="N26" s="695"/>
      <c r="O26" s="695"/>
      <c r="P26" s="696"/>
      <c r="Q26" s="697"/>
      <c r="R26" s="698"/>
      <c r="S26" s="698"/>
      <c r="T26" s="698"/>
      <c r="U26" s="698"/>
      <c r="V26" s="699"/>
      <c r="W26" s="115" t="s">
        <v>4</v>
      </c>
      <c r="X26" s="86" t="s">
        <v>75</v>
      </c>
      <c r="Y26" s="694"/>
      <c r="Z26" s="86"/>
      <c r="AA26" s="884"/>
      <c r="AB26" s="85"/>
      <c r="AC26" s="85"/>
      <c r="AD26" s="85"/>
      <c r="AE26" s="85"/>
      <c r="AF26" s="85"/>
      <c r="AG26" s="85"/>
      <c r="AH26" s="85"/>
      <c r="AI26" s="85"/>
      <c r="AJ26" s="85"/>
      <c r="AK26" s="85"/>
      <c r="AL26" s="85"/>
    </row>
    <row r="27" spans="1:53" ht="27.75" customHeight="1" thickBot="1">
      <c r="A27" s="85"/>
      <c r="B27" s="121" t="s">
        <v>2053</v>
      </c>
      <c r="C27" s="695" t="s">
        <v>2078</v>
      </c>
      <c r="D27" s="695"/>
      <c r="E27" s="695"/>
      <c r="F27" s="695"/>
      <c r="G27" s="695"/>
      <c r="H27" s="695"/>
      <c r="I27" s="695"/>
      <c r="J27" s="695"/>
      <c r="K27" s="695"/>
      <c r="L27" s="695"/>
      <c r="M27" s="695"/>
      <c r="N27" s="695"/>
      <c r="O27" s="695"/>
      <c r="P27" s="696"/>
      <c r="Q27" s="697"/>
      <c r="R27" s="698"/>
      <c r="S27" s="698"/>
      <c r="T27" s="698"/>
      <c r="U27" s="698"/>
      <c r="V27" s="699"/>
      <c r="W27" s="115" t="s">
        <v>4</v>
      </c>
      <c r="X27" s="85"/>
      <c r="Y27" s="85"/>
      <c r="Z27" s="86"/>
      <c r="AA27" s="884"/>
      <c r="AB27" s="85"/>
      <c r="AC27" s="85"/>
      <c r="AD27" s="85"/>
      <c r="AE27" s="85"/>
      <c r="AF27" s="85"/>
      <c r="AG27" s="85"/>
      <c r="AH27" s="85"/>
      <c r="AI27" s="85"/>
      <c r="AJ27" s="85"/>
      <c r="AK27" s="85"/>
      <c r="AL27" s="85"/>
      <c r="AM27" s="606" t="s">
        <v>2101</v>
      </c>
      <c r="AN27" s="607"/>
      <c r="AO27" s="607"/>
      <c r="AP27" s="607"/>
      <c r="AQ27" s="607"/>
      <c r="AR27" s="607"/>
      <c r="AS27" s="607"/>
      <c r="AT27" s="607"/>
      <c r="AU27" s="607"/>
      <c r="AV27" s="607"/>
      <c r="AW27" s="607"/>
      <c r="AX27" s="607"/>
      <c r="AY27" s="607"/>
      <c r="AZ27" s="607"/>
      <c r="BA27" s="608"/>
    </row>
    <row r="28" spans="1:53" ht="18" customHeight="1" thickBot="1">
      <c r="A28" s="85"/>
      <c r="B28" s="121" t="s">
        <v>2068</v>
      </c>
      <c r="C28" s="695" t="s">
        <v>2081</v>
      </c>
      <c r="D28" s="695"/>
      <c r="E28" s="695"/>
      <c r="F28" s="695"/>
      <c r="G28" s="695"/>
      <c r="H28" s="695"/>
      <c r="I28" s="695"/>
      <c r="J28" s="695"/>
      <c r="K28" s="695"/>
      <c r="L28" s="695"/>
      <c r="M28" s="695"/>
      <c r="N28" s="695"/>
      <c r="O28" s="695"/>
      <c r="P28" s="696"/>
      <c r="Q28" s="913">
        <f>Q26+Q27</f>
        <v>0</v>
      </c>
      <c r="R28" s="914"/>
      <c r="S28" s="914"/>
      <c r="T28" s="914"/>
      <c r="U28" s="914"/>
      <c r="V28" s="915"/>
      <c r="W28" s="115" t="s">
        <v>4</v>
      </c>
      <c r="X28" s="85"/>
      <c r="Y28" s="85"/>
      <c r="Z28" s="85" t="s">
        <v>75</v>
      </c>
      <c r="AA28" s="603"/>
      <c r="AB28" s="85"/>
      <c r="AC28" s="85"/>
      <c r="AD28" s="85"/>
      <c r="AE28" s="85"/>
      <c r="AF28" s="85"/>
      <c r="AG28" s="85"/>
      <c r="AH28" s="85"/>
      <c r="AI28" s="85"/>
      <c r="AJ28" s="85"/>
      <c r="AK28" s="120" t="str">
        <f>IFERROR(IF(OR(AND(AM29=TRUE,O29&lt;&gt;""),AND(AM30=TRUE,U29&lt;&gt;"")),"○","×"),"")</f>
        <v>×</v>
      </c>
      <c r="AL28" s="85"/>
      <c r="AM28" s="590" t="s">
        <v>2114</v>
      </c>
      <c r="AN28" s="591"/>
      <c r="AO28" s="591"/>
      <c r="AP28" s="591"/>
      <c r="AQ28" s="591"/>
      <c r="AR28" s="591"/>
      <c r="AS28" s="591"/>
      <c r="AT28" s="591"/>
      <c r="AU28" s="591"/>
      <c r="AV28" s="591"/>
      <c r="AW28" s="591"/>
      <c r="AX28" s="591"/>
      <c r="AY28" s="591"/>
      <c r="AZ28" s="591"/>
      <c r="BA28" s="592"/>
    </row>
    <row r="29" spans="1:53" ht="18" customHeight="1">
      <c r="A29" s="85"/>
      <c r="B29" s="916" t="s">
        <v>2079</v>
      </c>
      <c r="C29" s="872" t="s">
        <v>1930</v>
      </c>
      <c r="D29" s="872"/>
      <c r="E29" s="873"/>
      <c r="F29" s="124"/>
      <c r="G29" s="877" t="s">
        <v>1922</v>
      </c>
      <c r="H29" s="878"/>
      <c r="I29" s="878"/>
      <c r="J29" s="879"/>
      <c r="K29" s="858" t="s">
        <v>1923</v>
      </c>
      <c r="L29" s="858"/>
      <c r="M29" s="858"/>
      <c r="N29" s="858"/>
      <c r="O29" s="860"/>
      <c r="P29" s="861"/>
      <c r="Q29" s="864" t="s">
        <v>1924</v>
      </c>
      <c r="R29" s="864"/>
      <c r="S29" s="864"/>
      <c r="T29" s="864"/>
      <c r="U29" s="866"/>
      <c r="V29" s="867"/>
      <c r="W29" s="867"/>
      <c r="X29" s="867"/>
      <c r="Y29" s="867"/>
      <c r="Z29" s="867"/>
      <c r="AA29" s="867"/>
      <c r="AB29" s="867"/>
      <c r="AC29" s="867"/>
      <c r="AD29" s="867"/>
      <c r="AE29" s="867"/>
      <c r="AF29" s="867"/>
      <c r="AG29" s="867"/>
      <c r="AH29" s="867"/>
      <c r="AI29" s="867"/>
      <c r="AJ29" s="867"/>
      <c r="AK29" s="868"/>
      <c r="AL29" s="125"/>
      <c r="AM29" s="83" t="b">
        <v>0</v>
      </c>
    </row>
    <row r="30" spans="1:53" ht="18" customHeight="1" thickBot="1">
      <c r="A30" s="85"/>
      <c r="B30" s="917"/>
      <c r="C30" s="874"/>
      <c r="D30" s="874"/>
      <c r="E30" s="875"/>
      <c r="F30" s="126"/>
      <c r="G30" s="898" t="s">
        <v>1925</v>
      </c>
      <c r="H30" s="899"/>
      <c r="I30" s="899"/>
      <c r="J30" s="900"/>
      <c r="K30" s="859"/>
      <c r="L30" s="859"/>
      <c r="M30" s="859"/>
      <c r="N30" s="859"/>
      <c r="O30" s="862"/>
      <c r="P30" s="863"/>
      <c r="Q30" s="865"/>
      <c r="R30" s="865"/>
      <c r="S30" s="865"/>
      <c r="T30" s="865"/>
      <c r="U30" s="869"/>
      <c r="V30" s="870"/>
      <c r="W30" s="870"/>
      <c r="X30" s="870"/>
      <c r="Y30" s="870"/>
      <c r="Z30" s="870"/>
      <c r="AA30" s="870"/>
      <c r="AB30" s="870"/>
      <c r="AC30" s="870"/>
      <c r="AD30" s="870"/>
      <c r="AE30" s="870"/>
      <c r="AF30" s="870"/>
      <c r="AG30" s="870"/>
      <c r="AH30" s="870"/>
      <c r="AI30" s="870"/>
      <c r="AJ30" s="870"/>
      <c r="AK30" s="871"/>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6" t="s">
        <v>2175</v>
      </c>
      <c r="D32" s="876"/>
      <c r="E32" s="876"/>
      <c r="F32" s="876"/>
      <c r="G32" s="876"/>
      <c r="H32" s="876"/>
      <c r="I32" s="876"/>
      <c r="J32" s="876"/>
      <c r="K32" s="876"/>
      <c r="L32" s="876"/>
      <c r="M32" s="876"/>
      <c r="N32" s="876"/>
      <c r="O32" s="876"/>
      <c r="P32" s="876"/>
      <c r="Q32" s="876"/>
      <c r="R32" s="876"/>
      <c r="S32" s="876"/>
      <c r="T32" s="876"/>
      <c r="U32" s="876"/>
      <c r="V32" s="876"/>
      <c r="W32" s="876"/>
      <c r="X32" s="876"/>
      <c r="Y32" s="876"/>
      <c r="Z32" s="876"/>
      <c r="AA32" s="876"/>
      <c r="AB32" s="876"/>
      <c r="AC32" s="876"/>
      <c r="AD32" s="876"/>
      <c r="AE32" s="876"/>
      <c r="AF32" s="876"/>
      <c r="AG32" s="876"/>
      <c r="AH32" s="876"/>
      <c r="AI32" s="876"/>
      <c r="AJ32" s="876"/>
      <c r="AK32" s="876"/>
      <c r="AL32" s="133"/>
      <c r="AM32" s="127"/>
      <c r="AN32" s="127"/>
    </row>
    <row r="33" spans="1:53" ht="23.25" customHeight="1">
      <c r="A33" s="85"/>
      <c r="B33" s="134" t="s">
        <v>69</v>
      </c>
      <c r="C33" s="876" t="s">
        <v>2097</v>
      </c>
      <c r="D33" s="876"/>
      <c r="E33" s="876"/>
      <c r="F33" s="876"/>
      <c r="G33" s="876"/>
      <c r="H33" s="876"/>
      <c r="I33" s="876"/>
      <c r="J33" s="876"/>
      <c r="K33" s="876"/>
      <c r="L33" s="876"/>
      <c r="M33" s="876"/>
      <c r="N33" s="876"/>
      <c r="O33" s="876"/>
      <c r="P33" s="876"/>
      <c r="Q33" s="876"/>
      <c r="R33" s="876"/>
      <c r="S33" s="876"/>
      <c r="T33" s="876"/>
      <c r="U33" s="876"/>
      <c r="V33" s="876"/>
      <c r="W33" s="876"/>
      <c r="X33" s="876"/>
      <c r="Y33" s="876"/>
      <c r="Z33" s="876"/>
      <c r="AA33" s="876"/>
      <c r="AB33" s="876"/>
      <c r="AC33" s="876"/>
      <c r="AD33" s="876"/>
      <c r="AE33" s="876"/>
      <c r="AF33" s="876"/>
      <c r="AG33" s="876"/>
      <c r="AH33" s="876"/>
      <c r="AI33" s="876"/>
      <c r="AJ33" s="876"/>
      <c r="AK33" s="876"/>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2069</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5" t="s">
        <v>86</v>
      </c>
      <c r="D36" s="885"/>
      <c r="E36" s="885"/>
      <c r="F36" s="885"/>
      <c r="G36" s="885"/>
      <c r="H36" s="885"/>
      <c r="I36" s="885"/>
      <c r="J36" s="885"/>
      <c r="K36" s="885"/>
      <c r="L36" s="885"/>
      <c r="M36" s="885"/>
      <c r="N36" s="885"/>
      <c r="O36" s="885"/>
      <c r="P36" s="886"/>
      <c r="Q36" s="843">
        <f>Q37-Q38</f>
        <v>0</v>
      </c>
      <c r="R36" s="844"/>
      <c r="S36" s="844"/>
      <c r="T36" s="844"/>
      <c r="U36" s="844"/>
      <c r="V36" s="845"/>
      <c r="W36" s="143" t="s">
        <v>4</v>
      </c>
      <c r="X36" s="144" t="s">
        <v>76</v>
      </c>
      <c r="Y36" s="602" t="str">
        <f>IF(Q39="","",IF(Q36="","",IF(Q36&gt;=Q39,"○","×")))</f>
        <v>○</v>
      </c>
      <c r="Z36" s="145"/>
      <c r="AA36" s="139"/>
      <c r="AB36" s="139"/>
      <c r="AC36" s="139"/>
      <c r="AD36" s="141"/>
      <c r="AE36" s="141"/>
      <c r="AF36" s="141"/>
      <c r="AG36" s="141"/>
      <c r="AH36" s="141"/>
      <c r="AI36" s="141"/>
      <c r="AJ36" s="141"/>
      <c r="AK36" s="141"/>
      <c r="AL36" s="85"/>
      <c r="AM36" s="935" t="s">
        <v>2104</v>
      </c>
      <c r="AN36" s="936"/>
      <c r="AO36" s="936"/>
      <c r="AP36" s="936"/>
      <c r="AQ36" s="936"/>
      <c r="AR36" s="936"/>
      <c r="AS36" s="936"/>
      <c r="AT36" s="936"/>
      <c r="AU36" s="936"/>
      <c r="AV36" s="936"/>
      <c r="AW36" s="936"/>
      <c r="AX36" s="936"/>
      <c r="AY36" s="936"/>
      <c r="AZ36" s="936"/>
      <c r="BA36" s="937"/>
    </row>
    <row r="37" spans="1:53" ht="18.75" customHeight="1" thickBot="1">
      <c r="A37" s="85"/>
      <c r="B37" s="911"/>
      <c r="C37" s="848" t="s">
        <v>87</v>
      </c>
      <c r="D37" s="848"/>
      <c r="E37" s="848"/>
      <c r="F37" s="848"/>
      <c r="G37" s="848"/>
      <c r="H37" s="848"/>
      <c r="I37" s="848"/>
      <c r="J37" s="848"/>
      <c r="K37" s="848"/>
      <c r="L37" s="848"/>
      <c r="M37" s="848"/>
      <c r="N37" s="848"/>
      <c r="O37" s="848"/>
      <c r="P37" s="849"/>
      <c r="Q37" s="852"/>
      <c r="R37" s="853"/>
      <c r="S37" s="853"/>
      <c r="T37" s="853"/>
      <c r="U37" s="853"/>
      <c r="V37" s="854"/>
      <c r="W37" s="143" t="s">
        <v>4</v>
      </c>
      <c r="X37" s="144"/>
      <c r="Y37" s="884"/>
      <c r="Z37" s="145"/>
      <c r="AA37" s="139"/>
      <c r="AB37" s="139"/>
      <c r="AC37" s="139"/>
      <c r="AD37" s="141"/>
      <c r="AE37" s="139"/>
      <c r="AF37" s="139"/>
      <c r="AG37" s="139"/>
      <c r="AH37" s="139"/>
      <c r="AI37" s="139"/>
      <c r="AJ37" s="139"/>
      <c r="AK37" s="141"/>
      <c r="AL37" s="85"/>
      <c r="AM37" s="938"/>
      <c r="AN37" s="939"/>
      <c r="AO37" s="939"/>
      <c r="AP37" s="939"/>
      <c r="AQ37" s="939"/>
      <c r="AR37" s="939"/>
      <c r="AS37" s="939"/>
      <c r="AT37" s="939"/>
      <c r="AU37" s="939"/>
      <c r="AV37" s="939"/>
      <c r="AW37" s="939"/>
      <c r="AX37" s="939"/>
      <c r="AY37" s="939"/>
      <c r="AZ37" s="939"/>
      <c r="BA37" s="940"/>
    </row>
    <row r="38" spans="1:53" ht="18.75" customHeight="1" thickBot="1">
      <c r="A38" s="85"/>
      <c r="B38" s="911"/>
      <c r="C38" s="850" t="s">
        <v>2096</v>
      </c>
      <c r="D38" s="850"/>
      <c r="E38" s="850"/>
      <c r="F38" s="850"/>
      <c r="G38" s="850"/>
      <c r="H38" s="850"/>
      <c r="I38" s="850"/>
      <c r="J38" s="850"/>
      <c r="K38" s="850"/>
      <c r="L38" s="850"/>
      <c r="M38" s="850"/>
      <c r="N38" s="850"/>
      <c r="O38" s="850"/>
      <c r="P38" s="851"/>
      <c r="Q38" s="855">
        <f>Q22</f>
        <v>0</v>
      </c>
      <c r="R38" s="856"/>
      <c r="S38" s="856"/>
      <c r="T38" s="856"/>
      <c r="U38" s="856"/>
      <c r="V38" s="857"/>
      <c r="W38" s="146" t="s">
        <v>4</v>
      </c>
      <c r="X38" s="144"/>
      <c r="Y38" s="884"/>
      <c r="Z38" s="145"/>
      <c r="AA38" s="139"/>
      <c r="AB38" s="139"/>
      <c r="AC38" s="139"/>
      <c r="AD38" s="141"/>
      <c r="AE38" s="139"/>
      <c r="AF38" s="139"/>
      <c r="AG38" s="139"/>
      <c r="AH38" s="139"/>
      <c r="AI38" s="139"/>
      <c r="AJ38" s="139"/>
      <c r="AK38" s="141"/>
      <c r="AL38" s="85"/>
      <c r="AM38" s="938"/>
      <c r="AN38" s="939"/>
      <c r="AO38" s="939"/>
      <c r="AP38" s="939"/>
      <c r="AQ38" s="939"/>
      <c r="AR38" s="939"/>
      <c r="AS38" s="939"/>
      <c r="AT38" s="939"/>
      <c r="AU38" s="939"/>
      <c r="AV38" s="939"/>
      <c r="AW38" s="939"/>
      <c r="AX38" s="939"/>
      <c r="AY38" s="939"/>
      <c r="AZ38" s="939"/>
      <c r="BA38" s="940"/>
    </row>
    <row r="39" spans="1:53" ht="30.75" customHeight="1" thickBot="1">
      <c r="A39" s="85"/>
      <c r="B39" s="142" t="s">
        <v>11</v>
      </c>
      <c r="C39" s="846" t="s">
        <v>1931</v>
      </c>
      <c r="D39" s="847"/>
      <c r="E39" s="847"/>
      <c r="F39" s="847"/>
      <c r="G39" s="847"/>
      <c r="H39" s="847"/>
      <c r="I39" s="847"/>
      <c r="J39" s="847"/>
      <c r="K39" s="847"/>
      <c r="L39" s="847"/>
      <c r="M39" s="847"/>
      <c r="N39" s="847"/>
      <c r="O39" s="847"/>
      <c r="P39" s="847"/>
      <c r="Q39" s="843">
        <f>Q40-Q41-Q42-Q43-Q44-Q45</f>
        <v>0</v>
      </c>
      <c r="R39" s="844"/>
      <c r="S39" s="844"/>
      <c r="T39" s="844"/>
      <c r="U39" s="844"/>
      <c r="V39" s="845"/>
      <c r="W39" s="147" t="s">
        <v>4</v>
      </c>
      <c r="X39" s="144" t="s">
        <v>76</v>
      </c>
      <c r="Y39" s="603"/>
      <c r="Z39" s="145"/>
      <c r="AA39" s="139"/>
      <c r="AB39" s="139"/>
      <c r="AC39" s="139"/>
      <c r="AD39" s="141"/>
      <c r="AE39" s="139"/>
      <c r="AF39" s="139"/>
      <c r="AG39" s="139"/>
      <c r="AH39" s="139"/>
      <c r="AI39" s="139"/>
      <c r="AJ39" s="139"/>
      <c r="AK39" s="141"/>
      <c r="AL39" s="85"/>
      <c r="AM39" s="941"/>
      <c r="AN39" s="942"/>
      <c r="AO39" s="942"/>
      <c r="AP39" s="942"/>
      <c r="AQ39" s="942"/>
      <c r="AR39" s="942"/>
      <c r="AS39" s="942"/>
      <c r="AT39" s="942"/>
      <c r="AU39" s="943"/>
      <c r="AV39" s="943"/>
      <c r="AW39" s="943"/>
      <c r="AX39" s="943"/>
      <c r="AY39" s="942"/>
      <c r="AZ39" s="942"/>
      <c r="BA39" s="944"/>
    </row>
    <row r="40" spans="1:53" ht="18.75" customHeight="1" thickBot="1">
      <c r="A40" s="85"/>
      <c r="B40" s="923"/>
      <c r="C40" s="849" t="s">
        <v>88</v>
      </c>
      <c r="D40" s="888"/>
      <c r="E40" s="888"/>
      <c r="F40" s="888"/>
      <c r="G40" s="888"/>
      <c r="H40" s="888"/>
      <c r="I40" s="888"/>
      <c r="J40" s="888"/>
      <c r="K40" s="888"/>
      <c r="L40" s="888"/>
      <c r="M40" s="888"/>
      <c r="N40" s="888"/>
      <c r="O40" s="888"/>
      <c r="P40" s="889"/>
      <c r="Q40" s="890"/>
      <c r="R40" s="891"/>
      <c r="S40" s="891"/>
      <c r="T40" s="891"/>
      <c r="U40" s="891"/>
      <c r="V40" s="892"/>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3"/>
      <c r="C41" s="849" t="s">
        <v>1927</v>
      </c>
      <c r="D41" s="888"/>
      <c r="E41" s="888"/>
      <c r="F41" s="888"/>
      <c r="G41" s="888"/>
      <c r="H41" s="888"/>
      <c r="I41" s="888"/>
      <c r="J41" s="888"/>
      <c r="K41" s="888"/>
      <c r="L41" s="888"/>
      <c r="M41" s="888"/>
      <c r="N41" s="888"/>
      <c r="O41" s="888"/>
      <c r="P41" s="889"/>
      <c r="Q41" s="890"/>
      <c r="R41" s="891"/>
      <c r="S41" s="891"/>
      <c r="T41" s="891"/>
      <c r="U41" s="891"/>
      <c r="V41" s="892"/>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3"/>
      <c r="C42" s="849" t="s">
        <v>1928</v>
      </c>
      <c r="D42" s="888"/>
      <c r="E42" s="888"/>
      <c r="F42" s="888"/>
      <c r="G42" s="888"/>
      <c r="H42" s="888"/>
      <c r="I42" s="888"/>
      <c r="J42" s="888"/>
      <c r="K42" s="888"/>
      <c r="L42" s="888"/>
      <c r="M42" s="888"/>
      <c r="N42" s="888"/>
      <c r="O42" s="888"/>
      <c r="P42" s="889"/>
      <c r="Q42" s="890"/>
      <c r="R42" s="891"/>
      <c r="S42" s="891"/>
      <c r="T42" s="891"/>
      <c r="U42" s="891"/>
      <c r="V42" s="892"/>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3"/>
      <c r="C43" s="908" t="s">
        <v>1929</v>
      </c>
      <c r="D43" s="909"/>
      <c r="E43" s="909"/>
      <c r="F43" s="909"/>
      <c r="G43" s="909"/>
      <c r="H43" s="909"/>
      <c r="I43" s="909"/>
      <c r="J43" s="909"/>
      <c r="K43" s="909"/>
      <c r="L43" s="909"/>
      <c r="M43" s="909"/>
      <c r="N43" s="909"/>
      <c r="O43" s="909"/>
      <c r="P43" s="910"/>
      <c r="Q43" s="890"/>
      <c r="R43" s="891"/>
      <c r="S43" s="891"/>
      <c r="T43" s="891"/>
      <c r="U43" s="891"/>
      <c r="V43" s="892"/>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3"/>
      <c r="C44" s="908" t="s">
        <v>2177</v>
      </c>
      <c r="D44" s="909"/>
      <c r="E44" s="909"/>
      <c r="F44" s="909"/>
      <c r="G44" s="909"/>
      <c r="H44" s="909"/>
      <c r="I44" s="909"/>
      <c r="J44" s="909"/>
      <c r="K44" s="909"/>
      <c r="L44" s="909"/>
      <c r="M44" s="909"/>
      <c r="N44" s="909"/>
      <c r="O44" s="909"/>
      <c r="P44" s="910"/>
      <c r="Q44" s="890"/>
      <c r="R44" s="891"/>
      <c r="S44" s="891"/>
      <c r="T44" s="891"/>
      <c r="U44" s="891"/>
      <c r="V44" s="892"/>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4"/>
      <c r="C45" s="925" t="s">
        <v>2176</v>
      </c>
      <c r="D45" s="926"/>
      <c r="E45" s="926"/>
      <c r="F45" s="926"/>
      <c r="G45" s="926"/>
      <c r="H45" s="926"/>
      <c r="I45" s="926"/>
      <c r="J45" s="926"/>
      <c r="K45" s="926"/>
      <c r="L45" s="926"/>
      <c r="M45" s="926"/>
      <c r="N45" s="926"/>
      <c r="O45" s="926"/>
      <c r="P45" s="927"/>
      <c r="Q45" s="890"/>
      <c r="R45" s="891"/>
      <c r="S45" s="891"/>
      <c r="T45" s="891"/>
      <c r="U45" s="891"/>
      <c r="V45" s="892"/>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7" t="s">
        <v>2094</v>
      </c>
      <c r="D48" s="887"/>
      <c r="E48" s="887"/>
      <c r="F48" s="887"/>
      <c r="G48" s="887"/>
      <c r="H48" s="887"/>
      <c r="I48" s="887"/>
      <c r="J48" s="887"/>
      <c r="K48" s="887"/>
      <c r="L48" s="887"/>
      <c r="M48" s="887"/>
      <c r="N48" s="887"/>
      <c r="O48" s="887"/>
      <c r="P48" s="887"/>
      <c r="Q48" s="887"/>
      <c r="R48" s="887"/>
      <c r="S48" s="887"/>
      <c r="T48" s="887"/>
      <c r="U48" s="887"/>
      <c r="V48" s="887"/>
      <c r="W48" s="887"/>
      <c r="X48" s="887"/>
      <c r="Y48" s="887"/>
      <c r="Z48" s="887"/>
      <c r="AA48" s="887"/>
      <c r="AB48" s="887"/>
      <c r="AC48" s="887"/>
      <c r="AD48" s="887"/>
      <c r="AE48" s="887"/>
      <c r="AF48" s="887"/>
      <c r="AG48" s="887"/>
      <c r="AH48" s="887"/>
      <c r="AI48" s="887"/>
      <c r="AJ48" s="887"/>
      <c r="AK48" s="887"/>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6" t="s">
        <v>2178</v>
      </c>
      <c r="D49" s="876"/>
      <c r="E49" s="876"/>
      <c r="F49" s="876"/>
      <c r="G49" s="876"/>
      <c r="H49" s="876"/>
      <c r="I49" s="876"/>
      <c r="J49" s="876"/>
      <c r="K49" s="876"/>
      <c r="L49" s="876"/>
      <c r="M49" s="876"/>
      <c r="N49" s="876"/>
      <c r="O49" s="876"/>
      <c r="P49" s="876"/>
      <c r="Q49" s="876"/>
      <c r="R49" s="876"/>
      <c r="S49" s="876"/>
      <c r="T49" s="876"/>
      <c r="U49" s="876"/>
      <c r="V49" s="876"/>
      <c r="W49" s="876"/>
      <c r="X49" s="876"/>
      <c r="Y49" s="876"/>
      <c r="Z49" s="876"/>
      <c r="AA49" s="876"/>
      <c r="AB49" s="876"/>
      <c r="AC49" s="876"/>
      <c r="AD49" s="876"/>
      <c r="AE49" s="876"/>
      <c r="AF49" s="876"/>
      <c r="AG49" s="876"/>
      <c r="AH49" s="876"/>
      <c r="AI49" s="876"/>
      <c r="AJ49" s="876"/>
      <c r="AK49" s="876"/>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7" t="s">
        <v>2095</v>
      </c>
      <c r="D50" s="887"/>
      <c r="E50" s="887"/>
      <c r="F50" s="887"/>
      <c r="G50" s="887"/>
      <c r="H50" s="887"/>
      <c r="I50" s="887"/>
      <c r="J50" s="887"/>
      <c r="K50" s="887"/>
      <c r="L50" s="887"/>
      <c r="M50" s="887"/>
      <c r="N50" s="887"/>
      <c r="O50" s="887"/>
      <c r="P50" s="887"/>
      <c r="Q50" s="887"/>
      <c r="R50" s="887"/>
      <c r="S50" s="887"/>
      <c r="T50" s="887"/>
      <c r="U50" s="887"/>
      <c r="V50" s="887"/>
      <c r="W50" s="887"/>
      <c r="X50" s="887"/>
      <c r="Y50" s="887"/>
      <c r="Z50" s="887"/>
      <c r="AA50" s="887"/>
      <c r="AB50" s="887"/>
      <c r="AC50" s="887"/>
      <c r="AD50" s="887"/>
      <c r="AE50" s="887"/>
      <c r="AF50" s="887"/>
      <c r="AG50" s="887"/>
      <c r="AH50" s="887"/>
      <c r="AI50" s="887"/>
      <c r="AJ50" s="887"/>
      <c r="AK50" s="887"/>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8" t="s">
        <v>2105</v>
      </c>
      <c r="C52" s="668"/>
      <c r="D52" s="668"/>
      <c r="E52" s="668"/>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c r="AH52" s="668"/>
      <c r="AI52" s="668"/>
      <c r="AJ52" s="668"/>
      <c r="AK52" s="668"/>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2" t="s">
        <v>2099</v>
      </c>
      <c r="D53" s="912"/>
      <c r="E53" s="912"/>
      <c r="F53" s="912"/>
      <c r="G53" s="912"/>
      <c r="H53" s="912"/>
      <c r="I53" s="912"/>
      <c r="J53" s="912"/>
      <c r="K53" s="912"/>
      <c r="L53" s="912"/>
      <c r="M53" s="912"/>
      <c r="N53" s="912"/>
      <c r="O53" s="912"/>
      <c r="P53" s="912"/>
      <c r="Q53" s="912"/>
      <c r="R53" s="912"/>
      <c r="S53" s="912"/>
      <c r="T53" s="912"/>
      <c r="U53" s="912"/>
      <c r="V53" s="912"/>
      <c r="W53" s="912"/>
      <c r="X53" s="912"/>
      <c r="Y53" s="912"/>
      <c r="Z53" s="912"/>
      <c r="AA53" s="912"/>
      <c r="AB53" s="912"/>
      <c r="AC53" s="912"/>
      <c r="AD53" s="912"/>
      <c r="AE53" s="912"/>
      <c r="AF53" s="912"/>
      <c r="AG53" s="912"/>
      <c r="AH53" s="912"/>
      <c r="AI53" s="912"/>
      <c r="AJ53" s="912"/>
      <c r="AK53" s="912"/>
      <c r="AL53" s="160"/>
      <c r="AM53" s="148"/>
      <c r="AN53" s="148"/>
      <c r="AO53" s="148"/>
      <c r="AP53" s="148"/>
      <c r="AQ53" s="148"/>
      <c r="AR53" s="148"/>
      <c r="AS53" s="148"/>
      <c r="AT53" s="158"/>
      <c r="AU53" s="158"/>
      <c r="AV53" s="158"/>
      <c r="AW53" s="158"/>
      <c r="AX53" s="158"/>
      <c r="AY53" s="148"/>
      <c r="AZ53" s="148"/>
      <c r="BA53" s="148"/>
    </row>
    <row r="54" spans="1:72" ht="51.75" customHeight="1">
      <c r="A54" s="85"/>
      <c r="B54" s="902" t="s">
        <v>71</v>
      </c>
      <c r="C54" s="903"/>
      <c r="D54" s="903"/>
      <c r="E54" s="904"/>
      <c r="F54" s="951"/>
      <c r="G54" s="952"/>
      <c r="H54" s="952"/>
      <c r="I54" s="952"/>
      <c r="J54" s="952"/>
      <c r="K54" s="952"/>
      <c r="L54" s="952"/>
      <c r="M54" s="952"/>
      <c r="N54" s="952"/>
      <c r="O54" s="952"/>
      <c r="P54" s="952"/>
      <c r="Q54" s="952"/>
      <c r="R54" s="952"/>
      <c r="S54" s="952"/>
      <c r="T54" s="952"/>
      <c r="U54" s="952"/>
      <c r="V54" s="952"/>
      <c r="W54" s="952"/>
      <c r="X54" s="952"/>
      <c r="Y54" s="952"/>
      <c r="Z54" s="952"/>
      <c r="AA54" s="952"/>
      <c r="AB54" s="952"/>
      <c r="AC54" s="952"/>
      <c r="AD54" s="952"/>
      <c r="AE54" s="952"/>
      <c r="AF54" s="952"/>
      <c r="AG54" s="952"/>
      <c r="AH54" s="952"/>
      <c r="AI54" s="952"/>
      <c r="AJ54" s="952"/>
      <c r="AK54" s="953"/>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2" t="s">
        <v>72</v>
      </c>
      <c r="C55" s="903"/>
      <c r="D55" s="903"/>
      <c r="E55" s="904"/>
      <c r="F55" s="905"/>
      <c r="G55" s="906"/>
      <c r="H55" s="906"/>
      <c r="I55" s="906"/>
      <c r="J55" s="906"/>
      <c r="K55" s="906"/>
      <c r="L55" s="906"/>
      <c r="M55" s="906"/>
      <c r="N55" s="906"/>
      <c r="O55" s="906"/>
      <c r="P55" s="906"/>
      <c r="Q55" s="906"/>
      <c r="R55" s="906"/>
      <c r="S55" s="906"/>
      <c r="T55" s="906"/>
      <c r="U55" s="906"/>
      <c r="V55" s="906"/>
      <c r="W55" s="906"/>
      <c r="X55" s="906"/>
      <c r="Y55" s="906"/>
      <c r="Z55" s="906"/>
      <c r="AA55" s="906"/>
      <c r="AB55" s="906"/>
      <c r="AC55" s="906"/>
      <c r="AD55" s="906"/>
      <c r="AE55" s="906"/>
      <c r="AF55" s="906"/>
      <c r="AG55" s="906"/>
      <c r="AH55" s="906"/>
      <c r="AI55" s="906"/>
      <c r="AJ55" s="906"/>
      <c r="AK55" s="907"/>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1" t="s">
        <v>2155</v>
      </c>
      <c r="C57" s="901"/>
      <c r="D57" s="901"/>
      <c r="E57" s="901"/>
      <c r="F57" s="901"/>
      <c r="G57" s="901"/>
      <c r="H57" s="901"/>
      <c r="I57" s="901"/>
      <c r="J57" s="901"/>
      <c r="K57" s="901"/>
      <c r="L57" s="901"/>
      <c r="M57" s="901"/>
      <c r="N57" s="901"/>
      <c r="O57" s="901"/>
      <c r="P57" s="901"/>
      <c r="Q57" s="901"/>
      <c r="R57" s="901"/>
      <c r="S57" s="901"/>
      <c r="T57" s="901"/>
      <c r="U57" s="901"/>
      <c r="V57" s="901"/>
      <c r="W57" s="901"/>
      <c r="X57" s="901"/>
      <c r="Y57" s="901"/>
      <c r="Z57" s="901"/>
      <c r="AA57" s="901"/>
      <c r="AB57" s="901"/>
      <c r="AC57" s="901"/>
      <c r="AD57" s="901"/>
      <c r="AE57" s="901"/>
      <c r="AF57" s="901"/>
      <c r="AG57" s="901"/>
      <c r="AH57" s="901"/>
      <c r="AI57" s="901"/>
      <c r="AJ57" s="901"/>
      <c r="AK57" s="901"/>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7" t="s">
        <v>2098</v>
      </c>
      <c r="C58" s="757"/>
      <c r="D58" s="757"/>
      <c r="E58" s="757"/>
      <c r="F58" s="757"/>
      <c r="G58" s="757"/>
      <c r="H58" s="757"/>
      <c r="I58" s="757"/>
      <c r="J58" s="757"/>
      <c r="K58" s="757"/>
      <c r="L58" s="757"/>
      <c r="M58" s="757"/>
      <c r="N58" s="757"/>
      <c r="O58" s="757"/>
      <c r="P58" s="757"/>
      <c r="Q58" s="757"/>
      <c r="R58" s="757"/>
      <c r="S58" s="757"/>
      <c r="T58" s="757"/>
      <c r="U58" s="757"/>
      <c r="V58" s="757"/>
      <c r="W58" s="757"/>
      <c r="X58" s="757"/>
      <c r="Y58" s="757"/>
      <c r="Z58" s="757"/>
      <c r="AA58" s="757"/>
      <c r="AB58" s="757"/>
      <c r="AC58" s="757"/>
      <c r="AD58" s="757"/>
      <c r="AE58" s="757"/>
      <c r="AF58" s="757"/>
      <c r="AG58" s="757"/>
      <c r="AH58" s="757"/>
      <c r="AI58" s="757"/>
      <c r="AJ58" s="757"/>
      <c r="AK58" s="757"/>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2" t="s">
        <v>1920</v>
      </c>
      <c r="C59" s="613"/>
      <c r="D59" s="613"/>
      <c r="E59" s="613"/>
      <c r="F59" s="613"/>
      <c r="G59" s="613"/>
      <c r="H59" s="613"/>
      <c r="I59" s="613"/>
      <c r="J59" s="613"/>
      <c r="K59" s="613"/>
      <c r="L59" s="613"/>
      <c r="M59" s="613"/>
      <c r="N59" s="613"/>
      <c r="O59" s="613"/>
      <c r="P59" s="613"/>
      <c r="Q59" s="613"/>
      <c r="R59" s="613"/>
      <c r="S59" s="614"/>
      <c r="T59" s="803">
        <f>'別紙様式3-3（６月以降分）'!N6</f>
        <v>0</v>
      </c>
      <c r="U59" s="804"/>
      <c r="V59" s="804"/>
      <c r="W59" s="804"/>
      <c r="X59" s="804"/>
      <c r="Y59" s="167" t="s">
        <v>4</v>
      </c>
      <c r="Z59" s="168" t="s">
        <v>2070</v>
      </c>
      <c r="AA59" s="128"/>
      <c r="AB59" s="169"/>
      <c r="AC59" s="169"/>
      <c r="AD59" s="169"/>
      <c r="AE59" s="169"/>
      <c r="AF59" s="169"/>
      <c r="AG59" s="85" t="s">
        <v>75</v>
      </c>
      <c r="AH59" s="170" t="str">
        <f>IF(T60&lt;T59,"×","")</f>
        <v/>
      </c>
      <c r="AI59" s="85"/>
      <c r="AJ59" s="85"/>
      <c r="AK59" s="85"/>
      <c r="AL59" s="85"/>
      <c r="AM59" s="590" t="s">
        <v>2106</v>
      </c>
      <c r="AN59" s="591"/>
      <c r="AO59" s="591"/>
      <c r="AP59" s="591"/>
      <c r="AQ59" s="591"/>
      <c r="AR59" s="591"/>
      <c r="AS59" s="591"/>
      <c r="AT59" s="591"/>
      <c r="AU59" s="591"/>
      <c r="AV59" s="591"/>
      <c r="AW59" s="591"/>
      <c r="AX59" s="591"/>
      <c r="AY59" s="591"/>
      <c r="AZ59" s="591"/>
      <c r="BA59" s="592"/>
    </row>
    <row r="60" spans="1:72" ht="23.25" customHeight="1" thickBot="1">
      <c r="A60" s="85"/>
      <c r="B60" s="918" t="s">
        <v>1921</v>
      </c>
      <c r="C60" s="919"/>
      <c r="D60" s="919"/>
      <c r="E60" s="919"/>
      <c r="F60" s="919"/>
      <c r="G60" s="919"/>
      <c r="H60" s="919"/>
      <c r="I60" s="919"/>
      <c r="J60" s="919"/>
      <c r="K60" s="919"/>
      <c r="L60" s="919"/>
      <c r="M60" s="919"/>
      <c r="N60" s="919"/>
      <c r="O60" s="919"/>
      <c r="P60" s="919"/>
      <c r="Q60" s="919"/>
      <c r="R60" s="919"/>
      <c r="S60" s="919"/>
      <c r="T60" s="920"/>
      <c r="U60" s="921"/>
      <c r="V60" s="921"/>
      <c r="W60" s="921"/>
      <c r="X60" s="922"/>
      <c r="Y60" s="171" t="s">
        <v>4</v>
      </c>
      <c r="Z60" s="85"/>
      <c r="AA60" s="172" t="s">
        <v>12</v>
      </c>
      <c r="AB60" s="894">
        <f>IFERROR(T61/T59*100,0)</f>
        <v>0</v>
      </c>
      <c r="AC60" s="895"/>
      <c r="AD60" s="896"/>
      <c r="AE60" s="173" t="s">
        <v>13</v>
      </c>
      <c r="AF60" s="174" t="s">
        <v>67</v>
      </c>
      <c r="AG60" s="85" t="s">
        <v>75</v>
      </c>
      <c r="AH60" s="120" t="str">
        <f>IF(T59=0,"",(IF(AB60&gt;=200/3,"○","×")))</f>
        <v/>
      </c>
      <c r="AI60" s="175"/>
      <c r="AJ60" s="175"/>
      <c r="AK60" s="175"/>
      <c r="AL60" s="175"/>
      <c r="AM60" s="590" t="s">
        <v>2107</v>
      </c>
      <c r="AN60" s="591"/>
      <c r="AO60" s="591"/>
      <c r="AP60" s="591"/>
      <c r="AQ60" s="591"/>
      <c r="AR60" s="591"/>
      <c r="AS60" s="591"/>
      <c r="AT60" s="591"/>
      <c r="AU60" s="591"/>
      <c r="AV60" s="591"/>
      <c r="AW60" s="591"/>
      <c r="AX60" s="591"/>
      <c r="AY60" s="591"/>
      <c r="AZ60" s="591"/>
      <c r="BA60" s="592"/>
    </row>
    <row r="61" spans="1:72" ht="26.25" customHeight="1" thickBot="1">
      <c r="A61" s="85"/>
      <c r="B61" s="176"/>
      <c r="C61" s="729" t="s">
        <v>1932</v>
      </c>
      <c r="D61" s="730"/>
      <c r="E61" s="730"/>
      <c r="F61" s="730"/>
      <c r="G61" s="730"/>
      <c r="H61" s="730"/>
      <c r="I61" s="730"/>
      <c r="J61" s="730"/>
      <c r="K61" s="730"/>
      <c r="L61" s="730"/>
      <c r="M61" s="730"/>
      <c r="N61" s="730"/>
      <c r="O61" s="730"/>
      <c r="P61" s="730"/>
      <c r="Q61" s="730"/>
      <c r="R61" s="730"/>
      <c r="S61" s="730"/>
      <c r="T61" s="725"/>
      <c r="U61" s="726"/>
      <c r="V61" s="726"/>
      <c r="W61" s="726"/>
      <c r="X61" s="727"/>
      <c r="Y61" s="177" t="s">
        <v>4</v>
      </c>
      <c r="Z61" s="178" t="s">
        <v>2070</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8" t="s">
        <v>1933</v>
      </c>
      <c r="C63" s="728"/>
      <c r="D63" s="728"/>
      <c r="E63" s="728"/>
      <c r="F63" s="728"/>
      <c r="G63" s="728"/>
      <c r="H63" s="728"/>
      <c r="I63" s="728"/>
      <c r="J63" s="728"/>
      <c r="K63" s="728"/>
      <c r="L63" s="728"/>
      <c r="M63" s="728"/>
      <c r="N63" s="728"/>
      <c r="O63" s="728"/>
      <c r="P63" s="728"/>
      <c r="Q63" s="728"/>
      <c r="R63" s="728"/>
      <c r="S63" s="728"/>
      <c r="T63" s="728"/>
      <c r="U63" s="728"/>
      <c r="V63" s="728"/>
      <c r="W63" s="728"/>
      <c r="X63" s="728"/>
      <c r="Y63" s="728"/>
      <c r="Z63" s="728"/>
      <c r="AA63" s="728"/>
      <c r="AB63" s="728"/>
      <c r="AC63" s="728"/>
      <c r="AD63" s="728"/>
      <c r="AE63" s="728"/>
      <c r="AF63" s="728"/>
      <c r="AG63" s="728"/>
      <c r="AH63" s="728"/>
      <c r="AI63" s="728"/>
      <c r="AJ63" s="728"/>
      <c r="AK63" s="728"/>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09" t="s">
        <v>130</v>
      </c>
      <c r="E65" s="609"/>
      <c r="F65" s="609"/>
      <c r="G65" s="609"/>
      <c r="H65" s="609"/>
      <c r="I65" s="609"/>
      <c r="J65" s="609"/>
      <c r="K65" s="609"/>
      <c r="L65" s="609"/>
      <c r="M65" s="609"/>
      <c r="N65" s="609"/>
      <c r="O65" s="609"/>
      <c r="P65" s="609"/>
      <c r="Q65" s="609"/>
      <c r="R65" s="609"/>
      <c r="S65" s="609"/>
      <c r="T65" s="609"/>
      <c r="U65" s="609"/>
      <c r="V65" s="609"/>
      <c r="W65" s="609"/>
      <c r="X65" s="609"/>
      <c r="Y65" s="609"/>
      <c r="Z65" s="609"/>
      <c r="AA65" s="609"/>
      <c r="AB65" s="609"/>
      <c r="AC65" s="609"/>
      <c r="AD65" s="609"/>
      <c r="AE65" s="609"/>
      <c r="AF65" s="609"/>
      <c r="AG65" s="609"/>
      <c r="AH65" s="609"/>
      <c r="AI65" s="188"/>
      <c r="AJ65" s="188"/>
      <c r="AK65" s="188"/>
      <c r="AL65" s="188"/>
      <c r="AM65" s="83" t="b">
        <v>0</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0"/>
      <c r="D66" s="611"/>
      <c r="E66" s="762" t="s">
        <v>129</v>
      </c>
      <c r="F66" s="762"/>
      <c r="G66" s="762"/>
      <c r="H66" s="762"/>
      <c r="I66" s="762"/>
      <c r="J66" s="762"/>
      <c r="K66" s="762"/>
      <c r="L66" s="762"/>
      <c r="M66" s="762"/>
      <c r="N66" s="762"/>
      <c r="O66" s="762"/>
      <c r="P66" s="762"/>
      <c r="Q66" s="762"/>
      <c r="R66" s="762"/>
      <c r="S66" s="762"/>
      <c r="T66" s="762"/>
      <c r="U66" s="762"/>
      <c r="V66" s="762"/>
      <c r="W66" s="762"/>
      <c r="X66" s="762"/>
      <c r="Y66" s="762"/>
      <c r="Z66" s="763"/>
      <c r="AA66" s="86" t="s">
        <v>75</v>
      </c>
      <c r="AB66" s="120" t="str">
        <f>IF('別紙様式3-2（４・５月）'!AF6="継続ベア加算なし","",IF(AM65=TRUE,"○","×"))</f>
        <v>×</v>
      </c>
      <c r="AC66" s="151"/>
      <c r="AD66" s="152"/>
      <c r="AE66" s="152"/>
      <c r="AF66" s="152"/>
      <c r="AG66" s="152"/>
      <c r="AH66" s="152"/>
      <c r="AI66" s="152"/>
      <c r="AJ66" s="152"/>
      <c r="AK66" s="152"/>
      <c r="AL66" s="152"/>
      <c r="AM66" s="596" t="s">
        <v>2109</v>
      </c>
      <c r="AN66" s="597"/>
      <c r="AO66" s="597"/>
      <c r="AP66" s="597"/>
      <c r="AQ66" s="597"/>
      <c r="AR66" s="597"/>
      <c r="AS66" s="597"/>
      <c r="AT66" s="597"/>
      <c r="AU66" s="597"/>
      <c r="AV66" s="597"/>
      <c r="AW66" s="597"/>
      <c r="AX66" s="597"/>
      <c r="AY66" s="597"/>
      <c r="AZ66" s="597"/>
      <c r="BA66" s="598"/>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599"/>
      <c r="AN67" s="600"/>
      <c r="AO67" s="600"/>
      <c r="AP67" s="600"/>
      <c r="AQ67" s="600"/>
      <c r="AR67" s="600"/>
      <c r="AS67" s="600"/>
      <c r="AT67" s="600"/>
      <c r="AU67" s="600"/>
      <c r="AV67" s="600"/>
      <c r="AW67" s="600"/>
      <c r="AX67" s="600"/>
      <c r="AY67" s="600"/>
      <c r="AZ67" s="600"/>
      <c r="BA67" s="601"/>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09" t="s">
        <v>2179</v>
      </c>
      <c r="E69" s="609"/>
      <c r="F69" s="609"/>
      <c r="G69" s="609"/>
      <c r="H69" s="609"/>
      <c r="I69" s="609"/>
      <c r="J69" s="609"/>
      <c r="K69" s="609"/>
      <c r="L69" s="609"/>
      <c r="M69" s="609"/>
      <c r="N69" s="609"/>
      <c r="O69" s="609"/>
      <c r="P69" s="609"/>
      <c r="Q69" s="609"/>
      <c r="R69" s="609"/>
      <c r="S69" s="609"/>
      <c r="T69" s="609"/>
      <c r="U69" s="609"/>
      <c r="V69" s="609"/>
      <c r="W69" s="609"/>
      <c r="X69" s="609"/>
      <c r="Y69" s="609"/>
      <c r="Z69" s="609"/>
      <c r="AA69" s="609"/>
      <c r="AB69" s="609"/>
      <c r="AC69" s="609"/>
      <c r="AD69" s="609"/>
      <c r="AE69" s="609"/>
      <c r="AF69" s="609"/>
      <c r="AG69" s="609"/>
      <c r="AH69" s="609"/>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2" t="s">
        <v>1992</v>
      </c>
      <c r="D70" s="613"/>
      <c r="E70" s="613"/>
      <c r="F70" s="613"/>
      <c r="G70" s="613"/>
      <c r="H70" s="613"/>
      <c r="I70" s="613"/>
      <c r="J70" s="613"/>
      <c r="K70" s="613"/>
      <c r="L70" s="613"/>
      <c r="M70" s="613"/>
      <c r="N70" s="613"/>
      <c r="O70" s="613"/>
      <c r="P70" s="613"/>
      <c r="Q70" s="613"/>
      <c r="R70" s="613"/>
      <c r="S70" s="613"/>
      <c r="T70" s="614"/>
      <c r="U70" s="615">
        <f>'別紙様式3-2（４・５月）'!N8</f>
        <v>0</v>
      </c>
      <c r="V70" s="616"/>
      <c r="W70" s="616"/>
      <c r="X70" s="616"/>
      <c r="Y70" s="616"/>
      <c r="Z70" s="171" t="s">
        <v>4</v>
      </c>
      <c r="AA70" s="191"/>
      <c r="AB70" s="194" t="s">
        <v>75</v>
      </c>
      <c r="AC70" s="602"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7" t="s">
        <v>1991</v>
      </c>
      <c r="D71" s="618"/>
      <c r="E71" s="618"/>
      <c r="F71" s="618"/>
      <c r="G71" s="618"/>
      <c r="H71" s="618"/>
      <c r="I71" s="618"/>
      <c r="J71" s="618"/>
      <c r="K71" s="618"/>
      <c r="L71" s="618"/>
      <c r="M71" s="618"/>
      <c r="N71" s="618"/>
      <c r="O71" s="618"/>
      <c r="P71" s="618"/>
      <c r="Q71" s="618"/>
      <c r="R71" s="618"/>
      <c r="S71" s="618"/>
      <c r="T71" s="619"/>
      <c r="U71" s="615">
        <f>U72+U76</f>
        <v>0</v>
      </c>
      <c r="V71" s="616"/>
      <c r="W71" s="616"/>
      <c r="X71" s="616"/>
      <c r="Y71" s="616"/>
      <c r="Z71" s="171" t="s">
        <v>4</v>
      </c>
      <c r="AA71" s="85"/>
      <c r="AB71" s="194" t="s">
        <v>120</v>
      </c>
      <c r="AC71" s="603"/>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620" t="s">
        <v>2180</v>
      </c>
      <c r="D72" s="621"/>
      <c r="E72" s="782" t="s">
        <v>1993</v>
      </c>
      <c r="F72" s="783"/>
      <c r="G72" s="783"/>
      <c r="H72" s="783"/>
      <c r="I72" s="783"/>
      <c r="J72" s="783"/>
      <c r="K72" s="783"/>
      <c r="L72" s="783"/>
      <c r="M72" s="783"/>
      <c r="N72" s="783"/>
      <c r="O72" s="783"/>
      <c r="P72" s="783"/>
      <c r="Q72" s="783"/>
      <c r="R72" s="783"/>
      <c r="S72" s="783"/>
      <c r="T72" s="784"/>
      <c r="U72" s="764"/>
      <c r="V72" s="765"/>
      <c r="W72" s="765"/>
      <c r="X72" s="765"/>
      <c r="Y72" s="766"/>
      <c r="Z72" s="788"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622"/>
      <c r="D73" s="621"/>
      <c r="E73" s="785"/>
      <c r="F73" s="786"/>
      <c r="G73" s="786"/>
      <c r="H73" s="786"/>
      <c r="I73" s="786"/>
      <c r="J73" s="786"/>
      <c r="K73" s="786"/>
      <c r="L73" s="786"/>
      <c r="M73" s="786"/>
      <c r="N73" s="786"/>
      <c r="O73" s="786"/>
      <c r="P73" s="786"/>
      <c r="Q73" s="786"/>
      <c r="R73" s="786"/>
      <c r="S73" s="786"/>
      <c r="T73" s="787"/>
      <c r="U73" s="767"/>
      <c r="V73" s="768"/>
      <c r="W73" s="768"/>
      <c r="X73" s="768"/>
      <c r="Y73" s="769"/>
      <c r="Z73" s="788"/>
      <c r="AA73" s="85" t="s">
        <v>75</v>
      </c>
      <c r="AB73" s="740" t="s">
        <v>12</v>
      </c>
      <c r="AC73" s="789">
        <f>IFERROR(U74/U72*100,0)</f>
        <v>0</v>
      </c>
      <c r="AD73" s="790"/>
      <c r="AE73" s="791"/>
      <c r="AF73" s="740" t="s">
        <v>13</v>
      </c>
      <c r="AG73" s="740" t="s">
        <v>67</v>
      </c>
      <c r="AH73" s="741" t="s">
        <v>75</v>
      </c>
      <c r="AI73" s="602" t="str">
        <f>IF('別紙様式3-2（４・５月）'!AF5="","",IF(AND(AC73&gt;=200/3,AC73&lt;100),"○","×"))</f>
        <v/>
      </c>
      <c r="AJ73" s="175"/>
      <c r="AK73" s="85"/>
      <c r="AL73" s="175"/>
      <c r="AM73" s="929" t="s">
        <v>2085</v>
      </c>
      <c r="AN73" s="930"/>
      <c r="AO73" s="930"/>
      <c r="AP73" s="930"/>
      <c r="AQ73" s="930"/>
      <c r="AR73" s="930"/>
      <c r="AS73" s="930"/>
      <c r="AT73" s="930"/>
      <c r="AU73" s="930"/>
      <c r="AV73" s="930"/>
      <c r="AW73" s="930"/>
      <c r="AX73" s="930"/>
      <c r="AY73" s="930"/>
      <c r="AZ73" s="930"/>
      <c r="BA73" s="931"/>
    </row>
    <row r="74" spans="1:82" ht="12.9" customHeight="1" thickBot="1">
      <c r="A74" s="85"/>
      <c r="B74" s="85"/>
      <c r="C74" s="622"/>
      <c r="D74" s="621"/>
      <c r="E74" s="197"/>
      <c r="F74" s="776" t="s">
        <v>1995</v>
      </c>
      <c r="G74" s="777"/>
      <c r="H74" s="777"/>
      <c r="I74" s="777"/>
      <c r="J74" s="777"/>
      <c r="K74" s="777"/>
      <c r="L74" s="777"/>
      <c r="M74" s="777"/>
      <c r="N74" s="777"/>
      <c r="O74" s="777"/>
      <c r="P74" s="777"/>
      <c r="Q74" s="777"/>
      <c r="R74" s="777"/>
      <c r="S74" s="777"/>
      <c r="T74" s="778"/>
      <c r="U74" s="770"/>
      <c r="V74" s="771"/>
      <c r="W74" s="771"/>
      <c r="X74" s="771"/>
      <c r="Y74" s="772"/>
      <c r="Z74" s="788" t="s">
        <v>4</v>
      </c>
      <c r="AA74" s="85" t="s">
        <v>75</v>
      </c>
      <c r="AB74" s="740"/>
      <c r="AC74" s="792"/>
      <c r="AD74" s="793"/>
      <c r="AE74" s="794"/>
      <c r="AF74" s="740"/>
      <c r="AG74" s="740"/>
      <c r="AH74" s="741"/>
      <c r="AI74" s="603"/>
      <c r="AJ74" s="175"/>
      <c r="AK74" s="85"/>
      <c r="AL74" s="175"/>
      <c r="AM74" s="932"/>
      <c r="AN74" s="933"/>
      <c r="AO74" s="933"/>
      <c r="AP74" s="933"/>
      <c r="AQ74" s="933"/>
      <c r="AR74" s="933"/>
      <c r="AS74" s="933"/>
      <c r="AT74" s="933"/>
      <c r="AU74" s="933"/>
      <c r="AV74" s="933"/>
      <c r="AW74" s="933"/>
      <c r="AX74" s="933"/>
      <c r="AY74" s="933"/>
      <c r="AZ74" s="933"/>
      <c r="BA74" s="934"/>
    </row>
    <row r="75" spans="1:82" ht="12.9" customHeight="1" thickBot="1">
      <c r="A75" s="85"/>
      <c r="B75" s="85"/>
      <c r="C75" s="622"/>
      <c r="D75" s="621"/>
      <c r="E75" s="198"/>
      <c r="F75" s="779"/>
      <c r="G75" s="780"/>
      <c r="H75" s="780"/>
      <c r="I75" s="780"/>
      <c r="J75" s="780"/>
      <c r="K75" s="780"/>
      <c r="L75" s="780"/>
      <c r="M75" s="780"/>
      <c r="N75" s="780"/>
      <c r="O75" s="780"/>
      <c r="P75" s="780"/>
      <c r="Q75" s="780"/>
      <c r="R75" s="780"/>
      <c r="S75" s="780"/>
      <c r="T75" s="781"/>
      <c r="U75" s="773"/>
      <c r="V75" s="774"/>
      <c r="W75" s="774"/>
      <c r="X75" s="774"/>
      <c r="Y75" s="775"/>
      <c r="Z75" s="788"/>
      <c r="AA75" s="85"/>
      <c r="AB75" s="169"/>
      <c r="AC75" s="169"/>
      <c r="AD75" s="169"/>
      <c r="AE75" s="169"/>
      <c r="AF75" s="169"/>
      <c r="AG75" s="169"/>
      <c r="AH75" s="85"/>
      <c r="AI75" s="85"/>
      <c r="AJ75" s="175"/>
      <c r="AK75" s="175"/>
      <c r="AL75" s="175"/>
    </row>
    <row r="76" spans="1:82" ht="12.9" customHeight="1" thickBot="1">
      <c r="A76" s="85"/>
      <c r="B76" s="85"/>
      <c r="C76" s="795" t="s">
        <v>1994</v>
      </c>
      <c r="D76" s="796"/>
      <c r="E76" s="782" t="s">
        <v>2084</v>
      </c>
      <c r="F76" s="783"/>
      <c r="G76" s="783"/>
      <c r="H76" s="783"/>
      <c r="I76" s="783"/>
      <c r="J76" s="783"/>
      <c r="K76" s="783"/>
      <c r="L76" s="783"/>
      <c r="M76" s="783"/>
      <c r="N76" s="783"/>
      <c r="O76" s="783"/>
      <c r="P76" s="783"/>
      <c r="Q76" s="783"/>
      <c r="R76" s="783"/>
      <c r="S76" s="783"/>
      <c r="T76" s="784"/>
      <c r="U76" s="764"/>
      <c r="V76" s="765"/>
      <c r="W76" s="765"/>
      <c r="X76" s="765"/>
      <c r="Y76" s="766"/>
      <c r="Z76" s="788"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620"/>
      <c r="D77" s="621"/>
      <c r="E77" s="785"/>
      <c r="F77" s="786"/>
      <c r="G77" s="786"/>
      <c r="H77" s="786"/>
      <c r="I77" s="786"/>
      <c r="J77" s="786"/>
      <c r="K77" s="786"/>
      <c r="L77" s="786"/>
      <c r="M77" s="786"/>
      <c r="N77" s="786"/>
      <c r="O77" s="786"/>
      <c r="P77" s="786"/>
      <c r="Q77" s="786"/>
      <c r="R77" s="786"/>
      <c r="S77" s="786"/>
      <c r="T77" s="787"/>
      <c r="U77" s="767"/>
      <c r="V77" s="768"/>
      <c r="W77" s="768"/>
      <c r="X77" s="768"/>
      <c r="Y77" s="769"/>
      <c r="Z77" s="788"/>
      <c r="AA77" s="85" t="s">
        <v>75</v>
      </c>
      <c r="AB77" s="740" t="s">
        <v>12</v>
      </c>
      <c r="AC77" s="789">
        <f>IFERROR(U78/U76*100,0)</f>
        <v>0</v>
      </c>
      <c r="AD77" s="790"/>
      <c r="AE77" s="791"/>
      <c r="AF77" s="740" t="s">
        <v>13</v>
      </c>
      <c r="AG77" s="740" t="s">
        <v>67</v>
      </c>
      <c r="AH77" s="741" t="s">
        <v>75</v>
      </c>
      <c r="AI77" s="602" t="str">
        <f>IF('別紙様式3-2（４・５月）'!AF5="","",IF(AND(AC77&gt;=200/3,AC77&lt;100),"○","×"))</f>
        <v/>
      </c>
      <c r="AJ77" s="175"/>
      <c r="AK77" s="175"/>
      <c r="AL77" s="175"/>
      <c r="AM77" s="945" t="s">
        <v>2086</v>
      </c>
      <c r="AN77" s="946"/>
      <c r="AO77" s="946"/>
      <c r="AP77" s="946"/>
      <c r="AQ77" s="946"/>
      <c r="AR77" s="946"/>
      <c r="AS77" s="946"/>
      <c r="AT77" s="946"/>
      <c r="AU77" s="946"/>
      <c r="AV77" s="946"/>
      <c r="AW77" s="946"/>
      <c r="AX77" s="946"/>
      <c r="AY77" s="946"/>
      <c r="AZ77" s="946"/>
      <c r="BA77" s="947"/>
    </row>
    <row r="78" spans="1:82" ht="12.9" customHeight="1" thickBot="1">
      <c r="A78" s="85"/>
      <c r="B78" s="85"/>
      <c r="C78" s="620"/>
      <c r="D78" s="621"/>
      <c r="E78" s="197"/>
      <c r="F78" s="776" t="s">
        <v>1995</v>
      </c>
      <c r="G78" s="777"/>
      <c r="H78" s="777"/>
      <c r="I78" s="777"/>
      <c r="J78" s="777"/>
      <c r="K78" s="777"/>
      <c r="L78" s="777"/>
      <c r="M78" s="777"/>
      <c r="N78" s="777"/>
      <c r="O78" s="777"/>
      <c r="P78" s="777"/>
      <c r="Q78" s="777"/>
      <c r="R78" s="777"/>
      <c r="S78" s="777"/>
      <c r="T78" s="778"/>
      <c r="U78" s="770"/>
      <c r="V78" s="771"/>
      <c r="W78" s="771"/>
      <c r="X78" s="771"/>
      <c r="Y78" s="772"/>
      <c r="Z78" s="788" t="s">
        <v>4</v>
      </c>
      <c r="AA78" s="85" t="s">
        <v>75</v>
      </c>
      <c r="AB78" s="740"/>
      <c r="AC78" s="792"/>
      <c r="AD78" s="793"/>
      <c r="AE78" s="794"/>
      <c r="AF78" s="740"/>
      <c r="AG78" s="740"/>
      <c r="AH78" s="741"/>
      <c r="AI78" s="603"/>
      <c r="AJ78" s="175"/>
      <c r="AK78" s="175"/>
      <c r="AL78" s="175"/>
      <c r="AM78" s="948"/>
      <c r="AN78" s="949"/>
      <c r="AO78" s="949"/>
      <c r="AP78" s="949"/>
      <c r="AQ78" s="949"/>
      <c r="AR78" s="949"/>
      <c r="AS78" s="949"/>
      <c r="AT78" s="949"/>
      <c r="AU78" s="949"/>
      <c r="AV78" s="949"/>
      <c r="AW78" s="949"/>
      <c r="AX78" s="949"/>
      <c r="AY78" s="949"/>
      <c r="AZ78" s="949"/>
      <c r="BA78" s="950"/>
    </row>
    <row r="79" spans="1:82" ht="12.9" customHeight="1" thickBot="1">
      <c r="A79" s="85"/>
      <c r="B79" s="85"/>
      <c r="C79" s="797"/>
      <c r="D79" s="798"/>
      <c r="E79" s="199"/>
      <c r="F79" s="779"/>
      <c r="G79" s="780"/>
      <c r="H79" s="780"/>
      <c r="I79" s="780"/>
      <c r="J79" s="780"/>
      <c r="K79" s="780"/>
      <c r="L79" s="780"/>
      <c r="M79" s="780"/>
      <c r="N79" s="780"/>
      <c r="O79" s="780"/>
      <c r="P79" s="780"/>
      <c r="Q79" s="780"/>
      <c r="R79" s="780"/>
      <c r="S79" s="780"/>
      <c r="T79" s="781"/>
      <c r="U79" s="773"/>
      <c r="V79" s="774"/>
      <c r="W79" s="774"/>
      <c r="X79" s="774"/>
      <c r="Y79" s="775"/>
      <c r="Z79" s="788"/>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5"/>
      <c r="N81" s="736"/>
      <c r="O81" s="758" t="s">
        <v>1973</v>
      </c>
      <c r="P81" s="758"/>
      <c r="Q81" s="758"/>
      <c r="R81" s="758"/>
      <c r="S81" s="758"/>
      <c r="T81" s="758"/>
      <c r="U81" s="758"/>
      <c r="V81" s="758"/>
      <c r="W81" s="758"/>
      <c r="X81" s="758"/>
      <c r="Y81" s="758"/>
      <c r="Z81" s="758"/>
      <c r="AA81" s="758"/>
      <c r="AB81" s="758"/>
      <c r="AC81" s="758"/>
      <c r="AD81" s="758"/>
      <c r="AE81" s="758"/>
      <c r="AF81" s="758"/>
      <c r="AG81" s="758"/>
      <c r="AH81" s="758"/>
      <c r="AI81" s="758"/>
      <c r="AJ81" s="758"/>
      <c r="AK81" s="759"/>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4" t="str">
        <f>IF(OR('別紙様式3-2（４・５月）'!AE5="処遇加算Ⅰ・Ⅱあり",'別紙様式3-3（６月以降分）'!AF5="旧処遇加算Ⅰ・Ⅱ相当あり"),"該当","")</f>
        <v/>
      </c>
      <c r="AJ83" s="655"/>
      <c r="AK83" s="656"/>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4" t="str">
        <f>IF(AND('別紙様式3-2（４・５月）'!AE5="処遇加算Ⅰ・Ⅱなし",'別紙様式3-3（６月以降分）'!AF5="旧処遇加算Ⅰ・Ⅱ相当なし"),"該当","")</f>
        <v>該当</v>
      </c>
      <c r="AJ85" s="655"/>
      <c r="AK85" s="656"/>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39" t="s">
        <v>1903</v>
      </c>
      <c r="D87" s="739"/>
      <c r="E87" s="739"/>
      <c r="F87" s="739"/>
      <c r="G87" s="739"/>
      <c r="H87" s="739"/>
      <c r="I87" s="739"/>
      <c r="J87" s="739"/>
      <c r="K87" s="739"/>
      <c r="L87" s="739"/>
      <c r="M87" s="739"/>
      <c r="N87" s="739"/>
      <c r="O87" s="739"/>
      <c r="P87" s="739"/>
      <c r="Q87" s="739"/>
      <c r="R87" s="739"/>
      <c r="S87" s="739"/>
      <c r="T87" s="739"/>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5"/>
      <c r="D88" s="736"/>
      <c r="E88" s="661" t="s">
        <v>1904</v>
      </c>
      <c r="F88" s="661"/>
      <c r="G88" s="661"/>
      <c r="H88" s="661"/>
      <c r="I88" s="661"/>
      <c r="J88" s="661"/>
      <c r="K88" s="661"/>
      <c r="L88" s="661"/>
      <c r="M88" s="661"/>
      <c r="N88" s="661"/>
      <c r="O88" s="661"/>
      <c r="P88" s="661"/>
      <c r="Q88" s="661"/>
      <c r="R88" s="662"/>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0</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2156</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2189</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39" t="s">
        <v>1909</v>
      </c>
      <c r="D93" s="739"/>
      <c r="E93" s="739"/>
      <c r="F93" s="739"/>
      <c r="G93" s="739"/>
      <c r="H93" s="739"/>
      <c r="I93" s="739"/>
      <c r="J93" s="739"/>
      <c r="K93" s="739"/>
      <c r="L93" s="739"/>
      <c r="M93" s="739"/>
      <c r="N93" s="739"/>
      <c r="O93" s="739"/>
      <c r="P93" s="739"/>
      <c r="Q93" s="739"/>
      <c r="R93" s="739"/>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5"/>
      <c r="D94" s="736"/>
      <c r="E94" s="661" t="s">
        <v>1910</v>
      </c>
      <c r="F94" s="661"/>
      <c r="G94" s="661"/>
      <c r="H94" s="661"/>
      <c r="I94" s="661"/>
      <c r="J94" s="661"/>
      <c r="K94" s="661"/>
      <c r="L94" s="661"/>
      <c r="M94" s="661"/>
      <c r="N94" s="661"/>
      <c r="O94" s="661"/>
      <c r="P94" s="661"/>
      <c r="Q94" s="661"/>
      <c r="R94" s="662"/>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0</v>
      </c>
      <c r="AN94" s="83" t="b">
        <v>0</v>
      </c>
      <c r="AO94" s="83" t="b">
        <v>0</v>
      </c>
      <c r="AP94" s="148"/>
      <c r="AQ94" s="148"/>
      <c r="AR94" s="148"/>
      <c r="AS94" s="148"/>
      <c r="AT94" s="148"/>
      <c r="AU94" s="148"/>
      <c r="AV94" s="148"/>
      <c r="AW94" s="148"/>
      <c r="AX94" s="148"/>
      <c r="AY94" s="148"/>
      <c r="AZ94" s="148"/>
      <c r="BA94" s="148"/>
    </row>
    <row r="95" spans="1:53" ht="30.75" customHeight="1" thickBot="1">
      <c r="A95" s="85"/>
      <c r="B95" s="701"/>
      <c r="C95" s="213" t="s">
        <v>1905</v>
      </c>
      <c r="D95" s="799" t="s">
        <v>2157</v>
      </c>
      <c r="E95" s="800"/>
      <c r="F95" s="800"/>
      <c r="G95" s="800"/>
      <c r="H95" s="801"/>
      <c r="I95" s="801"/>
      <c r="J95" s="801"/>
      <c r="K95" s="801"/>
      <c r="L95" s="801"/>
      <c r="M95" s="801"/>
      <c r="N95" s="801"/>
      <c r="O95" s="801"/>
      <c r="P95" s="801"/>
      <c r="Q95" s="801"/>
      <c r="R95" s="801"/>
      <c r="S95" s="801"/>
      <c r="T95" s="801"/>
      <c r="U95" s="801"/>
      <c r="V95" s="801"/>
      <c r="W95" s="801"/>
      <c r="X95" s="801"/>
      <c r="Y95" s="801"/>
      <c r="Z95" s="801"/>
      <c r="AA95" s="801"/>
      <c r="AB95" s="801"/>
      <c r="AC95" s="801"/>
      <c r="AD95" s="801"/>
      <c r="AE95" s="801"/>
      <c r="AF95" s="801"/>
      <c r="AG95" s="801"/>
      <c r="AH95" s="801"/>
      <c r="AI95" s="801"/>
      <c r="AJ95" s="801"/>
      <c r="AK95" s="802"/>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1"/>
      <c r="C96" s="633"/>
      <c r="D96" s="635" t="s">
        <v>1911</v>
      </c>
      <c r="E96" s="636"/>
      <c r="F96" s="636"/>
      <c r="G96" s="636"/>
      <c r="H96" s="731"/>
      <c r="I96" s="733" t="s">
        <v>10</v>
      </c>
      <c r="J96" s="742" t="s">
        <v>2158</v>
      </c>
      <c r="K96" s="743"/>
      <c r="L96" s="743"/>
      <c r="M96" s="743"/>
      <c r="N96" s="743"/>
      <c r="O96" s="743"/>
      <c r="P96" s="743"/>
      <c r="Q96" s="743"/>
      <c r="R96" s="743"/>
      <c r="S96" s="743"/>
      <c r="T96" s="743"/>
      <c r="U96" s="743"/>
      <c r="V96" s="743"/>
      <c r="W96" s="743"/>
      <c r="X96" s="743"/>
      <c r="Y96" s="743"/>
      <c r="Z96" s="743"/>
      <c r="AA96" s="743"/>
      <c r="AB96" s="743"/>
      <c r="AC96" s="743"/>
      <c r="AD96" s="743"/>
      <c r="AE96" s="743"/>
      <c r="AF96" s="743"/>
      <c r="AG96" s="743"/>
      <c r="AH96" s="743"/>
      <c r="AI96" s="743"/>
      <c r="AJ96" s="743"/>
      <c r="AK96" s="744"/>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1"/>
      <c r="C97" s="633"/>
      <c r="D97" s="637"/>
      <c r="E97" s="638"/>
      <c r="F97" s="638"/>
      <c r="G97" s="638"/>
      <c r="H97" s="732"/>
      <c r="I97" s="734"/>
      <c r="J97" s="745"/>
      <c r="K97" s="746"/>
      <c r="L97" s="746"/>
      <c r="M97" s="746"/>
      <c r="N97" s="746"/>
      <c r="O97" s="746"/>
      <c r="P97" s="746"/>
      <c r="Q97" s="746"/>
      <c r="R97" s="746"/>
      <c r="S97" s="746"/>
      <c r="T97" s="746"/>
      <c r="U97" s="746"/>
      <c r="V97" s="746"/>
      <c r="W97" s="746"/>
      <c r="X97" s="746"/>
      <c r="Y97" s="746"/>
      <c r="Z97" s="746"/>
      <c r="AA97" s="746"/>
      <c r="AB97" s="746"/>
      <c r="AC97" s="746"/>
      <c r="AD97" s="746"/>
      <c r="AE97" s="746"/>
      <c r="AF97" s="746"/>
      <c r="AG97" s="746"/>
      <c r="AH97" s="746"/>
      <c r="AI97" s="746"/>
      <c r="AJ97" s="746"/>
      <c r="AK97" s="747"/>
      <c r="AL97" s="90"/>
      <c r="AM97" s="590" t="s">
        <v>2087</v>
      </c>
      <c r="AN97" s="591"/>
      <c r="AO97" s="591"/>
      <c r="AP97" s="591"/>
      <c r="AQ97" s="591"/>
      <c r="AR97" s="591"/>
      <c r="AS97" s="591"/>
      <c r="AT97" s="591"/>
      <c r="AU97" s="591"/>
      <c r="AV97" s="591"/>
      <c r="AW97" s="591"/>
      <c r="AX97" s="591"/>
      <c r="AY97" s="591"/>
      <c r="AZ97" s="591"/>
      <c r="BA97" s="592"/>
    </row>
    <row r="98" spans="1:53" ht="15" customHeight="1" thickBot="1">
      <c r="A98" s="85"/>
      <c r="B98" s="701"/>
      <c r="C98" s="633"/>
      <c r="D98" s="637"/>
      <c r="E98" s="638"/>
      <c r="F98" s="638"/>
      <c r="G98" s="638"/>
      <c r="H98" s="748"/>
      <c r="I98" s="750" t="s">
        <v>11</v>
      </c>
      <c r="J98" s="236" t="s">
        <v>1912</v>
      </c>
      <c r="K98" s="237"/>
      <c r="L98" s="237"/>
      <c r="M98" s="237"/>
      <c r="N98" s="237"/>
      <c r="O98" s="237"/>
      <c r="P98" s="237"/>
      <c r="Q98" s="237"/>
      <c r="R98" s="237"/>
      <c r="S98" s="752" t="s">
        <v>1913</v>
      </c>
      <c r="T98" s="752"/>
      <c r="U98" s="752"/>
      <c r="V98" s="752"/>
      <c r="W98" s="752"/>
      <c r="X98" s="752"/>
      <c r="Y98" s="752"/>
      <c r="Z98" s="752"/>
      <c r="AA98" s="752"/>
      <c r="AB98" s="752"/>
      <c r="AC98" s="752"/>
      <c r="AD98" s="752"/>
      <c r="AE98" s="752"/>
      <c r="AF98" s="752"/>
      <c r="AG98" s="752"/>
      <c r="AH98" s="752"/>
      <c r="AI98" s="752"/>
      <c r="AJ98" s="752"/>
      <c r="AK98" s="753"/>
      <c r="AL98" s="90"/>
      <c r="AM98" s="195"/>
      <c r="AN98" s="148"/>
      <c r="AO98" s="148"/>
      <c r="AP98" s="148"/>
      <c r="AQ98" s="148"/>
      <c r="AR98" s="148"/>
      <c r="AS98" s="148"/>
      <c r="AT98" s="148"/>
      <c r="AU98" s="148"/>
      <c r="AV98" s="148"/>
      <c r="AW98" s="148"/>
      <c r="AX98" s="148"/>
      <c r="AY98" s="148"/>
      <c r="AZ98" s="148"/>
      <c r="BA98" s="148"/>
    </row>
    <row r="99" spans="1:53" ht="33" customHeight="1" thickBot="1">
      <c r="A99" s="85"/>
      <c r="B99" s="701"/>
      <c r="C99" s="634"/>
      <c r="D99" s="639"/>
      <c r="E99" s="640"/>
      <c r="F99" s="640"/>
      <c r="G99" s="640"/>
      <c r="H99" s="749"/>
      <c r="I99" s="751"/>
      <c r="J99" s="754"/>
      <c r="K99" s="755"/>
      <c r="L99" s="755"/>
      <c r="M99" s="755"/>
      <c r="N99" s="755"/>
      <c r="O99" s="755"/>
      <c r="P99" s="755"/>
      <c r="Q99" s="755"/>
      <c r="R99" s="755"/>
      <c r="S99" s="755"/>
      <c r="T99" s="755"/>
      <c r="U99" s="755"/>
      <c r="V99" s="755"/>
      <c r="W99" s="755"/>
      <c r="X99" s="755"/>
      <c r="Y99" s="755"/>
      <c r="Z99" s="755"/>
      <c r="AA99" s="755"/>
      <c r="AB99" s="755"/>
      <c r="AC99" s="755"/>
      <c r="AD99" s="755"/>
      <c r="AE99" s="755"/>
      <c r="AF99" s="755"/>
      <c r="AG99" s="755"/>
      <c r="AH99" s="755"/>
      <c r="AI99" s="755"/>
      <c r="AJ99" s="755"/>
      <c r="AK99" s="756"/>
      <c r="AL99" s="90"/>
      <c r="AM99" s="590" t="s">
        <v>2087</v>
      </c>
      <c r="AN99" s="591"/>
      <c r="AO99" s="591"/>
      <c r="AP99" s="591"/>
      <c r="AQ99" s="591"/>
      <c r="AR99" s="591"/>
      <c r="AS99" s="591"/>
      <c r="AT99" s="591"/>
      <c r="AU99" s="591"/>
      <c r="AV99" s="591"/>
      <c r="AW99" s="591"/>
      <c r="AX99" s="591"/>
      <c r="AY99" s="591"/>
      <c r="AZ99" s="591"/>
      <c r="BA99" s="592"/>
    </row>
    <row r="100" spans="1:53" ht="16.5" customHeight="1">
      <c r="A100" s="85"/>
      <c r="B100" s="238"/>
      <c r="C100" s="239" t="s">
        <v>1906</v>
      </c>
      <c r="D100" s="224" t="s">
        <v>2159</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5"/>
      <c r="N102" s="736"/>
      <c r="O102" s="760" t="s">
        <v>1973</v>
      </c>
      <c r="P102" s="760"/>
      <c r="Q102" s="760"/>
      <c r="R102" s="760"/>
      <c r="S102" s="760"/>
      <c r="T102" s="760"/>
      <c r="U102" s="760"/>
      <c r="V102" s="760"/>
      <c r="W102" s="760"/>
      <c r="X102" s="760"/>
      <c r="Y102" s="760"/>
      <c r="Z102" s="760"/>
      <c r="AA102" s="760"/>
      <c r="AB102" s="760"/>
      <c r="AC102" s="760"/>
      <c r="AD102" s="760"/>
      <c r="AE102" s="760"/>
      <c r="AF102" s="760"/>
      <c r="AG102" s="760"/>
      <c r="AH102" s="760"/>
      <c r="AI102" s="760"/>
      <c r="AJ102" s="760"/>
      <c r="AK102" s="761"/>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記入不要</v>
      </c>
      <c r="AN105" s="148"/>
      <c r="AO105" s="148"/>
      <c r="AP105" s="148"/>
      <c r="AQ105" s="148"/>
      <c r="AR105" s="148"/>
      <c r="AS105" s="148"/>
      <c r="AT105" s="148"/>
      <c r="AU105" s="148"/>
      <c r="AV105" s="148"/>
      <c r="AW105" s="148"/>
      <c r="AX105" s="148"/>
      <c r="AY105" s="148"/>
      <c r="AZ105" s="148"/>
      <c r="BA105" s="148"/>
    </row>
    <row r="106" spans="1:53" ht="18" customHeight="1" thickBot="1">
      <c r="A106" s="85"/>
      <c r="B106" s="735"/>
      <c r="C106" s="736"/>
      <c r="D106" s="737" t="s">
        <v>1910</v>
      </c>
      <c r="E106" s="737"/>
      <c r="F106" s="737"/>
      <c r="G106" s="737"/>
      <c r="H106" s="737"/>
      <c r="I106" s="737"/>
      <c r="J106" s="737"/>
      <c r="K106" s="737"/>
      <c r="L106" s="737"/>
      <c r="M106" s="737"/>
      <c r="N106" s="737"/>
      <c r="O106" s="737"/>
      <c r="P106" s="737"/>
      <c r="Q106" s="738"/>
      <c r="R106" s="248" t="s">
        <v>75</v>
      </c>
      <c r="S106" s="120" t="str">
        <f>IF(AM102=TRUE,"",IF(AM105="記入不要","",IF(AND(AM106=TRUE,OR(AN106=TRUE,AO106=TRUE,AP106=TRUE)),"○","×")))</f>
        <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0</v>
      </c>
      <c r="AN106" s="83" t="b">
        <v>0</v>
      </c>
      <c r="AO106" s="83" t="b">
        <v>0</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29" t="s">
        <v>2160</v>
      </c>
      <c r="D107" s="630"/>
      <c r="E107" s="630"/>
      <c r="F107" s="630"/>
      <c r="G107" s="630"/>
      <c r="H107" s="630"/>
      <c r="I107" s="630"/>
      <c r="J107" s="630"/>
      <c r="K107" s="630"/>
      <c r="L107" s="630"/>
      <c r="M107" s="630"/>
      <c r="N107" s="630"/>
      <c r="O107" s="630"/>
      <c r="P107" s="630"/>
      <c r="Q107" s="630"/>
      <c r="R107" s="630"/>
      <c r="S107" s="631"/>
      <c r="T107" s="630"/>
      <c r="U107" s="630"/>
      <c r="V107" s="630"/>
      <c r="W107" s="630"/>
      <c r="X107" s="630"/>
      <c r="Y107" s="630"/>
      <c r="Z107" s="630"/>
      <c r="AA107" s="630"/>
      <c r="AB107" s="630"/>
      <c r="AC107" s="630"/>
      <c r="AD107" s="630"/>
      <c r="AE107" s="630"/>
      <c r="AF107" s="630"/>
      <c r="AG107" s="630"/>
      <c r="AH107" s="630"/>
      <c r="AI107" s="630"/>
      <c r="AJ107" s="630"/>
      <c r="AK107" s="632"/>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3"/>
      <c r="C108" s="635" t="s">
        <v>1915</v>
      </c>
      <c r="D108" s="636"/>
      <c r="E108" s="636"/>
      <c r="F108" s="636"/>
      <c r="G108" s="251"/>
      <c r="H108" s="252" t="s">
        <v>10</v>
      </c>
      <c r="I108" s="641" t="s">
        <v>1916</v>
      </c>
      <c r="J108" s="642"/>
      <c r="K108" s="642"/>
      <c r="L108" s="642"/>
      <c r="M108" s="642"/>
      <c r="N108" s="642"/>
      <c r="O108" s="642"/>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3"/>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3"/>
      <c r="C109" s="637"/>
      <c r="D109" s="638"/>
      <c r="E109" s="638"/>
      <c r="F109" s="638"/>
      <c r="G109" s="253"/>
      <c r="H109" s="254" t="s">
        <v>11</v>
      </c>
      <c r="I109" s="644" t="s">
        <v>1917</v>
      </c>
      <c r="J109" s="645"/>
      <c r="K109" s="645"/>
      <c r="L109" s="645"/>
      <c r="M109" s="645"/>
      <c r="N109" s="645"/>
      <c r="O109" s="645"/>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6"/>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4"/>
      <c r="C110" s="639"/>
      <c r="D110" s="640"/>
      <c r="E110" s="640"/>
      <c r="F110" s="640"/>
      <c r="G110" s="255"/>
      <c r="H110" s="256" t="s">
        <v>1918</v>
      </c>
      <c r="I110" s="647" t="s">
        <v>1919</v>
      </c>
      <c r="J110" s="648"/>
      <c r="K110" s="648"/>
      <c r="L110" s="648"/>
      <c r="M110" s="648"/>
      <c r="N110" s="648"/>
      <c r="O110" s="648"/>
      <c r="P110" s="648"/>
      <c r="Q110" s="648"/>
      <c r="R110" s="648"/>
      <c r="S110" s="648"/>
      <c r="T110" s="648"/>
      <c r="U110" s="648"/>
      <c r="V110" s="648"/>
      <c r="W110" s="648"/>
      <c r="X110" s="648"/>
      <c r="Y110" s="648"/>
      <c r="Z110" s="648"/>
      <c r="AA110" s="648"/>
      <c r="AB110" s="648"/>
      <c r="AC110" s="648"/>
      <c r="AD110" s="648"/>
      <c r="AE110" s="648"/>
      <c r="AF110" s="648"/>
      <c r="AG110" s="648"/>
      <c r="AH110" s="648"/>
      <c r="AI110" s="648"/>
      <c r="AJ110" s="648"/>
      <c r="AK110" s="649"/>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7" t="s">
        <v>2159</v>
      </c>
      <c r="D111" s="658"/>
      <c r="E111" s="658"/>
      <c r="F111" s="658"/>
      <c r="G111" s="658"/>
      <c r="H111" s="658"/>
      <c r="I111" s="658"/>
      <c r="J111" s="658"/>
      <c r="K111" s="658"/>
      <c r="L111" s="658"/>
      <c r="M111" s="658"/>
      <c r="N111" s="658"/>
      <c r="O111" s="658"/>
      <c r="P111" s="658"/>
      <c r="Q111" s="658"/>
      <c r="R111" s="658"/>
      <c r="S111" s="658"/>
      <c r="T111" s="658"/>
      <c r="U111" s="658"/>
      <c r="V111" s="658"/>
      <c r="W111" s="658"/>
      <c r="X111" s="658"/>
      <c r="Y111" s="658"/>
      <c r="Z111" s="658"/>
      <c r="AA111" s="658"/>
      <c r="AB111" s="658"/>
      <c r="AC111" s="658"/>
      <c r="AD111" s="658"/>
      <c r="AE111" s="658"/>
      <c r="AF111" s="658"/>
      <c r="AG111" s="658"/>
      <c r="AH111" s="658"/>
      <c r="AI111" s="658"/>
      <c r="AJ111" s="658"/>
      <c r="AK111" s="659"/>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8" t="s">
        <v>1984</v>
      </c>
      <c r="C113" s="668"/>
      <c r="D113" s="668"/>
      <c r="E113" s="668"/>
      <c r="F113" s="668"/>
      <c r="G113" s="668"/>
      <c r="H113" s="668"/>
      <c r="I113" s="668"/>
      <c r="J113" s="668"/>
      <c r="K113" s="668"/>
      <c r="L113" s="668"/>
      <c r="M113" s="668"/>
      <c r="N113" s="668"/>
      <c r="O113" s="668"/>
      <c r="P113" s="668"/>
      <c r="Q113" s="668"/>
      <c r="R113" s="668"/>
      <c r="S113" s="668"/>
      <c r="T113" s="668"/>
      <c r="U113" s="668"/>
      <c r="V113" s="668"/>
      <c r="W113" s="668"/>
      <c r="X113" s="668"/>
      <c r="Y113" s="668"/>
      <c r="Z113" s="668"/>
      <c r="AA113" s="668"/>
      <c r="AB113" s="668"/>
      <c r="AC113" s="668"/>
      <c r="AD113" s="668"/>
      <c r="AE113" s="668"/>
      <c r="AF113" s="668"/>
      <c r="AG113" s="668"/>
      <c r="AH113" s="668"/>
      <c r="AI113" s="668"/>
      <c r="AJ113" s="668"/>
      <c r="AK113" s="668"/>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0" t="s">
        <v>1946</v>
      </c>
      <c r="C116" s="661"/>
      <c r="D116" s="661"/>
      <c r="E116" s="661"/>
      <c r="F116" s="661"/>
      <c r="G116" s="661"/>
      <c r="H116" s="661"/>
      <c r="I116" s="661"/>
      <c r="J116" s="661"/>
      <c r="K116" s="661"/>
      <c r="L116" s="661"/>
      <c r="M116" s="661"/>
      <c r="N116" s="661"/>
      <c r="O116" s="661"/>
      <c r="P116" s="661"/>
      <c r="Q116" s="662"/>
      <c r="R116" s="261" t="s">
        <v>127</v>
      </c>
      <c r="S116" s="262" t="str">
        <f>'別紙様式3-2（４・５月）'!W8</f>
        <v/>
      </c>
      <c r="T116" s="627" t="s">
        <v>1949</v>
      </c>
      <c r="U116" s="627"/>
      <c r="V116" s="627"/>
      <c r="W116" s="627"/>
      <c r="X116" s="627"/>
      <c r="Y116" s="627"/>
      <c r="Z116" s="627"/>
      <c r="AA116" s="627"/>
      <c r="AB116" s="627"/>
      <c r="AC116" s="627"/>
      <c r="AD116" s="627"/>
      <c r="AE116" s="627"/>
      <c r="AF116" s="628"/>
      <c r="AG116" s="136"/>
      <c r="AH116" s="136"/>
      <c r="AI116" s="136"/>
      <c r="AJ116" s="136"/>
      <c r="AK116" s="85"/>
      <c r="AL116" s="85"/>
      <c r="AM116" s="263" t="str">
        <f>IF(COUNTIF(S116:S118,"×")&gt;=1,"×","")</f>
        <v/>
      </c>
      <c r="AN116" s="148"/>
      <c r="AO116" s="148"/>
      <c r="AP116" s="148"/>
      <c r="AQ116" s="148"/>
      <c r="AR116" s="148"/>
      <c r="AS116" s="148"/>
      <c r="AT116" s="148"/>
      <c r="AU116" s="148"/>
      <c r="AV116" s="148"/>
      <c r="AW116" s="148"/>
      <c r="AX116" s="148"/>
      <c r="AY116" s="158"/>
      <c r="AZ116" s="148"/>
      <c r="BA116" s="148"/>
    </row>
    <row r="117" spans="1:53" ht="27.75" customHeight="1" thickBot="1">
      <c r="A117" s="85"/>
      <c r="B117" s="623" t="s">
        <v>1996</v>
      </c>
      <c r="C117" s="624"/>
      <c r="D117" s="624"/>
      <c r="E117" s="624"/>
      <c r="F117" s="624"/>
      <c r="G117" s="624"/>
      <c r="H117" s="624"/>
      <c r="I117" s="624"/>
      <c r="J117" s="624"/>
      <c r="K117" s="624"/>
      <c r="L117" s="624"/>
      <c r="M117" s="624"/>
      <c r="N117" s="624"/>
      <c r="O117" s="624"/>
      <c r="P117" s="624"/>
      <c r="Q117" s="625"/>
      <c r="R117" s="261" t="s">
        <v>127</v>
      </c>
      <c r="S117" s="264" t="str">
        <f>'別紙様式3-3（６月以降分）'!Z5</f>
        <v/>
      </c>
      <c r="T117" s="626" t="s">
        <v>2071</v>
      </c>
      <c r="U117" s="627"/>
      <c r="V117" s="627"/>
      <c r="W117" s="627"/>
      <c r="X117" s="627"/>
      <c r="Y117" s="627"/>
      <c r="Z117" s="627"/>
      <c r="AA117" s="627"/>
      <c r="AB117" s="627"/>
      <c r="AC117" s="627"/>
      <c r="AD117" s="627"/>
      <c r="AE117" s="627"/>
      <c r="AF117" s="628"/>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3" t="s">
        <v>2072</v>
      </c>
      <c r="C118" s="624"/>
      <c r="D118" s="624"/>
      <c r="E118" s="624"/>
      <c r="F118" s="624"/>
      <c r="G118" s="624"/>
      <c r="H118" s="624"/>
      <c r="I118" s="624"/>
      <c r="J118" s="624"/>
      <c r="K118" s="624"/>
      <c r="L118" s="624"/>
      <c r="M118" s="624"/>
      <c r="N118" s="624"/>
      <c r="O118" s="624"/>
      <c r="P118" s="624"/>
      <c r="Q118" s="625"/>
      <c r="R118" s="261" t="s">
        <v>127</v>
      </c>
      <c r="S118" s="265" t="str">
        <f>'別紙様式3-3（６月以降分）'!Z7</f>
        <v/>
      </c>
      <c r="T118" s="626" t="s">
        <v>2071</v>
      </c>
      <c r="U118" s="627"/>
      <c r="V118" s="627"/>
      <c r="W118" s="627"/>
      <c r="X118" s="627"/>
      <c r="Y118" s="627"/>
      <c r="Z118" s="627"/>
      <c r="AA118" s="627"/>
      <c r="AB118" s="627"/>
      <c r="AC118" s="627"/>
      <c r="AD118" s="627"/>
      <c r="AE118" s="627"/>
      <c r="AF118" s="628"/>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
      </c>
      <c r="AL120" s="85"/>
      <c r="AM120" s="590" t="s">
        <v>2110</v>
      </c>
      <c r="AN120" s="604"/>
      <c r="AO120" s="604"/>
      <c r="AP120" s="604"/>
      <c r="AQ120" s="604"/>
      <c r="AR120" s="604"/>
      <c r="AS120" s="604"/>
      <c r="AT120" s="604"/>
      <c r="AU120" s="604"/>
      <c r="AV120" s="604"/>
      <c r="AW120" s="604"/>
      <c r="AX120" s="604"/>
      <c r="AY120" s="604"/>
      <c r="AZ120" s="604"/>
      <c r="BA120" s="605"/>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0</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7" t="s">
        <v>124</v>
      </c>
      <c r="E124" s="667"/>
      <c r="F124" s="667"/>
      <c r="G124" s="667"/>
      <c r="H124" s="667"/>
      <c r="I124" s="667"/>
      <c r="J124" s="667"/>
      <c r="K124" s="667"/>
      <c r="L124" s="667"/>
      <c r="M124" s="667"/>
      <c r="N124" s="667"/>
      <c r="O124" s="667"/>
      <c r="P124" s="667"/>
      <c r="Q124" s="667"/>
      <c r="R124" s="667"/>
      <c r="S124" s="667"/>
      <c r="T124" s="667"/>
      <c r="U124" s="667"/>
      <c r="V124" s="667"/>
      <c r="W124" s="667"/>
      <c r="X124" s="667"/>
      <c r="Y124" s="667"/>
      <c r="Z124" s="667"/>
      <c r="AA124" s="667"/>
      <c r="AB124" s="667"/>
      <c r="AC124" s="667"/>
      <c r="AD124" s="667"/>
      <c r="AE124" s="667"/>
      <c r="AF124" s="667"/>
      <c r="AG124" s="667"/>
      <c r="AH124" s="667"/>
      <c r="AI124" s="667"/>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3"/>
      <c r="G125" s="653"/>
      <c r="H125" s="653"/>
      <c r="I125" s="653"/>
      <c r="J125" s="653"/>
      <c r="K125" s="653"/>
      <c r="L125" s="653"/>
      <c r="M125" s="653"/>
      <c r="N125" s="653"/>
      <c r="O125" s="653"/>
      <c r="P125" s="653"/>
      <c r="Q125" s="653"/>
      <c r="R125" s="653"/>
      <c r="S125" s="653"/>
      <c r="T125" s="653"/>
      <c r="U125" s="653"/>
      <c r="V125" s="653"/>
      <c r="W125" s="653"/>
      <c r="X125" s="653"/>
      <c r="Y125" s="653"/>
      <c r="Z125" s="653"/>
      <c r="AA125" s="653"/>
      <c r="AB125" s="653"/>
      <c r="AC125" s="653"/>
      <c r="AD125" s="653"/>
      <c r="AE125" s="653"/>
      <c r="AF125" s="653"/>
      <c r="AG125" s="653"/>
      <c r="AH125" s="653"/>
      <c r="AI125" s="653"/>
      <c r="AJ125" s="653"/>
      <c r="AK125" s="289" t="s">
        <v>13</v>
      </c>
      <c r="AL125" s="90"/>
      <c r="AM125" s="83" t="b">
        <v>0</v>
      </c>
      <c r="AN125" s="593" t="s">
        <v>2108</v>
      </c>
      <c r="AO125" s="594"/>
      <c r="AP125" s="594"/>
      <c r="AQ125" s="594"/>
      <c r="AR125" s="594"/>
      <c r="AS125" s="594"/>
      <c r="AT125" s="594"/>
      <c r="AU125" s="594"/>
      <c r="AV125" s="594"/>
      <c r="AW125" s="594"/>
      <c r="AX125" s="594"/>
      <c r="AY125" s="594"/>
      <c r="AZ125" s="594"/>
      <c r="BA125" s="595"/>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4" t="str">
        <f>IF(AND('別紙様式3-2（４・５月）'!AE7="特定加算なし",'別紙様式3-3（６月以降分）'!AG5="旧特定加算相当なし"),"該当","")</f>
        <v>該当</v>
      </c>
      <c r="AJ128" s="655"/>
      <c r="AK128" s="656"/>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0" t="s">
        <v>1951</v>
      </c>
      <c r="D129" s="700"/>
      <c r="E129" s="700"/>
      <c r="F129" s="700"/>
      <c r="G129" s="700"/>
      <c r="H129" s="700"/>
      <c r="I129" s="700"/>
      <c r="J129" s="700"/>
      <c r="K129" s="700"/>
      <c r="L129" s="700"/>
      <c r="M129" s="700"/>
      <c r="N129" s="700"/>
      <c r="O129" s="700"/>
      <c r="P129" s="700"/>
      <c r="Q129" s="700"/>
      <c r="R129" s="700"/>
      <c r="S129" s="700"/>
      <c r="T129" s="700"/>
      <c r="U129" s="700"/>
      <c r="V129" s="700"/>
      <c r="W129" s="700"/>
      <c r="X129" s="700"/>
      <c r="Y129" s="700"/>
      <c r="Z129" s="700"/>
      <c r="AA129" s="700"/>
      <c r="AB129" s="700"/>
      <c r="AC129" s="700"/>
      <c r="AD129" s="700"/>
      <c r="AE129" s="700"/>
      <c r="AF129" s="700"/>
      <c r="AG129" s="700"/>
      <c r="AH129" s="700"/>
      <c r="AI129" s="700"/>
      <c r="AJ129" s="700"/>
      <c r="AK129" s="700"/>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4" t="str">
        <f>IF(OR('別紙様式3-2（４・５月）'!AE7="特定加算あり",'別紙様式3-3（６月以降分）'!AG5="旧特定加算相当あり"),"該当","")</f>
        <v/>
      </c>
      <c r="AJ131" s="655"/>
      <c r="AK131" s="656"/>
      <c r="AL131" s="85"/>
      <c r="AT131" s="97"/>
      <c r="AU131" s="97"/>
      <c r="AV131" s="97"/>
      <c r="AW131" s="97"/>
      <c r="AX131" s="97"/>
    </row>
    <row r="132" spans="1:53" ht="38.25" customHeight="1" thickBot="1">
      <c r="A132" s="85"/>
      <c r="B132" s="193" t="s">
        <v>127</v>
      </c>
      <c r="C132" s="887" t="s">
        <v>2171</v>
      </c>
      <c r="D132" s="887"/>
      <c r="E132" s="887"/>
      <c r="F132" s="887"/>
      <c r="G132" s="887"/>
      <c r="H132" s="887"/>
      <c r="I132" s="887"/>
      <c r="J132" s="887"/>
      <c r="K132" s="887"/>
      <c r="L132" s="887"/>
      <c r="M132" s="887"/>
      <c r="N132" s="887"/>
      <c r="O132" s="887"/>
      <c r="P132" s="887"/>
      <c r="Q132" s="887"/>
      <c r="R132" s="887"/>
      <c r="S132" s="887"/>
      <c r="T132" s="887"/>
      <c r="U132" s="887"/>
      <c r="V132" s="887"/>
      <c r="W132" s="887"/>
      <c r="X132" s="887"/>
      <c r="Y132" s="887"/>
      <c r="Z132" s="887"/>
      <c r="AA132" s="887"/>
      <c r="AB132" s="887"/>
      <c r="AC132" s="887"/>
      <c r="AD132" s="887"/>
      <c r="AE132" s="887"/>
      <c r="AF132" s="887"/>
      <c r="AG132" s="887"/>
      <c r="AH132" s="887"/>
      <c r="AI132" s="887"/>
      <c r="AJ132" s="887"/>
      <c r="AK132" s="887"/>
      <c r="AL132" s="85"/>
      <c r="AN132" s="954" t="s">
        <v>2169</v>
      </c>
      <c r="AO132" s="955"/>
      <c r="AP132" s="955"/>
      <c r="AQ132" s="955"/>
      <c r="AR132" s="955"/>
      <c r="AS132" s="955"/>
      <c r="AT132" s="955"/>
      <c r="AU132" s="955"/>
      <c r="AV132" s="955"/>
      <c r="AW132" s="955"/>
      <c r="AX132" s="955"/>
      <c r="AY132" s="956"/>
    </row>
    <row r="133" spans="1:53" ht="7.5" customHeight="1" thickBot="1">
      <c r="A133" s="85"/>
      <c r="B133" s="193"/>
      <c r="C133" s="432"/>
      <c r="D133" s="432"/>
      <c r="E133" s="432"/>
      <c r="F133" s="432"/>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85"/>
      <c r="AT133" s="97"/>
      <c r="AU133" s="97"/>
      <c r="AV133" s="97"/>
      <c r="AW133" s="97"/>
      <c r="AX133" s="97"/>
    </row>
    <row r="134" spans="1:53" s="501" customFormat="1" ht="13.5" customHeight="1" thickBot="1">
      <c r="A134" s="498"/>
      <c r="B134" s="969"/>
      <c r="C134" s="970"/>
      <c r="D134" s="970"/>
      <c r="E134" s="971"/>
      <c r="F134" s="963"/>
      <c r="G134" s="964"/>
      <c r="H134" s="964"/>
      <c r="I134" s="964"/>
      <c r="J134" s="964"/>
      <c r="K134" s="964"/>
      <c r="L134" s="964"/>
      <c r="M134" s="964"/>
      <c r="N134" s="964"/>
      <c r="O134" s="964"/>
      <c r="P134" s="964"/>
      <c r="Q134" s="964"/>
      <c r="R134" s="964"/>
      <c r="S134" s="964"/>
      <c r="T134" s="964"/>
      <c r="U134" s="964"/>
      <c r="V134" s="964"/>
      <c r="W134" s="964"/>
      <c r="X134" s="964"/>
      <c r="Y134" s="964"/>
      <c r="Z134" s="964"/>
      <c r="AA134" s="964"/>
      <c r="AB134" s="964"/>
      <c r="AC134" s="964"/>
      <c r="AD134" s="964"/>
      <c r="AE134" s="964"/>
      <c r="AF134" s="964"/>
      <c r="AG134" s="964"/>
      <c r="AH134" s="964"/>
      <c r="AI134" s="964"/>
      <c r="AJ134" s="965"/>
      <c r="AK134" s="497" t="str">
        <f>IF(AI131="該当",IF((IF(COUNTIF(AM135:AM138,TRUE)&gt;=1,1,0)+IF(COUNTIF(AM139:AM142,TRUE)&gt;=1,1,0)+IF(COUNTIF(AM143:AM147,TRUE)&gt;=1,1,0)+IF(COUNTIF(AM148:AM151,TRUE)&gt;=1,1,0)+IF(COUNTIF(AM152:AM155,TRUE)&gt;=1,1,0)+IF(COUNTIF(AM156:AM159,TRUE)&gt;=1,1,0))&gt;=3,"○","×"),IF(COUNTIF(AM135:AM159,TRUE)&gt;=1,"○","×"))</f>
        <v>×</v>
      </c>
      <c r="AL134" s="498"/>
      <c r="AM134" s="499" t="s">
        <v>2089</v>
      </c>
      <c r="AN134" s="960" t="s">
        <v>2088</v>
      </c>
      <c r="AO134" s="961"/>
      <c r="AP134" s="961"/>
      <c r="AQ134" s="961"/>
      <c r="AR134" s="961"/>
      <c r="AS134" s="961"/>
      <c r="AT134" s="961"/>
      <c r="AU134" s="961"/>
      <c r="AV134" s="961"/>
      <c r="AW134" s="961"/>
      <c r="AX134" s="961"/>
      <c r="AY134" s="962"/>
    </row>
    <row r="135" spans="1:53" s="501" customFormat="1" ht="14.25" customHeight="1">
      <c r="A135" s="498"/>
      <c r="B135" s="674" t="s">
        <v>2161</v>
      </c>
      <c r="C135" s="675"/>
      <c r="D135" s="675"/>
      <c r="E135" s="676"/>
      <c r="F135" s="500"/>
      <c r="G135" s="966" t="s">
        <v>2181</v>
      </c>
      <c r="H135" s="966"/>
      <c r="I135" s="966"/>
      <c r="J135" s="966"/>
      <c r="K135" s="966"/>
      <c r="L135" s="966"/>
      <c r="M135" s="966"/>
      <c r="N135" s="966"/>
      <c r="O135" s="966"/>
      <c r="P135" s="966"/>
      <c r="Q135" s="966"/>
      <c r="R135" s="966"/>
      <c r="S135" s="966"/>
      <c r="T135" s="966"/>
      <c r="U135" s="966"/>
      <c r="V135" s="966"/>
      <c r="W135" s="966"/>
      <c r="X135" s="966"/>
      <c r="Y135" s="966"/>
      <c r="Z135" s="966"/>
      <c r="AA135" s="966"/>
      <c r="AB135" s="966"/>
      <c r="AC135" s="966"/>
      <c r="AD135" s="966"/>
      <c r="AE135" s="966"/>
      <c r="AF135" s="966"/>
      <c r="AG135" s="966"/>
      <c r="AH135" s="966"/>
      <c r="AI135" s="966"/>
      <c r="AJ135" s="966"/>
      <c r="AK135" s="967"/>
      <c r="AL135" s="498"/>
      <c r="AM135" s="84" t="b">
        <v>0</v>
      </c>
    </row>
    <row r="136" spans="1:53" s="501" customFormat="1" ht="13.5" customHeight="1">
      <c r="A136" s="498"/>
      <c r="B136" s="677"/>
      <c r="C136" s="678"/>
      <c r="D136" s="678"/>
      <c r="E136" s="679"/>
      <c r="F136" s="502"/>
      <c r="G136" s="666" t="s">
        <v>47</v>
      </c>
      <c r="H136" s="666"/>
      <c r="I136" s="666"/>
      <c r="J136" s="666"/>
      <c r="K136" s="666"/>
      <c r="L136" s="666"/>
      <c r="M136" s="666"/>
      <c r="N136" s="666"/>
      <c r="O136" s="666"/>
      <c r="P136" s="666"/>
      <c r="Q136" s="666"/>
      <c r="R136" s="666"/>
      <c r="S136" s="666"/>
      <c r="T136" s="666"/>
      <c r="U136" s="666"/>
      <c r="V136" s="666"/>
      <c r="W136" s="666"/>
      <c r="X136" s="666"/>
      <c r="Y136" s="666"/>
      <c r="Z136" s="666"/>
      <c r="AA136" s="666"/>
      <c r="AB136" s="666"/>
      <c r="AC136" s="666"/>
      <c r="AD136" s="666"/>
      <c r="AE136" s="666"/>
      <c r="AF136" s="666"/>
      <c r="AG136" s="666"/>
      <c r="AH136" s="666"/>
      <c r="AI136" s="666"/>
      <c r="AJ136" s="666"/>
      <c r="AK136" s="503"/>
      <c r="AL136" s="498"/>
      <c r="AM136" s="504" t="b">
        <v>0</v>
      </c>
      <c r="AN136" s="957"/>
      <c r="AO136" s="957"/>
      <c r="AP136" s="957"/>
      <c r="AQ136" s="957"/>
      <c r="AR136" s="957"/>
      <c r="AS136" s="957"/>
      <c r="AT136" s="957"/>
      <c r="AU136" s="957"/>
      <c r="AV136" s="957"/>
      <c r="AW136" s="957"/>
      <c r="AX136" s="957"/>
      <c r="AY136" s="957"/>
    </row>
    <row r="137" spans="1:53" s="501" customFormat="1" ht="13.5" customHeight="1">
      <c r="A137" s="498"/>
      <c r="B137" s="677"/>
      <c r="C137" s="678"/>
      <c r="D137" s="678"/>
      <c r="E137" s="679"/>
      <c r="F137" s="502"/>
      <c r="G137" s="666" t="s">
        <v>48</v>
      </c>
      <c r="H137" s="666"/>
      <c r="I137" s="666"/>
      <c r="J137" s="666"/>
      <c r="K137" s="666"/>
      <c r="L137" s="666"/>
      <c r="M137" s="666"/>
      <c r="N137" s="666"/>
      <c r="O137" s="666"/>
      <c r="P137" s="666"/>
      <c r="Q137" s="666"/>
      <c r="R137" s="666"/>
      <c r="S137" s="666"/>
      <c r="T137" s="666"/>
      <c r="U137" s="666"/>
      <c r="V137" s="666"/>
      <c r="W137" s="666"/>
      <c r="X137" s="666"/>
      <c r="Y137" s="666"/>
      <c r="Z137" s="666"/>
      <c r="AA137" s="666"/>
      <c r="AB137" s="666"/>
      <c r="AC137" s="666"/>
      <c r="AD137" s="666"/>
      <c r="AE137" s="666"/>
      <c r="AF137" s="666"/>
      <c r="AG137" s="666"/>
      <c r="AH137" s="666"/>
      <c r="AI137" s="666"/>
      <c r="AJ137" s="666"/>
      <c r="AK137" s="503"/>
      <c r="AL137" s="498"/>
      <c r="AM137" s="504" t="b">
        <v>0</v>
      </c>
      <c r="AN137" s="957"/>
      <c r="AO137" s="957"/>
      <c r="AP137" s="957"/>
      <c r="AQ137" s="957"/>
      <c r="AR137" s="957"/>
      <c r="AS137" s="957"/>
      <c r="AT137" s="957"/>
      <c r="AU137" s="957"/>
      <c r="AV137" s="957"/>
      <c r="AW137" s="957"/>
      <c r="AX137" s="957"/>
      <c r="AY137" s="957"/>
    </row>
    <row r="138" spans="1:53" s="501" customFormat="1" ht="13.5" customHeight="1">
      <c r="A138" s="498"/>
      <c r="B138" s="680"/>
      <c r="C138" s="681"/>
      <c r="D138" s="681"/>
      <c r="E138" s="682"/>
      <c r="F138" s="505"/>
      <c r="G138" s="968" t="s">
        <v>2182</v>
      </c>
      <c r="H138" s="968"/>
      <c r="I138" s="968"/>
      <c r="J138" s="968"/>
      <c r="K138" s="968"/>
      <c r="L138" s="968"/>
      <c r="M138" s="968"/>
      <c r="N138" s="968"/>
      <c r="O138" s="968"/>
      <c r="P138" s="968"/>
      <c r="Q138" s="968"/>
      <c r="R138" s="968"/>
      <c r="S138" s="968"/>
      <c r="T138" s="968"/>
      <c r="U138" s="968"/>
      <c r="V138" s="968"/>
      <c r="W138" s="968"/>
      <c r="X138" s="968"/>
      <c r="Y138" s="968"/>
      <c r="Z138" s="968"/>
      <c r="AA138" s="968"/>
      <c r="AB138" s="968"/>
      <c r="AC138" s="968"/>
      <c r="AD138" s="968"/>
      <c r="AE138" s="968"/>
      <c r="AF138" s="968"/>
      <c r="AG138" s="968"/>
      <c r="AH138" s="968"/>
      <c r="AI138" s="968"/>
      <c r="AJ138" s="968"/>
      <c r="AK138" s="506"/>
      <c r="AL138" s="498"/>
      <c r="AM138" s="504" t="b">
        <v>0</v>
      </c>
    </row>
    <row r="139" spans="1:53" s="501" customFormat="1" ht="24.75" customHeight="1">
      <c r="A139" s="498"/>
      <c r="B139" s="674" t="s">
        <v>2162</v>
      </c>
      <c r="C139" s="675"/>
      <c r="D139" s="675"/>
      <c r="E139" s="676"/>
      <c r="F139" s="507"/>
      <c r="G139" s="665" t="s">
        <v>2183</v>
      </c>
      <c r="H139" s="665"/>
      <c r="I139" s="665"/>
      <c r="J139" s="665"/>
      <c r="K139" s="665"/>
      <c r="L139" s="665"/>
      <c r="M139" s="665"/>
      <c r="N139" s="665"/>
      <c r="O139" s="665"/>
      <c r="P139" s="665"/>
      <c r="Q139" s="665"/>
      <c r="R139" s="665"/>
      <c r="S139" s="665"/>
      <c r="T139" s="665"/>
      <c r="U139" s="665"/>
      <c r="V139" s="665"/>
      <c r="W139" s="665"/>
      <c r="X139" s="665"/>
      <c r="Y139" s="665"/>
      <c r="Z139" s="665"/>
      <c r="AA139" s="665"/>
      <c r="AB139" s="665"/>
      <c r="AC139" s="665"/>
      <c r="AD139" s="665"/>
      <c r="AE139" s="665"/>
      <c r="AF139" s="665"/>
      <c r="AG139" s="665"/>
      <c r="AH139" s="665"/>
      <c r="AI139" s="665"/>
      <c r="AJ139" s="665"/>
      <c r="AK139" s="508"/>
      <c r="AL139" s="498"/>
      <c r="AM139" s="504" t="b">
        <v>0</v>
      </c>
    </row>
    <row r="140" spans="1:53" s="501" customFormat="1" ht="13.5" customHeight="1">
      <c r="A140" s="498"/>
      <c r="B140" s="677"/>
      <c r="C140" s="678"/>
      <c r="D140" s="678"/>
      <c r="E140" s="679"/>
      <c r="F140" s="502"/>
      <c r="G140" s="666" t="s">
        <v>49</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509"/>
      <c r="AL140" s="498"/>
      <c r="AM140" s="504" t="b">
        <v>0</v>
      </c>
      <c r="AN140" s="957"/>
      <c r="AO140" s="957"/>
      <c r="AP140" s="957"/>
      <c r="AQ140" s="957"/>
      <c r="AR140" s="957"/>
      <c r="AS140" s="957"/>
      <c r="AT140" s="957"/>
      <c r="AU140" s="957"/>
      <c r="AV140" s="957"/>
      <c r="AW140" s="957"/>
      <c r="AX140" s="957"/>
      <c r="AY140" s="957"/>
    </row>
    <row r="141" spans="1:53" s="501" customFormat="1" ht="13.5" customHeight="1">
      <c r="A141" s="498"/>
      <c r="B141" s="677"/>
      <c r="C141" s="678"/>
      <c r="D141" s="678"/>
      <c r="E141" s="679"/>
      <c r="F141" s="502"/>
      <c r="G141" s="666" t="s">
        <v>50</v>
      </c>
      <c r="H141" s="666"/>
      <c r="I141" s="666"/>
      <c r="J141" s="666"/>
      <c r="K141" s="666"/>
      <c r="L141" s="666"/>
      <c r="M141" s="666"/>
      <c r="N141" s="666"/>
      <c r="O141" s="666"/>
      <c r="P141" s="666"/>
      <c r="Q141" s="666"/>
      <c r="R141" s="666"/>
      <c r="S141" s="666"/>
      <c r="T141" s="666"/>
      <c r="U141" s="666"/>
      <c r="V141" s="666"/>
      <c r="W141" s="666"/>
      <c r="X141" s="666"/>
      <c r="Y141" s="666"/>
      <c r="Z141" s="666"/>
      <c r="AA141" s="666"/>
      <c r="AB141" s="666"/>
      <c r="AC141" s="666"/>
      <c r="AD141" s="666"/>
      <c r="AE141" s="666"/>
      <c r="AF141" s="666"/>
      <c r="AG141" s="666"/>
      <c r="AH141" s="666"/>
      <c r="AI141" s="666"/>
      <c r="AJ141" s="666"/>
      <c r="AK141" s="503"/>
      <c r="AL141" s="498"/>
      <c r="AM141" s="504" t="b">
        <v>0</v>
      </c>
      <c r="AN141" s="957"/>
      <c r="AO141" s="957"/>
      <c r="AP141" s="957"/>
      <c r="AQ141" s="957"/>
      <c r="AR141" s="957"/>
      <c r="AS141" s="957"/>
      <c r="AT141" s="957"/>
      <c r="AU141" s="957"/>
      <c r="AV141" s="957"/>
      <c r="AW141" s="957"/>
      <c r="AX141" s="957"/>
      <c r="AY141" s="957"/>
    </row>
    <row r="142" spans="1:53" s="501" customFormat="1" ht="13.5" customHeight="1">
      <c r="A142" s="498"/>
      <c r="B142" s="680"/>
      <c r="C142" s="681"/>
      <c r="D142" s="681"/>
      <c r="E142" s="682"/>
      <c r="F142" s="510"/>
      <c r="G142" s="721" t="s">
        <v>51</v>
      </c>
      <c r="H142" s="721"/>
      <c r="I142" s="721"/>
      <c r="J142" s="721"/>
      <c r="K142" s="721"/>
      <c r="L142" s="721"/>
      <c r="M142" s="721"/>
      <c r="N142" s="721"/>
      <c r="O142" s="721"/>
      <c r="P142" s="721"/>
      <c r="Q142" s="721"/>
      <c r="R142" s="721"/>
      <c r="S142" s="721"/>
      <c r="T142" s="721"/>
      <c r="U142" s="721"/>
      <c r="V142" s="721"/>
      <c r="W142" s="721"/>
      <c r="X142" s="721"/>
      <c r="Y142" s="721"/>
      <c r="Z142" s="721"/>
      <c r="AA142" s="721"/>
      <c r="AB142" s="721"/>
      <c r="AC142" s="721"/>
      <c r="AD142" s="721"/>
      <c r="AE142" s="721"/>
      <c r="AF142" s="721"/>
      <c r="AG142" s="721"/>
      <c r="AH142" s="721"/>
      <c r="AI142" s="721"/>
      <c r="AJ142" s="721"/>
      <c r="AK142" s="722"/>
      <c r="AL142" s="498"/>
      <c r="AM142" s="504" t="b">
        <v>0</v>
      </c>
    </row>
    <row r="143" spans="1:53" s="501" customFormat="1" ht="13.5" customHeight="1">
      <c r="A143" s="498"/>
      <c r="B143" s="674" t="s">
        <v>2163</v>
      </c>
      <c r="C143" s="675"/>
      <c r="D143" s="675"/>
      <c r="E143" s="676"/>
      <c r="F143" s="511"/>
      <c r="G143" s="665" t="s">
        <v>52</v>
      </c>
      <c r="H143" s="665"/>
      <c r="I143" s="665"/>
      <c r="J143" s="665"/>
      <c r="K143" s="665"/>
      <c r="L143" s="665"/>
      <c r="M143" s="665"/>
      <c r="N143" s="665"/>
      <c r="O143" s="665"/>
      <c r="P143" s="665"/>
      <c r="Q143" s="665"/>
      <c r="R143" s="665"/>
      <c r="S143" s="665"/>
      <c r="T143" s="665"/>
      <c r="U143" s="665"/>
      <c r="V143" s="665"/>
      <c r="W143" s="665"/>
      <c r="X143" s="665"/>
      <c r="Y143" s="665"/>
      <c r="Z143" s="665"/>
      <c r="AA143" s="665"/>
      <c r="AB143" s="665"/>
      <c r="AC143" s="665"/>
      <c r="AD143" s="665"/>
      <c r="AE143" s="665"/>
      <c r="AF143" s="665"/>
      <c r="AG143" s="665"/>
      <c r="AH143" s="665"/>
      <c r="AI143" s="665"/>
      <c r="AJ143" s="665"/>
      <c r="AK143" s="509"/>
      <c r="AL143" s="498"/>
      <c r="AM143" s="504" t="b">
        <v>0</v>
      </c>
    </row>
    <row r="144" spans="1:53" s="501" customFormat="1" ht="22.5" customHeight="1">
      <c r="A144" s="498"/>
      <c r="B144" s="677"/>
      <c r="C144" s="678"/>
      <c r="D144" s="678"/>
      <c r="E144" s="679"/>
      <c r="F144" s="502"/>
      <c r="G144" s="666" t="s">
        <v>53</v>
      </c>
      <c r="H144" s="666"/>
      <c r="I144" s="666"/>
      <c r="J144" s="666"/>
      <c r="K144" s="666"/>
      <c r="L144" s="666"/>
      <c r="M144" s="666"/>
      <c r="N144" s="666"/>
      <c r="O144" s="666"/>
      <c r="P144" s="666"/>
      <c r="Q144" s="666"/>
      <c r="R144" s="666"/>
      <c r="S144" s="666"/>
      <c r="T144" s="666"/>
      <c r="U144" s="666"/>
      <c r="V144" s="666"/>
      <c r="W144" s="666"/>
      <c r="X144" s="666"/>
      <c r="Y144" s="666"/>
      <c r="Z144" s="666"/>
      <c r="AA144" s="666"/>
      <c r="AB144" s="666"/>
      <c r="AC144" s="666"/>
      <c r="AD144" s="666"/>
      <c r="AE144" s="666"/>
      <c r="AF144" s="666"/>
      <c r="AG144" s="666"/>
      <c r="AH144" s="666"/>
      <c r="AI144" s="666"/>
      <c r="AJ144" s="666"/>
      <c r="AK144" s="503"/>
      <c r="AL144" s="498"/>
      <c r="AM144" s="504" t="b">
        <v>0</v>
      </c>
      <c r="AN144" s="957"/>
      <c r="AO144" s="957"/>
      <c r="AP144" s="957"/>
      <c r="AQ144" s="957"/>
      <c r="AR144" s="957"/>
      <c r="AS144" s="957"/>
      <c r="AT144" s="957"/>
      <c r="AU144" s="957"/>
      <c r="AV144" s="957"/>
      <c r="AW144" s="957"/>
      <c r="AX144" s="957"/>
      <c r="AY144" s="957"/>
    </row>
    <row r="145" spans="1:51" s="501" customFormat="1" ht="13.5" customHeight="1">
      <c r="A145" s="498"/>
      <c r="B145" s="677"/>
      <c r="C145" s="678"/>
      <c r="D145" s="678"/>
      <c r="E145" s="679"/>
      <c r="F145" s="502"/>
      <c r="G145" s="666" t="s">
        <v>54</v>
      </c>
      <c r="H145" s="666"/>
      <c r="I145" s="666"/>
      <c r="J145" s="666"/>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6"/>
      <c r="AG145" s="666"/>
      <c r="AH145" s="666"/>
      <c r="AI145" s="666"/>
      <c r="AJ145" s="666"/>
      <c r="AK145" s="503"/>
      <c r="AL145" s="498"/>
      <c r="AM145" s="504" t="b">
        <v>0</v>
      </c>
      <c r="AN145" s="957"/>
      <c r="AO145" s="957"/>
      <c r="AP145" s="957"/>
      <c r="AQ145" s="957"/>
      <c r="AR145" s="957"/>
      <c r="AS145" s="957"/>
      <c r="AT145" s="957"/>
      <c r="AU145" s="957"/>
      <c r="AV145" s="957"/>
      <c r="AW145" s="957"/>
      <c r="AX145" s="957"/>
      <c r="AY145" s="957"/>
    </row>
    <row r="146" spans="1:51" s="501" customFormat="1" ht="13.5" customHeight="1">
      <c r="A146" s="498"/>
      <c r="B146" s="677"/>
      <c r="C146" s="678"/>
      <c r="D146" s="678"/>
      <c r="E146" s="679" t="b">
        <v>0</v>
      </c>
      <c r="F146" s="505" t="b">
        <v>0</v>
      </c>
      <c r="G146" s="664" t="s">
        <v>55</v>
      </c>
      <c r="H146" s="664"/>
      <c r="I146" s="664"/>
      <c r="J146" s="664"/>
      <c r="K146" s="664"/>
      <c r="L146" s="664"/>
      <c r="M146" s="664"/>
      <c r="N146" s="664"/>
      <c r="O146" s="664"/>
      <c r="P146" s="664"/>
      <c r="Q146" s="664"/>
      <c r="R146" s="664"/>
      <c r="S146" s="664"/>
      <c r="T146" s="664"/>
      <c r="U146" s="664"/>
      <c r="V146" s="664"/>
      <c r="W146" s="664"/>
      <c r="X146" s="664"/>
      <c r="Y146" s="664"/>
      <c r="Z146" s="664"/>
      <c r="AA146" s="664"/>
      <c r="AB146" s="664"/>
      <c r="AC146" s="664"/>
      <c r="AD146" s="664"/>
      <c r="AE146" s="664"/>
      <c r="AF146" s="664"/>
      <c r="AG146" s="664"/>
      <c r="AH146" s="664"/>
      <c r="AI146" s="664"/>
      <c r="AJ146" s="664"/>
      <c r="AK146" s="503"/>
      <c r="AL146" s="498"/>
      <c r="AM146" s="504" t="b">
        <v>0</v>
      </c>
      <c r="AN146" s="512"/>
      <c r="AO146" s="512"/>
      <c r="AP146" s="512"/>
      <c r="AQ146" s="512"/>
      <c r="AR146" s="512"/>
      <c r="AS146" s="512"/>
      <c r="AT146" s="512"/>
      <c r="AU146" s="512"/>
      <c r="AV146" s="512"/>
      <c r="AW146" s="512"/>
      <c r="AX146" s="512"/>
      <c r="AY146" s="512"/>
    </row>
    <row r="147" spans="1:51" s="501" customFormat="1" ht="13.5" customHeight="1">
      <c r="A147" s="498"/>
      <c r="B147" s="680"/>
      <c r="C147" s="681"/>
      <c r="D147" s="681"/>
      <c r="E147" s="682" t="b">
        <v>0</v>
      </c>
      <c r="F147" s="505" t="b">
        <v>0</v>
      </c>
      <c r="G147" s="718" t="s">
        <v>2164</v>
      </c>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c r="AE147" s="718"/>
      <c r="AF147" s="718"/>
      <c r="AG147" s="718"/>
      <c r="AH147" s="718"/>
      <c r="AI147" s="718"/>
      <c r="AJ147" s="718"/>
      <c r="AK147" s="719"/>
      <c r="AL147" s="498"/>
      <c r="AM147" s="504" t="b">
        <v>0</v>
      </c>
    </row>
    <row r="148" spans="1:51" s="501" customFormat="1" ht="21" customHeight="1">
      <c r="A148" s="498"/>
      <c r="B148" s="674" t="s">
        <v>2165</v>
      </c>
      <c r="C148" s="675"/>
      <c r="D148" s="675"/>
      <c r="E148" s="676"/>
      <c r="F148" s="507"/>
      <c r="G148" s="720" t="s">
        <v>2166</v>
      </c>
      <c r="H148" s="720"/>
      <c r="I148" s="720"/>
      <c r="J148" s="720"/>
      <c r="K148" s="720"/>
      <c r="L148" s="720"/>
      <c r="M148" s="720"/>
      <c r="N148" s="720"/>
      <c r="O148" s="720"/>
      <c r="P148" s="720"/>
      <c r="Q148" s="720"/>
      <c r="R148" s="720"/>
      <c r="S148" s="720"/>
      <c r="T148" s="720"/>
      <c r="U148" s="720"/>
      <c r="V148" s="720"/>
      <c r="W148" s="720"/>
      <c r="X148" s="720"/>
      <c r="Y148" s="720"/>
      <c r="Z148" s="720"/>
      <c r="AA148" s="720"/>
      <c r="AB148" s="720"/>
      <c r="AC148" s="720"/>
      <c r="AD148" s="720"/>
      <c r="AE148" s="720"/>
      <c r="AF148" s="720"/>
      <c r="AG148" s="720"/>
      <c r="AH148" s="720"/>
      <c r="AI148" s="720"/>
      <c r="AJ148" s="720"/>
      <c r="AK148" s="509"/>
      <c r="AL148" s="498"/>
      <c r="AM148" s="504" t="b">
        <v>0</v>
      </c>
    </row>
    <row r="149" spans="1:51" s="501" customFormat="1" ht="13.5" customHeight="1">
      <c r="A149" s="498"/>
      <c r="B149" s="677"/>
      <c r="C149" s="678"/>
      <c r="D149" s="678"/>
      <c r="E149" s="679"/>
      <c r="F149" s="502"/>
      <c r="G149" s="664" t="s">
        <v>56</v>
      </c>
      <c r="H149" s="664"/>
      <c r="I149" s="664"/>
      <c r="J149" s="664"/>
      <c r="K149" s="664"/>
      <c r="L149" s="664"/>
      <c r="M149" s="664"/>
      <c r="N149" s="664"/>
      <c r="O149" s="664"/>
      <c r="P149" s="664"/>
      <c r="Q149" s="664"/>
      <c r="R149" s="664"/>
      <c r="S149" s="664"/>
      <c r="T149" s="664"/>
      <c r="U149" s="664"/>
      <c r="V149" s="664"/>
      <c r="W149" s="664"/>
      <c r="X149" s="664"/>
      <c r="Y149" s="664"/>
      <c r="Z149" s="664"/>
      <c r="AA149" s="664"/>
      <c r="AB149" s="664"/>
      <c r="AC149" s="664"/>
      <c r="AD149" s="664"/>
      <c r="AE149" s="664"/>
      <c r="AF149" s="664"/>
      <c r="AG149" s="664"/>
      <c r="AH149" s="664"/>
      <c r="AI149" s="664"/>
      <c r="AJ149" s="664"/>
      <c r="AK149" s="509"/>
      <c r="AL149" s="434"/>
      <c r="AM149" s="504" t="b">
        <v>0</v>
      </c>
      <c r="AN149" s="957"/>
      <c r="AO149" s="957"/>
      <c r="AP149" s="957"/>
      <c r="AQ149" s="957"/>
      <c r="AR149" s="957"/>
      <c r="AS149" s="957"/>
      <c r="AT149" s="957"/>
      <c r="AU149" s="957"/>
      <c r="AV149" s="957"/>
      <c r="AW149" s="957"/>
      <c r="AX149" s="957"/>
      <c r="AY149" s="957"/>
    </row>
    <row r="150" spans="1:51" s="501" customFormat="1" ht="13.5" customHeight="1">
      <c r="A150" s="498"/>
      <c r="B150" s="677"/>
      <c r="C150" s="678"/>
      <c r="D150" s="678"/>
      <c r="E150" s="679" t="b">
        <v>1</v>
      </c>
      <c r="F150" s="502"/>
      <c r="G150" s="664" t="s">
        <v>57</v>
      </c>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4"/>
      <c r="AG150" s="664"/>
      <c r="AH150" s="664"/>
      <c r="AI150" s="664"/>
      <c r="AJ150" s="664"/>
      <c r="AK150" s="513"/>
      <c r="AL150" s="498"/>
      <c r="AM150" s="504" t="b">
        <v>0</v>
      </c>
      <c r="AN150" s="957"/>
      <c r="AO150" s="957"/>
      <c r="AP150" s="957"/>
      <c r="AQ150" s="957"/>
      <c r="AR150" s="957"/>
      <c r="AS150" s="957"/>
      <c r="AT150" s="957"/>
      <c r="AU150" s="957"/>
      <c r="AV150" s="957"/>
      <c r="AW150" s="957"/>
      <c r="AX150" s="957"/>
      <c r="AY150" s="957"/>
    </row>
    <row r="151" spans="1:51" s="501" customFormat="1" ht="13.5" customHeight="1">
      <c r="A151" s="498"/>
      <c r="B151" s="680"/>
      <c r="C151" s="681"/>
      <c r="D151" s="681"/>
      <c r="E151" s="682"/>
      <c r="F151" s="510"/>
      <c r="G151" s="721" t="s">
        <v>58</v>
      </c>
      <c r="H151" s="721"/>
      <c r="I151" s="721"/>
      <c r="J151" s="721"/>
      <c r="K151" s="721"/>
      <c r="L151" s="721"/>
      <c r="M151" s="721"/>
      <c r="N151" s="721"/>
      <c r="O151" s="721"/>
      <c r="P151" s="721"/>
      <c r="Q151" s="721"/>
      <c r="R151" s="721"/>
      <c r="S151" s="721"/>
      <c r="T151" s="721"/>
      <c r="U151" s="721"/>
      <c r="V151" s="721"/>
      <c r="W151" s="721"/>
      <c r="X151" s="721"/>
      <c r="Y151" s="721"/>
      <c r="Z151" s="721"/>
      <c r="AA151" s="721"/>
      <c r="AB151" s="721"/>
      <c r="AC151" s="721"/>
      <c r="AD151" s="721"/>
      <c r="AE151" s="721"/>
      <c r="AF151" s="721"/>
      <c r="AG151" s="721"/>
      <c r="AH151" s="721"/>
      <c r="AI151" s="721"/>
      <c r="AJ151" s="721"/>
      <c r="AK151" s="722"/>
      <c r="AL151" s="498"/>
      <c r="AM151" s="504" t="b">
        <v>0</v>
      </c>
    </row>
    <row r="152" spans="1:51" s="501" customFormat="1" ht="13.5" customHeight="1">
      <c r="A152" s="498"/>
      <c r="B152" s="674" t="s">
        <v>2167</v>
      </c>
      <c r="C152" s="675"/>
      <c r="D152" s="675"/>
      <c r="E152" s="676"/>
      <c r="F152" s="511"/>
      <c r="G152" s="683" t="s">
        <v>59</v>
      </c>
      <c r="H152" s="683"/>
      <c r="I152" s="683"/>
      <c r="J152" s="683"/>
      <c r="K152" s="683"/>
      <c r="L152" s="683"/>
      <c r="M152" s="683"/>
      <c r="N152" s="683"/>
      <c r="O152" s="683"/>
      <c r="P152" s="683"/>
      <c r="Q152" s="683"/>
      <c r="R152" s="683"/>
      <c r="S152" s="683"/>
      <c r="T152" s="683"/>
      <c r="U152" s="683"/>
      <c r="V152" s="683"/>
      <c r="W152" s="683"/>
      <c r="X152" s="683"/>
      <c r="Y152" s="683"/>
      <c r="Z152" s="683"/>
      <c r="AA152" s="683"/>
      <c r="AB152" s="683"/>
      <c r="AC152" s="683"/>
      <c r="AD152" s="683"/>
      <c r="AE152" s="683"/>
      <c r="AF152" s="683"/>
      <c r="AG152" s="683"/>
      <c r="AH152" s="683"/>
      <c r="AI152" s="683"/>
      <c r="AJ152" s="683"/>
      <c r="AK152" s="509"/>
      <c r="AL152" s="498"/>
      <c r="AM152" s="504" t="b">
        <v>0</v>
      </c>
    </row>
    <row r="153" spans="1:51" s="501" customFormat="1" ht="21" customHeight="1">
      <c r="A153" s="498"/>
      <c r="B153" s="677"/>
      <c r="C153" s="678"/>
      <c r="D153" s="678"/>
      <c r="E153" s="679" t="b">
        <v>1</v>
      </c>
      <c r="F153" s="502"/>
      <c r="G153" s="664" t="s">
        <v>60</v>
      </c>
      <c r="H153" s="664"/>
      <c r="I153" s="664"/>
      <c r="J153" s="664"/>
      <c r="K153" s="664"/>
      <c r="L153" s="664"/>
      <c r="M153" s="664"/>
      <c r="N153" s="664"/>
      <c r="O153" s="664"/>
      <c r="P153" s="664"/>
      <c r="Q153" s="664"/>
      <c r="R153" s="664"/>
      <c r="S153" s="664"/>
      <c r="T153" s="664"/>
      <c r="U153" s="664"/>
      <c r="V153" s="664"/>
      <c r="W153" s="664"/>
      <c r="X153" s="664"/>
      <c r="Y153" s="664"/>
      <c r="Z153" s="664"/>
      <c r="AA153" s="664"/>
      <c r="AB153" s="664"/>
      <c r="AC153" s="664"/>
      <c r="AD153" s="664"/>
      <c r="AE153" s="664"/>
      <c r="AF153" s="664"/>
      <c r="AG153" s="664"/>
      <c r="AH153" s="664"/>
      <c r="AI153" s="664"/>
      <c r="AJ153" s="664"/>
      <c r="AK153" s="503"/>
      <c r="AL153" s="498"/>
      <c r="AM153" s="504" t="b">
        <v>0</v>
      </c>
      <c r="AN153" s="957"/>
      <c r="AO153" s="957"/>
      <c r="AP153" s="957"/>
      <c r="AQ153" s="957"/>
      <c r="AR153" s="957"/>
      <c r="AS153" s="957"/>
      <c r="AT153" s="957"/>
      <c r="AU153" s="957"/>
      <c r="AV153" s="957"/>
      <c r="AW153" s="957"/>
      <c r="AX153" s="957"/>
      <c r="AY153" s="957"/>
    </row>
    <row r="154" spans="1:51" s="501" customFormat="1" ht="13.5" customHeight="1">
      <c r="A154" s="498"/>
      <c r="B154" s="677"/>
      <c r="C154" s="678"/>
      <c r="D154" s="678"/>
      <c r="E154" s="679"/>
      <c r="F154" s="502"/>
      <c r="G154" s="664" t="s">
        <v>61</v>
      </c>
      <c r="H154" s="664"/>
      <c r="I154" s="664"/>
      <c r="J154" s="664"/>
      <c r="K154" s="664"/>
      <c r="L154" s="664"/>
      <c r="M154" s="664"/>
      <c r="N154" s="664"/>
      <c r="O154" s="664"/>
      <c r="P154" s="664"/>
      <c r="Q154" s="664"/>
      <c r="R154" s="664"/>
      <c r="S154" s="664"/>
      <c r="T154" s="664"/>
      <c r="U154" s="664"/>
      <c r="V154" s="664"/>
      <c r="W154" s="664"/>
      <c r="X154" s="664"/>
      <c r="Y154" s="664"/>
      <c r="Z154" s="664"/>
      <c r="AA154" s="664"/>
      <c r="AB154" s="664"/>
      <c r="AC154" s="664"/>
      <c r="AD154" s="664"/>
      <c r="AE154" s="664"/>
      <c r="AF154" s="664"/>
      <c r="AG154" s="664"/>
      <c r="AH154" s="664"/>
      <c r="AI154" s="664"/>
      <c r="AJ154" s="664"/>
      <c r="AK154" s="503"/>
      <c r="AL154" s="498"/>
      <c r="AM154" s="504" t="b">
        <v>0</v>
      </c>
      <c r="AN154" s="957"/>
      <c r="AO154" s="957"/>
      <c r="AP154" s="957"/>
      <c r="AQ154" s="957"/>
      <c r="AR154" s="957"/>
      <c r="AS154" s="957"/>
      <c r="AT154" s="957"/>
      <c r="AU154" s="957"/>
      <c r="AV154" s="957"/>
      <c r="AW154" s="957"/>
      <c r="AX154" s="957"/>
      <c r="AY154" s="957"/>
    </row>
    <row r="155" spans="1:51" s="501" customFormat="1" ht="13.5" customHeight="1">
      <c r="A155" s="498"/>
      <c r="B155" s="680"/>
      <c r="C155" s="681"/>
      <c r="D155" s="681"/>
      <c r="E155" s="682" t="b">
        <v>1</v>
      </c>
      <c r="F155" s="510"/>
      <c r="G155" s="721" t="s">
        <v>62</v>
      </c>
      <c r="H155" s="721"/>
      <c r="I155" s="721"/>
      <c r="J155" s="721"/>
      <c r="K155" s="721"/>
      <c r="L155" s="721"/>
      <c r="M155" s="721"/>
      <c r="N155" s="721"/>
      <c r="O155" s="721"/>
      <c r="P155" s="721"/>
      <c r="Q155" s="721"/>
      <c r="R155" s="721"/>
      <c r="S155" s="721"/>
      <c r="T155" s="721"/>
      <c r="U155" s="721"/>
      <c r="V155" s="721"/>
      <c r="W155" s="721"/>
      <c r="X155" s="721"/>
      <c r="Y155" s="721"/>
      <c r="Z155" s="721"/>
      <c r="AA155" s="721"/>
      <c r="AB155" s="721"/>
      <c r="AC155" s="721"/>
      <c r="AD155" s="721"/>
      <c r="AE155" s="721"/>
      <c r="AF155" s="721"/>
      <c r="AG155" s="721"/>
      <c r="AH155" s="721"/>
      <c r="AI155" s="721"/>
      <c r="AJ155" s="721"/>
      <c r="AK155" s="514"/>
      <c r="AL155" s="498"/>
      <c r="AM155" s="504" t="b">
        <v>0</v>
      </c>
    </row>
    <row r="156" spans="1:51" s="501" customFormat="1" ht="13.5" customHeight="1">
      <c r="A156" s="498"/>
      <c r="B156" s="674" t="s">
        <v>2168</v>
      </c>
      <c r="C156" s="675"/>
      <c r="D156" s="675"/>
      <c r="E156" s="676"/>
      <c r="F156" s="511"/>
      <c r="G156" s="683" t="s">
        <v>2184</v>
      </c>
      <c r="H156" s="683"/>
      <c r="I156" s="683"/>
      <c r="J156" s="683"/>
      <c r="K156" s="683"/>
      <c r="L156" s="683"/>
      <c r="M156" s="683"/>
      <c r="N156" s="683"/>
      <c r="O156" s="683"/>
      <c r="P156" s="683"/>
      <c r="Q156" s="683"/>
      <c r="R156" s="683"/>
      <c r="S156" s="683"/>
      <c r="T156" s="683"/>
      <c r="U156" s="683"/>
      <c r="V156" s="683"/>
      <c r="W156" s="683"/>
      <c r="X156" s="683"/>
      <c r="Y156" s="683"/>
      <c r="Z156" s="683"/>
      <c r="AA156" s="683"/>
      <c r="AB156" s="683"/>
      <c r="AC156" s="683"/>
      <c r="AD156" s="683"/>
      <c r="AE156" s="683"/>
      <c r="AF156" s="683"/>
      <c r="AG156" s="683"/>
      <c r="AH156" s="683"/>
      <c r="AI156" s="683"/>
      <c r="AJ156" s="683"/>
      <c r="AK156" s="958"/>
      <c r="AL156" s="515"/>
      <c r="AM156" s="504" t="b">
        <v>0</v>
      </c>
      <c r="AN156"/>
      <c r="AO156"/>
      <c r="AP156"/>
    </row>
    <row r="157" spans="1:51" customFormat="1" ht="13.5" customHeight="1">
      <c r="A157" s="434"/>
      <c r="B157" s="677"/>
      <c r="C157" s="678"/>
      <c r="D157" s="678"/>
      <c r="E157" s="679"/>
      <c r="F157" s="502"/>
      <c r="G157" s="664" t="s">
        <v>63</v>
      </c>
      <c r="H157" s="664"/>
      <c r="I157" s="664"/>
      <c r="J157" s="664"/>
      <c r="K157" s="664"/>
      <c r="L157" s="664"/>
      <c r="M157" s="664"/>
      <c r="N157" s="664"/>
      <c r="O157" s="664"/>
      <c r="P157" s="664"/>
      <c r="Q157" s="664"/>
      <c r="R157" s="664"/>
      <c r="S157" s="664"/>
      <c r="T157" s="664"/>
      <c r="U157" s="664"/>
      <c r="V157" s="664"/>
      <c r="W157" s="664"/>
      <c r="X157" s="664"/>
      <c r="Y157" s="664"/>
      <c r="Z157" s="664"/>
      <c r="AA157" s="664"/>
      <c r="AB157" s="664"/>
      <c r="AC157" s="664"/>
      <c r="AD157" s="664"/>
      <c r="AE157" s="664"/>
      <c r="AF157" s="664"/>
      <c r="AG157" s="664"/>
      <c r="AH157" s="664"/>
      <c r="AI157" s="664"/>
      <c r="AJ157" s="664"/>
      <c r="AK157" s="503"/>
      <c r="AL157" s="498"/>
      <c r="AM157" s="504" t="b">
        <v>0</v>
      </c>
      <c r="AN157" s="957"/>
      <c r="AO157" s="957"/>
      <c r="AP157" s="957"/>
      <c r="AQ157" s="957"/>
      <c r="AR157" s="957"/>
      <c r="AS157" s="957"/>
      <c r="AT157" s="957"/>
      <c r="AU157" s="957"/>
      <c r="AV157" s="957"/>
      <c r="AW157" s="957"/>
      <c r="AX157" s="957"/>
      <c r="AY157" s="957"/>
    </row>
    <row r="158" spans="1:51" customFormat="1" ht="13.5" customHeight="1">
      <c r="A158" s="434"/>
      <c r="B158" s="677"/>
      <c r="C158" s="678"/>
      <c r="D158" s="678"/>
      <c r="E158" s="679"/>
      <c r="F158" s="502"/>
      <c r="G158" s="664" t="s">
        <v>2185</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503"/>
      <c r="AL158" s="498"/>
      <c r="AM158" s="504" t="b">
        <v>0</v>
      </c>
      <c r="AN158" s="957"/>
      <c r="AO158" s="957"/>
      <c r="AP158" s="957"/>
      <c r="AQ158" s="957"/>
      <c r="AR158" s="957"/>
      <c r="AS158" s="957"/>
      <c r="AT158" s="957"/>
      <c r="AU158" s="957"/>
      <c r="AV158" s="957"/>
      <c r="AW158" s="957"/>
      <c r="AX158" s="957"/>
      <c r="AY158" s="957"/>
    </row>
    <row r="159" spans="1:51" customFormat="1" ht="13.5" customHeight="1" thickBot="1">
      <c r="A159" s="434"/>
      <c r="B159" s="680"/>
      <c r="C159" s="681"/>
      <c r="D159" s="681"/>
      <c r="E159" s="682" t="b">
        <v>1</v>
      </c>
      <c r="F159" s="516"/>
      <c r="G159" s="959" t="s">
        <v>2186</v>
      </c>
      <c r="H159" s="959"/>
      <c r="I159" s="959"/>
      <c r="J159" s="959"/>
      <c r="K159" s="959"/>
      <c r="L159" s="959"/>
      <c r="M159" s="959"/>
      <c r="N159" s="959"/>
      <c r="O159" s="959"/>
      <c r="P159" s="959"/>
      <c r="Q159" s="959"/>
      <c r="R159" s="959"/>
      <c r="S159" s="959"/>
      <c r="T159" s="959"/>
      <c r="U159" s="959"/>
      <c r="V159" s="959"/>
      <c r="W159" s="959"/>
      <c r="X159" s="959"/>
      <c r="Y159" s="959"/>
      <c r="Z159" s="959"/>
      <c r="AA159" s="959"/>
      <c r="AB159" s="959"/>
      <c r="AC159" s="959"/>
      <c r="AD159" s="959"/>
      <c r="AE159" s="959"/>
      <c r="AF159" s="959"/>
      <c r="AG159" s="959"/>
      <c r="AH159" s="959"/>
      <c r="AI159" s="959"/>
      <c r="AJ159" s="959"/>
      <c r="AK159" s="517"/>
      <c r="AL159" s="434"/>
      <c r="AM159" s="84" t="b">
        <v>0</v>
      </c>
    </row>
    <row r="160" spans="1:51" ht="12.75" customHeight="1">
      <c r="A160" s="85"/>
      <c r="B160" s="193"/>
      <c r="C160" s="432"/>
      <c r="D160" s="432"/>
      <c r="E160" s="432"/>
      <c r="F160" s="432"/>
      <c r="G160" s="432"/>
      <c r="H160" s="432"/>
      <c r="I160" s="432"/>
      <c r="J160" s="432"/>
      <c r="K160" s="432"/>
      <c r="L160" s="432"/>
      <c r="M160" s="432"/>
      <c r="N160" s="432"/>
      <c r="O160" s="432"/>
      <c r="P160" s="432"/>
      <c r="Q160" s="432"/>
      <c r="R160" s="432"/>
      <c r="S160" s="432"/>
      <c r="T160" s="432"/>
      <c r="U160" s="432"/>
      <c r="V160" s="432"/>
      <c r="W160" s="432"/>
      <c r="X160" s="432"/>
      <c r="Y160" s="432"/>
      <c r="Z160" s="432"/>
      <c r="AA160" s="432"/>
      <c r="AB160" s="432"/>
      <c r="AC160" s="432"/>
      <c r="AD160" s="432"/>
      <c r="AE160" s="432"/>
      <c r="AF160" s="432"/>
      <c r="AG160" s="432"/>
      <c r="AH160" s="432"/>
      <c r="AI160" s="432"/>
      <c r="AJ160" s="432"/>
      <c r="AK160" s="432"/>
      <c r="AL160" s="85"/>
      <c r="AT160" s="97"/>
      <c r="AU160" s="97"/>
      <c r="AV160" s="97"/>
      <c r="AW160" s="97"/>
      <c r="AX160" s="97"/>
    </row>
    <row r="161" spans="1:53" ht="18.75" customHeight="1">
      <c r="A161" s="85"/>
      <c r="B161" s="296" t="s">
        <v>2090</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69"/>
      <c r="C162" s="670"/>
      <c r="D162" s="670"/>
      <c r="E162" s="670"/>
      <c r="F162" s="670"/>
      <c r="G162" s="670"/>
      <c r="H162" s="670"/>
      <c r="I162" s="670"/>
      <c r="J162" s="670"/>
      <c r="K162" s="670"/>
      <c r="L162" s="670"/>
      <c r="M162" s="670"/>
      <c r="N162" s="670"/>
      <c r="O162" s="670"/>
      <c r="P162" s="670"/>
      <c r="Q162" s="670"/>
      <c r="R162" s="670"/>
      <c r="S162" s="670"/>
      <c r="T162" s="670"/>
      <c r="U162" s="670"/>
      <c r="V162" s="670"/>
      <c r="W162" s="670"/>
      <c r="X162" s="670"/>
      <c r="Y162" s="670"/>
      <c r="Z162" s="670"/>
      <c r="AA162" s="670"/>
      <c r="AB162" s="670"/>
      <c r="AC162" s="670"/>
      <c r="AD162" s="670"/>
      <c r="AE162" s="670"/>
      <c r="AF162" s="670"/>
      <c r="AG162" s="670"/>
      <c r="AH162" s="670"/>
      <c r="AI162" s="670"/>
      <c r="AJ162" s="670"/>
      <c r="AK162" s="671"/>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0" t="s">
        <v>2187</v>
      </c>
      <c r="D165" s="700"/>
      <c r="E165" s="700"/>
      <c r="F165" s="700"/>
      <c r="G165" s="700"/>
      <c r="H165" s="700"/>
      <c r="I165" s="700"/>
      <c r="J165" s="700"/>
      <c r="K165" s="700"/>
      <c r="L165" s="700"/>
      <c r="M165" s="700"/>
      <c r="N165" s="700"/>
      <c r="O165" s="700"/>
      <c r="P165" s="700"/>
      <c r="Q165" s="700"/>
      <c r="R165" s="700"/>
      <c r="S165" s="700"/>
      <c r="T165" s="700"/>
      <c r="U165" s="700"/>
      <c r="V165" s="700"/>
      <c r="W165" s="700"/>
      <c r="X165" s="700"/>
      <c r="Y165" s="700"/>
      <c r="Z165" s="700"/>
      <c r="AA165" s="700"/>
      <c r="AB165" s="700"/>
      <c r="AC165" s="700"/>
      <c r="AD165" s="700"/>
      <c r="AE165" s="700"/>
      <c r="AF165" s="700"/>
      <c r="AG165" s="700"/>
      <c r="AH165" s="700"/>
      <c r="AI165" s="700"/>
      <c r="AJ165" s="700"/>
      <c r="AK165" s="700"/>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7" t="s">
        <v>2170</v>
      </c>
      <c r="D168" s="717"/>
      <c r="E168" s="717"/>
      <c r="F168" s="717"/>
      <c r="G168" s="717"/>
      <c r="H168" s="717"/>
      <c r="I168" s="717"/>
      <c r="J168" s="717"/>
      <c r="K168" s="717"/>
      <c r="L168" s="717"/>
      <c r="M168" s="717"/>
      <c r="N168" s="717"/>
      <c r="O168" s="717"/>
      <c r="P168" s="717"/>
      <c r="Q168" s="717"/>
      <c r="R168" s="717"/>
      <c r="S168" s="717"/>
      <c r="T168" s="717"/>
      <c r="U168" s="717"/>
      <c r="V168" s="717"/>
      <c r="W168" s="717"/>
      <c r="X168" s="717"/>
      <c r="Y168" s="717"/>
      <c r="Z168" s="717"/>
      <c r="AA168" s="717"/>
      <c r="AB168" s="717"/>
      <c r="AC168" s="717"/>
      <c r="AD168" s="717"/>
      <c r="AE168" s="717"/>
      <c r="AF168" s="717"/>
      <c r="AG168" s="717"/>
      <c r="AH168" s="717"/>
      <c r="AI168" s="717"/>
      <c r="AJ168" s="717"/>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1"/>
      <c r="F170" s="712"/>
      <c r="G170" s="312" t="s">
        <v>2</v>
      </c>
      <c r="H170" s="711"/>
      <c r="I170" s="712"/>
      <c r="J170" s="312" t="s">
        <v>3</v>
      </c>
      <c r="K170" s="711"/>
      <c r="L170" s="712"/>
      <c r="M170" s="312" t="s">
        <v>5</v>
      </c>
      <c r="N170" s="309"/>
      <c r="O170" s="713" t="s">
        <v>22</v>
      </c>
      <c r="P170" s="713"/>
      <c r="Q170" s="713"/>
      <c r="R170" s="704" t="str">
        <f>IF(H7="","",H7)</f>
        <v/>
      </c>
      <c r="S170" s="704"/>
      <c r="T170" s="704"/>
      <c r="U170" s="704"/>
      <c r="V170" s="704"/>
      <c r="W170" s="704"/>
      <c r="X170" s="704"/>
      <c r="Y170" s="704"/>
      <c r="Z170" s="704"/>
      <c r="AA170" s="704"/>
      <c r="AB170" s="704"/>
      <c r="AC170" s="704"/>
      <c r="AD170" s="704"/>
      <c r="AE170" s="704"/>
      <c r="AF170" s="704"/>
      <c r="AG170" s="704"/>
      <c r="AH170" s="704"/>
      <c r="AI170" s="704"/>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3" t="s">
        <v>74</v>
      </c>
      <c r="P171" s="723"/>
      <c r="Q171" s="723"/>
      <c r="R171" s="724" t="s">
        <v>32</v>
      </c>
      <c r="S171" s="724"/>
      <c r="T171" s="710"/>
      <c r="U171" s="710"/>
      <c r="V171" s="710"/>
      <c r="W171" s="710"/>
      <c r="X171" s="710"/>
      <c r="Y171" s="709" t="s">
        <v>33</v>
      </c>
      <c r="Z171" s="709"/>
      <c r="AA171" s="710"/>
      <c r="AB171" s="710"/>
      <c r="AC171" s="710"/>
      <c r="AD171" s="710"/>
      <c r="AE171" s="710"/>
      <c r="AF171" s="710"/>
      <c r="AG171" s="710"/>
      <c r="AH171" s="710"/>
      <c r="AI171" s="710"/>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4" t="s">
        <v>1954</v>
      </c>
      <c r="C178" s="684"/>
      <c r="D178" s="684"/>
      <c r="E178" s="684"/>
      <c r="F178" s="684"/>
      <c r="G178" s="684"/>
      <c r="H178" s="684"/>
      <c r="I178" s="684"/>
      <c r="J178" s="684"/>
      <c r="K178" s="684"/>
      <c r="L178" s="684"/>
      <c r="M178" s="684"/>
      <c r="N178" s="684"/>
      <c r="O178" s="684"/>
      <c r="P178" s="684"/>
      <c r="Q178" s="684"/>
      <c r="R178" s="684"/>
      <c r="S178" s="684"/>
      <c r="T178" s="684"/>
      <c r="U178" s="684"/>
      <c r="V178" s="684"/>
      <c r="W178" s="684"/>
      <c r="X178" s="684"/>
      <c r="Y178" s="684"/>
      <c r="Z178" s="684"/>
      <c r="AA178" s="684"/>
      <c r="AB178" s="684"/>
      <c r="AC178" s="684"/>
      <c r="AD178" s="684"/>
      <c r="AE178" s="684"/>
      <c r="AF178" s="684"/>
      <c r="AG178" s="684"/>
      <c r="AH178" s="684"/>
      <c r="AI178" s="684"/>
      <c r="AJ178" s="684"/>
      <c r="AK178" s="684"/>
      <c r="AL178" s="85"/>
    </row>
    <row r="179" spans="1:39">
      <c r="A179" s="85"/>
      <c r="B179" s="672" t="s">
        <v>83</v>
      </c>
      <c r="C179" s="685" t="s">
        <v>1958</v>
      </c>
      <c r="D179" s="686"/>
      <c r="E179" s="686"/>
      <c r="F179" s="686"/>
      <c r="G179" s="686"/>
      <c r="H179" s="686"/>
      <c r="I179" s="686"/>
      <c r="J179" s="686"/>
      <c r="K179" s="686"/>
      <c r="L179" s="686"/>
      <c r="M179" s="686"/>
      <c r="N179" s="686"/>
      <c r="O179" s="686"/>
      <c r="P179" s="686"/>
      <c r="Q179" s="686"/>
      <c r="R179" s="686"/>
      <c r="S179" s="686"/>
      <c r="T179" s="686"/>
      <c r="U179" s="686"/>
      <c r="V179" s="686"/>
      <c r="W179" s="686"/>
      <c r="X179" s="686"/>
      <c r="Y179" s="686"/>
      <c r="Z179" s="686"/>
      <c r="AA179" s="686"/>
      <c r="AB179" s="686"/>
      <c r="AC179" s="686"/>
      <c r="AD179" s="686"/>
      <c r="AE179" s="686"/>
      <c r="AF179" s="686"/>
      <c r="AG179" s="686"/>
      <c r="AH179" s="686"/>
      <c r="AI179" s="686"/>
      <c r="AJ179" s="687"/>
      <c r="AK179" s="325" t="str">
        <f>Y21</f>
        <v>○</v>
      </c>
      <c r="AL179" s="85"/>
    </row>
    <row r="180" spans="1:39">
      <c r="A180" s="85"/>
      <c r="B180" s="673"/>
      <c r="C180" s="714" t="s">
        <v>2060</v>
      </c>
      <c r="D180" s="715"/>
      <c r="E180" s="715"/>
      <c r="F180" s="715"/>
      <c r="G180" s="715"/>
      <c r="H180" s="715"/>
      <c r="I180" s="715"/>
      <c r="J180" s="715"/>
      <c r="K180" s="715"/>
      <c r="L180" s="715"/>
      <c r="M180" s="715"/>
      <c r="N180" s="715"/>
      <c r="O180" s="715"/>
      <c r="P180" s="715"/>
      <c r="Q180" s="715"/>
      <c r="R180" s="715"/>
      <c r="S180" s="715"/>
      <c r="T180" s="715"/>
      <c r="U180" s="715"/>
      <c r="V180" s="715"/>
      <c r="W180" s="715"/>
      <c r="X180" s="715"/>
      <c r="Y180" s="715"/>
      <c r="Z180" s="715"/>
      <c r="AA180" s="715"/>
      <c r="AB180" s="715"/>
      <c r="AC180" s="715"/>
      <c r="AD180" s="715"/>
      <c r="AE180" s="715"/>
      <c r="AF180" s="715"/>
      <c r="AG180" s="715"/>
      <c r="AH180" s="715"/>
      <c r="AI180" s="715"/>
      <c r="AJ180" s="716"/>
      <c r="AK180" s="325" t="str">
        <f>IF(Y25="○","○",IF(AA25="○","○",""))</f>
        <v/>
      </c>
      <c r="AL180" s="85"/>
    </row>
    <row r="181" spans="1:39">
      <c r="A181" s="85"/>
      <c r="B181" s="326" t="s">
        <v>82</v>
      </c>
      <c r="C181" s="688" t="s">
        <v>1959</v>
      </c>
      <c r="D181" s="689"/>
      <c r="E181" s="689"/>
      <c r="F181" s="689"/>
      <c r="G181" s="689"/>
      <c r="H181" s="689"/>
      <c r="I181" s="689"/>
      <c r="J181" s="689"/>
      <c r="K181" s="689"/>
      <c r="L181" s="689"/>
      <c r="M181" s="689"/>
      <c r="N181" s="689"/>
      <c r="O181" s="689"/>
      <c r="P181" s="689"/>
      <c r="Q181" s="689"/>
      <c r="R181" s="689"/>
      <c r="S181" s="689"/>
      <c r="T181" s="689"/>
      <c r="U181" s="689"/>
      <c r="V181" s="689"/>
      <c r="W181" s="689"/>
      <c r="X181" s="689"/>
      <c r="Y181" s="689"/>
      <c r="Z181" s="689"/>
      <c r="AA181" s="689"/>
      <c r="AB181" s="689"/>
      <c r="AC181" s="689"/>
      <c r="AD181" s="689"/>
      <c r="AE181" s="689"/>
      <c r="AF181" s="689"/>
      <c r="AG181" s="689"/>
      <c r="AH181" s="689"/>
      <c r="AI181" s="689"/>
      <c r="AJ181" s="690"/>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4" t="s">
        <v>1955</v>
      </c>
      <c r="C183" s="684"/>
      <c r="D183" s="684"/>
      <c r="E183" s="684"/>
      <c r="F183" s="684"/>
      <c r="G183" s="684"/>
      <c r="H183" s="684"/>
      <c r="I183" s="684"/>
      <c r="J183" s="684"/>
      <c r="K183" s="684"/>
      <c r="L183" s="684"/>
      <c r="M183" s="684"/>
      <c r="N183" s="684"/>
      <c r="O183" s="684"/>
      <c r="P183" s="684"/>
      <c r="Q183" s="684"/>
      <c r="R183" s="684"/>
      <c r="S183" s="684"/>
      <c r="T183" s="684"/>
      <c r="U183" s="684"/>
      <c r="V183" s="684"/>
      <c r="W183" s="684"/>
      <c r="X183" s="684"/>
      <c r="Y183" s="684"/>
      <c r="Z183" s="684"/>
      <c r="AA183" s="684"/>
      <c r="AB183" s="684"/>
      <c r="AC183" s="684"/>
      <c r="AD183" s="684"/>
      <c r="AE183" s="684"/>
      <c r="AF183" s="684"/>
      <c r="AG183" s="684"/>
      <c r="AH183" s="684"/>
      <c r="AI183" s="684"/>
      <c r="AJ183" s="684"/>
      <c r="AK183" s="684"/>
      <c r="AL183" s="85"/>
    </row>
    <row r="184" spans="1:39" ht="13.5" customHeight="1">
      <c r="A184" s="85"/>
      <c r="B184" s="327" t="s">
        <v>83</v>
      </c>
      <c r="C184" s="685" t="s">
        <v>1960</v>
      </c>
      <c r="D184" s="686"/>
      <c r="E184" s="686"/>
      <c r="F184" s="686"/>
      <c r="G184" s="686"/>
      <c r="H184" s="686"/>
      <c r="I184" s="897"/>
      <c r="J184" s="705" t="s">
        <v>1969</v>
      </c>
      <c r="K184" s="705"/>
      <c r="L184" s="705"/>
      <c r="M184" s="705"/>
      <c r="N184" s="705"/>
      <c r="O184" s="705"/>
      <c r="P184" s="705"/>
      <c r="Q184" s="705"/>
      <c r="R184" s="705"/>
      <c r="S184" s="705"/>
      <c r="T184" s="705"/>
      <c r="U184" s="705"/>
      <c r="V184" s="705"/>
      <c r="W184" s="705"/>
      <c r="X184" s="705"/>
      <c r="Y184" s="705"/>
      <c r="Z184" s="705"/>
      <c r="AA184" s="705"/>
      <c r="AB184" s="705"/>
      <c r="AC184" s="705"/>
      <c r="AD184" s="705"/>
      <c r="AE184" s="705"/>
      <c r="AF184" s="705"/>
      <c r="AG184" s="705"/>
      <c r="AH184" s="705"/>
      <c r="AI184" s="705"/>
      <c r="AJ184" s="706"/>
      <c r="AK184" s="325" t="str">
        <f>AH60</f>
        <v/>
      </c>
      <c r="AL184" s="85"/>
    </row>
    <row r="185" spans="1:39" ht="27.75" customHeight="1">
      <c r="A185" s="85"/>
      <c r="B185" s="663" t="s">
        <v>82</v>
      </c>
      <c r="C185" s="705" t="s">
        <v>1961</v>
      </c>
      <c r="D185" s="705"/>
      <c r="E185" s="705"/>
      <c r="F185" s="705"/>
      <c r="G185" s="705"/>
      <c r="H185" s="705"/>
      <c r="I185" s="705"/>
      <c r="J185" s="707" t="s">
        <v>1962</v>
      </c>
      <c r="K185" s="707"/>
      <c r="L185" s="707"/>
      <c r="M185" s="707"/>
      <c r="N185" s="707"/>
      <c r="O185" s="707"/>
      <c r="P185" s="707"/>
      <c r="Q185" s="707"/>
      <c r="R185" s="707"/>
      <c r="S185" s="707"/>
      <c r="T185" s="707"/>
      <c r="U185" s="707"/>
      <c r="V185" s="707"/>
      <c r="W185" s="707"/>
      <c r="X185" s="707"/>
      <c r="Y185" s="707"/>
      <c r="Z185" s="707"/>
      <c r="AA185" s="707"/>
      <c r="AB185" s="707"/>
      <c r="AC185" s="707"/>
      <c r="AD185" s="707"/>
      <c r="AE185" s="707"/>
      <c r="AF185" s="707"/>
      <c r="AG185" s="707"/>
      <c r="AH185" s="707"/>
      <c r="AI185" s="707"/>
      <c r="AJ185" s="708"/>
      <c r="AK185" s="325" t="str">
        <f>AB66</f>
        <v>×</v>
      </c>
      <c r="AL185" s="85"/>
    </row>
    <row r="186" spans="1:39" ht="27" customHeight="1">
      <c r="A186" s="85"/>
      <c r="B186" s="663"/>
      <c r="C186" s="705"/>
      <c r="D186" s="705"/>
      <c r="E186" s="705"/>
      <c r="F186" s="705"/>
      <c r="G186" s="705"/>
      <c r="H186" s="705"/>
      <c r="I186" s="705"/>
      <c r="J186" s="707" t="s">
        <v>1970</v>
      </c>
      <c r="K186" s="707"/>
      <c r="L186" s="707"/>
      <c r="M186" s="707"/>
      <c r="N186" s="707"/>
      <c r="O186" s="707"/>
      <c r="P186" s="707"/>
      <c r="Q186" s="707"/>
      <c r="R186" s="707"/>
      <c r="S186" s="707"/>
      <c r="T186" s="707"/>
      <c r="U186" s="707"/>
      <c r="V186" s="707"/>
      <c r="W186" s="707"/>
      <c r="X186" s="707"/>
      <c r="Y186" s="707"/>
      <c r="Z186" s="707"/>
      <c r="AA186" s="707"/>
      <c r="AB186" s="707"/>
      <c r="AC186" s="707"/>
      <c r="AD186" s="707"/>
      <c r="AE186" s="707"/>
      <c r="AF186" s="707"/>
      <c r="AG186" s="707"/>
      <c r="AH186" s="707"/>
      <c r="AI186" s="707"/>
      <c r="AJ186" s="708"/>
      <c r="AK186" s="325" t="str">
        <f>AC70</f>
        <v>○</v>
      </c>
      <c r="AL186" s="85"/>
    </row>
    <row r="187" spans="1:39">
      <c r="A187" s="85"/>
      <c r="B187" s="663"/>
      <c r="C187" s="705"/>
      <c r="D187" s="705"/>
      <c r="E187" s="705"/>
      <c r="F187" s="705"/>
      <c r="G187" s="705"/>
      <c r="H187" s="705"/>
      <c r="I187" s="705"/>
      <c r="J187" s="705" t="s">
        <v>2190</v>
      </c>
      <c r="K187" s="705"/>
      <c r="L187" s="705"/>
      <c r="M187" s="705"/>
      <c r="N187" s="705"/>
      <c r="O187" s="705"/>
      <c r="P187" s="705"/>
      <c r="Q187" s="705"/>
      <c r="R187" s="705"/>
      <c r="S187" s="705"/>
      <c r="T187" s="705"/>
      <c r="U187" s="705"/>
      <c r="V187" s="705"/>
      <c r="W187" s="705"/>
      <c r="X187" s="705"/>
      <c r="Y187" s="705"/>
      <c r="Z187" s="705"/>
      <c r="AA187" s="705"/>
      <c r="AB187" s="705"/>
      <c r="AC187" s="705"/>
      <c r="AD187" s="705"/>
      <c r="AE187" s="705"/>
      <c r="AF187" s="705"/>
      <c r="AG187" s="705"/>
      <c r="AH187" s="705"/>
      <c r="AI187" s="705"/>
      <c r="AJ187" s="706"/>
      <c r="AK187" s="325" t="str">
        <f>AI73</f>
        <v/>
      </c>
      <c r="AL187" s="85"/>
    </row>
    <row r="188" spans="1:39">
      <c r="A188" s="85"/>
      <c r="B188" s="663"/>
      <c r="C188" s="705"/>
      <c r="D188" s="705"/>
      <c r="E188" s="705"/>
      <c r="F188" s="705"/>
      <c r="G188" s="705"/>
      <c r="H188" s="705"/>
      <c r="I188" s="705"/>
      <c r="J188" s="707" t="s">
        <v>1971</v>
      </c>
      <c r="K188" s="707"/>
      <c r="L188" s="707"/>
      <c r="M188" s="707"/>
      <c r="N188" s="707"/>
      <c r="O188" s="707"/>
      <c r="P188" s="707"/>
      <c r="Q188" s="707"/>
      <c r="R188" s="707"/>
      <c r="S188" s="707"/>
      <c r="T188" s="707"/>
      <c r="U188" s="707"/>
      <c r="V188" s="707"/>
      <c r="W188" s="707"/>
      <c r="X188" s="707"/>
      <c r="Y188" s="707"/>
      <c r="Z188" s="707"/>
      <c r="AA188" s="707"/>
      <c r="AB188" s="707"/>
      <c r="AC188" s="707"/>
      <c r="AD188" s="707"/>
      <c r="AE188" s="707"/>
      <c r="AF188" s="707"/>
      <c r="AG188" s="707"/>
      <c r="AH188" s="707"/>
      <c r="AI188" s="707"/>
      <c r="AJ188" s="708"/>
      <c r="AK188" s="325" t="str">
        <f>AI77</f>
        <v/>
      </c>
      <c r="AL188" s="85"/>
    </row>
    <row r="189" spans="1:39" ht="25.5" customHeight="1">
      <c r="A189" s="85"/>
      <c r="B189" s="663" t="s">
        <v>1981</v>
      </c>
      <c r="C189" s="650" t="s">
        <v>1964</v>
      </c>
      <c r="D189" s="650"/>
      <c r="E189" s="650"/>
      <c r="F189" s="650"/>
      <c r="G189" s="650"/>
      <c r="H189" s="650"/>
      <c r="I189" s="650"/>
      <c r="J189" s="651" t="s">
        <v>1979</v>
      </c>
      <c r="K189" s="651"/>
      <c r="L189" s="651"/>
      <c r="M189" s="651"/>
      <c r="N189" s="651"/>
      <c r="O189" s="651"/>
      <c r="P189" s="651"/>
      <c r="Q189" s="651"/>
      <c r="R189" s="651"/>
      <c r="S189" s="651"/>
      <c r="T189" s="651"/>
      <c r="U189" s="651"/>
      <c r="V189" s="651"/>
      <c r="W189" s="651"/>
      <c r="X189" s="651"/>
      <c r="Y189" s="651"/>
      <c r="Z189" s="651"/>
      <c r="AA189" s="651"/>
      <c r="AB189" s="651"/>
      <c r="AC189" s="651"/>
      <c r="AD189" s="651"/>
      <c r="AE189" s="651"/>
      <c r="AF189" s="651"/>
      <c r="AG189" s="651"/>
      <c r="AH189" s="651"/>
      <c r="AI189" s="651"/>
      <c r="AJ189" s="652"/>
      <c r="AK189" s="325" t="str">
        <f>IF(AM81=TRUE,"",IF(AI85="該当",IF(AND(T88="○",T94="○"),"○","×"),""))</f>
        <v>×</v>
      </c>
      <c r="AL189" s="85"/>
      <c r="AM189" s="328"/>
    </row>
    <row r="190" spans="1:39" ht="25.5" customHeight="1">
      <c r="A190" s="85"/>
      <c r="B190" s="663"/>
      <c r="C190" s="650"/>
      <c r="D190" s="650"/>
      <c r="E190" s="650"/>
      <c r="F190" s="650"/>
      <c r="G190" s="650"/>
      <c r="H190" s="650"/>
      <c r="I190" s="650"/>
      <c r="J190" s="651" t="s">
        <v>1980</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1"/>
      <c r="AG190" s="651"/>
      <c r="AH190" s="651"/>
      <c r="AI190" s="651"/>
      <c r="AJ190" s="652"/>
      <c r="AK190" s="325" t="str">
        <f>IF(AM81=TRUE,"",IF(AI85="該当",IF(OR(T88="○",T94="○"),"○","×"),""))</f>
        <v>×</v>
      </c>
      <c r="AL190" s="85"/>
    </row>
    <row r="191" spans="1:39" ht="15" customHeight="1">
      <c r="A191" s="85"/>
      <c r="B191" s="329" t="s">
        <v>1963</v>
      </c>
      <c r="C191" s="650" t="s">
        <v>1965</v>
      </c>
      <c r="D191" s="650"/>
      <c r="E191" s="650"/>
      <c r="F191" s="650"/>
      <c r="G191" s="650"/>
      <c r="H191" s="650"/>
      <c r="I191" s="650"/>
      <c r="J191" s="651" t="s">
        <v>1977</v>
      </c>
      <c r="K191" s="651"/>
      <c r="L191" s="651"/>
      <c r="M191" s="651"/>
      <c r="N191" s="651"/>
      <c r="O191" s="651"/>
      <c r="P191" s="651"/>
      <c r="Q191" s="651"/>
      <c r="R191" s="651"/>
      <c r="S191" s="651"/>
      <c r="T191" s="651"/>
      <c r="U191" s="651"/>
      <c r="V191" s="651"/>
      <c r="W191" s="651"/>
      <c r="X191" s="651"/>
      <c r="Y191" s="651"/>
      <c r="Z191" s="651"/>
      <c r="AA191" s="651"/>
      <c r="AB191" s="651"/>
      <c r="AC191" s="651"/>
      <c r="AD191" s="651"/>
      <c r="AE191" s="651"/>
      <c r="AF191" s="651"/>
      <c r="AG191" s="651"/>
      <c r="AH191" s="651"/>
      <c r="AI191" s="651"/>
      <c r="AJ191" s="652"/>
      <c r="AK191" s="325" t="str">
        <f>S106</f>
        <v/>
      </c>
      <c r="AL191" s="85"/>
    </row>
    <row r="192" spans="1:39" ht="37.5" customHeight="1">
      <c r="A192" s="85"/>
      <c r="B192" s="329" t="s">
        <v>1982</v>
      </c>
      <c r="C192" s="650" t="s">
        <v>1966</v>
      </c>
      <c r="D192" s="650"/>
      <c r="E192" s="650"/>
      <c r="F192" s="650"/>
      <c r="G192" s="650"/>
      <c r="H192" s="650"/>
      <c r="I192" s="650"/>
      <c r="J192" s="651" t="s">
        <v>1978</v>
      </c>
      <c r="K192" s="651"/>
      <c r="L192" s="651"/>
      <c r="M192" s="651"/>
      <c r="N192" s="651"/>
      <c r="O192" s="651"/>
      <c r="P192" s="651"/>
      <c r="Q192" s="651"/>
      <c r="R192" s="651"/>
      <c r="S192" s="651"/>
      <c r="T192" s="651"/>
      <c r="U192" s="651"/>
      <c r="V192" s="651"/>
      <c r="W192" s="651"/>
      <c r="X192" s="651"/>
      <c r="Y192" s="651"/>
      <c r="Z192" s="651"/>
      <c r="AA192" s="651"/>
      <c r="AB192" s="651"/>
      <c r="AC192" s="651"/>
      <c r="AD192" s="651"/>
      <c r="AE192" s="651"/>
      <c r="AF192" s="651"/>
      <c r="AG192" s="651"/>
      <c r="AH192" s="651"/>
      <c r="AI192" s="651"/>
      <c r="AJ192" s="652"/>
      <c r="AK192" s="325" t="str">
        <f>IF(OR(AND(S116&lt;&gt;"×",S117&lt;&gt;"×",S118&lt;&gt;"×"),AK120="○"),"○","×")</f>
        <v>○</v>
      </c>
      <c r="AL192" s="85"/>
    </row>
    <row r="193" spans="1:38">
      <c r="A193" s="85"/>
      <c r="B193" s="330" t="s">
        <v>1983</v>
      </c>
      <c r="C193" s="702" t="s">
        <v>1967</v>
      </c>
      <c r="D193" s="702"/>
      <c r="E193" s="702"/>
      <c r="F193" s="702"/>
      <c r="G193" s="702"/>
      <c r="H193" s="702"/>
      <c r="I193" s="702"/>
      <c r="J193" s="702" t="s">
        <v>1968</v>
      </c>
      <c r="K193" s="702"/>
      <c r="L193" s="702"/>
      <c r="M193" s="702"/>
      <c r="N193" s="702"/>
      <c r="O193" s="702"/>
      <c r="P193" s="702"/>
      <c r="Q193" s="702"/>
      <c r="R193" s="702"/>
      <c r="S193" s="702"/>
      <c r="T193" s="702"/>
      <c r="U193" s="702"/>
      <c r="V193" s="702"/>
      <c r="W193" s="702"/>
      <c r="X193" s="702"/>
      <c r="Y193" s="702"/>
      <c r="Z193" s="702"/>
      <c r="AA193" s="702"/>
      <c r="AB193" s="702"/>
      <c r="AC193" s="702"/>
      <c r="AD193" s="702"/>
      <c r="AE193" s="702"/>
      <c r="AF193" s="702"/>
      <c r="AG193" s="702"/>
      <c r="AH193" s="702"/>
      <c r="AI193" s="702"/>
      <c r="AJ193" s="703"/>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8"/>
  <conditionalFormatting sqref="B52:AK55">
    <cfRule type="expression" dxfId="63" priority="68">
      <formula>$Q$45=""</formula>
    </cfRule>
  </conditionalFormatting>
  <conditionalFormatting sqref="B83:AK83">
    <cfRule type="expression" dxfId="62" priority="65">
      <formula>$AI$83=""</formula>
    </cfRule>
  </conditionalFormatting>
  <conditionalFormatting sqref="B85:AK85">
    <cfRule type="expression" dxfId="61" priority="63">
      <formula>$AI$85=""</formula>
    </cfRule>
  </conditionalFormatting>
  <conditionalFormatting sqref="B106:AK111">
    <cfRule type="expression" dxfId="60" priority="62">
      <formula>$AM$105="記入不要"</formula>
    </cfRule>
  </conditionalFormatting>
  <conditionalFormatting sqref="S116">
    <cfRule type="expression" dxfId="59" priority="60">
      <formula>$S$116="○"</formula>
    </cfRule>
  </conditionalFormatting>
  <conditionalFormatting sqref="S117">
    <cfRule type="expression" dxfId="58" priority="59">
      <formula>$S$117="○"</formula>
    </cfRule>
  </conditionalFormatting>
  <conditionalFormatting sqref="S118">
    <cfRule type="expression" dxfId="57" priority="58">
      <formula>$S$118="○"</formula>
    </cfRule>
  </conditionalFormatting>
  <conditionalFormatting sqref="B128:AK129">
    <cfRule type="expression" dxfId="56" priority="53">
      <formula>$AI$128=""</formula>
    </cfRule>
  </conditionalFormatting>
  <conditionalFormatting sqref="B131:AK133 B160:AK160">
    <cfRule type="expression" dxfId="55" priority="52">
      <formula>$AI$131=""</formula>
    </cfRule>
  </conditionalFormatting>
  <conditionalFormatting sqref="B83:AK100">
    <cfRule type="expression" dxfId="54" priority="51">
      <formula>$AM$81=TRUE</formula>
    </cfRule>
  </conditionalFormatting>
  <conditionalFormatting sqref="B104:AK111">
    <cfRule type="expression" dxfId="53" priority="50">
      <formula>$AM$102=TRUE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7:BA97">
    <cfRule type="expression" dxfId="47" priority="35">
      <formula>OR(AND($AM$94=FALSE,$J$97=""),AND($AN$94=TRUE,$J$97&lt;&gt;""))</formula>
    </cfRule>
  </conditionalFormatting>
  <conditionalFormatting sqref="AM99:BA99">
    <cfRule type="expression" dxfId="46" priority="34">
      <formula>OR(AND($AO$94=FALSE,$J$99=""),AND($AO$94=TRUE,$J$99&lt;&gt;""))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3:BA74">
    <cfRule type="expression" dxfId="42" priority="21">
      <formula>OR($U$70=0,$AI$73="○")</formula>
    </cfRule>
  </conditionalFormatting>
  <conditionalFormatting sqref="AM77:BA78">
    <cfRule type="expression" dxfId="41" priority="20">
      <formula>OR($U$70=0,$AI$77="○")</formula>
    </cfRule>
  </conditionalFormatting>
  <conditionalFormatting sqref="B120:AK125">
    <cfRule type="expression" dxfId="40" priority="87">
      <formula>$AM$116&lt;&gt;"×"</formula>
    </cfRule>
  </conditionalFormatting>
  <conditionalFormatting sqref="AM36:BA39">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59:BA59">
    <cfRule type="expression" dxfId="35" priority="13">
      <formula>$AH$59&lt;&gt;"×"</formula>
    </cfRule>
  </conditionalFormatting>
  <conditionalFormatting sqref="AM59:BA60">
    <cfRule type="expression" dxfId="34" priority="12">
      <formula>AND($AH$59&lt;&gt;"×",$AH$60&lt;&gt;"×")</formula>
    </cfRule>
  </conditionalFormatting>
  <conditionalFormatting sqref="AM60:BA60">
    <cfRule type="expression" dxfId="33" priority="14">
      <formula>$AH$60&lt;&gt;"×"</formula>
    </cfRule>
  </conditionalFormatting>
  <conditionalFormatting sqref="AN125:BA125">
    <cfRule type="expression" dxfId="32" priority="11">
      <formula>OR(AND($AM$125=FALSE),AND($AM$125=TRUE,$F$125&lt;&gt;""))</formula>
    </cfRule>
  </conditionalFormatting>
  <conditionalFormatting sqref="AM66:BA67">
    <cfRule type="expression" dxfId="31" priority="10">
      <formula>$AB$66&lt;&gt;"×"</formula>
    </cfRule>
  </conditionalFormatting>
  <conditionalFormatting sqref="AM120:BA120">
    <cfRule type="expression" dxfId="30" priority="9">
      <formula>OR($AM$116&lt;&gt;"×",$AK$120="○")</formula>
    </cfRule>
  </conditionalFormatting>
  <conditionalFormatting sqref="AK28">
    <cfRule type="expression" dxfId="29" priority="8">
      <formula>$AM$81=TRUE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79:AK181">
    <cfRule type="expression" dxfId="26" priority="5">
      <formula>AK179=""</formula>
    </cfRule>
  </conditionalFormatting>
  <conditionalFormatting sqref="AK184:AK193">
    <cfRule type="expression" dxfId="25" priority="4">
      <formula>AK184=""</formula>
    </cfRule>
  </conditionalFormatting>
  <conditionalFormatting sqref="AN134:AY134">
    <cfRule type="expression" dxfId="24" priority="2">
      <formula>OR($AI$131="該当",AND($AI$128="該当",$AK$134="○"))</formula>
    </cfRule>
  </conditionalFormatting>
  <conditionalFormatting sqref="AN132:AY132">
    <cfRule type="expression" dxfId="23"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44140625" style="85" customWidth="1"/>
    <col min="30" max="30" width="31.21875" style="361" hidden="1" customWidth="1"/>
    <col min="31" max="33" width="28.332031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8" t="str">
        <f>IF(基本情報入力シート!C32="","",基本情報入力シート!C32)</f>
        <v/>
      </c>
      <c r="AC1" s="1018"/>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2" t="s">
        <v>22</v>
      </c>
      <c r="B3" s="1022"/>
      <c r="C3" s="1022"/>
      <c r="D3" s="1022"/>
      <c r="E3" s="1023"/>
      <c r="F3" s="1056" t="str">
        <f>IF(基本情報入力シート!M37="","",基本情報入力シート!M37)</f>
        <v/>
      </c>
      <c r="G3" s="1057"/>
      <c r="H3" s="1057"/>
      <c r="I3" s="1057"/>
      <c r="J3" s="1057"/>
      <c r="K3" s="1057"/>
      <c r="L3" s="1057"/>
      <c r="M3" s="1058"/>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8" t="s">
        <v>1936</v>
      </c>
      <c r="C5" s="1008"/>
      <c r="D5" s="1008"/>
      <c r="E5" s="1008"/>
      <c r="F5" s="1008"/>
      <c r="G5" s="1008"/>
      <c r="H5" s="1008"/>
      <c r="I5" s="1008"/>
      <c r="J5" s="1008"/>
      <c r="K5" s="1008"/>
      <c r="L5" s="1008"/>
      <c r="M5" s="1009"/>
      <c r="N5" s="365">
        <f>IFERROR(SUM(S$16:S$1048576),"")</f>
        <v>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処遇加算Ⅰ・Ⅱなし</v>
      </c>
      <c r="AF5" s="367" t="str">
        <f>IF(COUNTIFS(Q:Q,"ベア加算なし",Z:Z,"ベア加算")&gt;=1,"新規ベア加算あり","")</f>
        <v/>
      </c>
    </row>
    <row r="6" spans="1:33" ht="25.5" customHeight="1">
      <c r="A6" s="86"/>
      <c r="B6" s="1008" t="s">
        <v>1935</v>
      </c>
      <c r="C6" s="1008"/>
      <c r="D6" s="1008"/>
      <c r="E6" s="1008"/>
      <c r="F6" s="1008"/>
      <c r="G6" s="1008"/>
      <c r="H6" s="1008"/>
      <c r="I6" s="1008"/>
      <c r="J6" s="1008"/>
      <c r="K6" s="1008"/>
      <c r="L6" s="1008"/>
      <c r="M6" s="1009"/>
      <c r="N6" s="368">
        <f>IFERROR(SUM(V$16:V$1048576),"")</f>
        <v>0</v>
      </c>
      <c r="O6" s="366" t="s">
        <v>4</v>
      </c>
      <c r="P6" s="86"/>
      <c r="Q6" s="86"/>
      <c r="R6" s="85"/>
      <c r="S6" s="85"/>
      <c r="T6" s="85"/>
      <c r="U6" s="85"/>
      <c r="V6" s="85"/>
      <c r="W6" s="85"/>
      <c r="X6" s="85"/>
      <c r="Y6" s="85"/>
      <c r="Z6" s="85"/>
      <c r="AA6" s="85"/>
      <c r="AE6" s="367" t="str">
        <f>IF(COUNTIF(R:R,"処遇加算Ⅰ")&gt;=1,"処遇加算Ⅰあり","処遇加算Ⅰなし")</f>
        <v>処遇加算Ⅰなし</v>
      </c>
      <c r="AF6" s="367" t="str">
        <f>IF(COUNTIFS(Q:Q,"ベア加算",Z:Z,"ベア加算")&gt;=1,"継続ベア加算あり","")</f>
        <v/>
      </c>
    </row>
    <row r="7" spans="1:33" ht="25.5" customHeight="1" thickBot="1">
      <c r="A7" s="86"/>
      <c r="B7" s="1047" t="s">
        <v>1934</v>
      </c>
      <c r="C7" s="1047"/>
      <c r="D7" s="1024"/>
      <c r="E7" s="1024"/>
      <c r="F7" s="1024"/>
      <c r="G7" s="1024"/>
      <c r="H7" s="1024"/>
      <c r="I7" s="1024"/>
      <c r="J7" s="1024"/>
      <c r="K7" s="1024"/>
      <c r="L7" s="1024"/>
      <c r="M7" s="1025"/>
      <c r="N7" s="368">
        <f>IFERROR(SUM(AA$16:AA$1048576),"")</f>
        <v>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特定加算なし</v>
      </c>
      <c r="AF7" s="367"/>
    </row>
    <row r="8" spans="1:33" ht="25.5" customHeight="1">
      <c r="A8" s="86"/>
      <c r="B8" s="1026"/>
      <c r="C8" s="1027"/>
      <c r="D8" s="1024" t="s">
        <v>1997</v>
      </c>
      <c r="E8" s="1024"/>
      <c r="F8" s="1024"/>
      <c r="G8" s="1024"/>
      <c r="H8" s="1024"/>
      <c r="I8" s="1024"/>
      <c r="J8" s="1024"/>
      <c r="K8" s="1024"/>
      <c r="L8" s="1024"/>
      <c r="M8" s="1025"/>
      <c r="N8" s="369">
        <f>IFERROR(SUMIFS(AB$16:AB$1048576,Q$16:Q$1048576,"ベア加算なし",Z$16:Z$1048576,"ベア加算"),"")</f>
        <v>0</v>
      </c>
      <c r="O8" s="366" t="s">
        <v>4</v>
      </c>
      <c r="P8" s="86"/>
      <c r="Q8" s="86"/>
      <c r="R8" s="1015" t="s">
        <v>2008</v>
      </c>
      <c r="S8" s="1015" t="s">
        <v>1944</v>
      </c>
      <c r="T8" s="1015"/>
      <c r="U8" s="1016"/>
      <c r="V8" s="370">
        <f>SUM(W$16:W$115)</f>
        <v>0</v>
      </c>
      <c r="W8" s="1013" t="str">
        <f>IF(AE7="特定加算なし","",IF(V8&gt;=V9,"○","×"))</f>
        <v/>
      </c>
      <c r="X8" s="1011" t="s">
        <v>1945</v>
      </c>
      <c r="Y8" s="1012"/>
      <c r="Z8" s="1012"/>
      <c r="AA8" s="1012"/>
      <c r="AB8" s="1012"/>
      <c r="AF8" s="371"/>
      <c r="AG8" s="362"/>
    </row>
    <row r="9" spans="1:33" ht="25.5" customHeight="1" thickBot="1">
      <c r="A9" s="86"/>
      <c r="B9" s="1025" t="s">
        <v>2061</v>
      </c>
      <c r="C9" s="1048"/>
      <c r="D9" s="1048"/>
      <c r="E9" s="1048"/>
      <c r="F9" s="1048"/>
      <c r="G9" s="1048"/>
      <c r="H9" s="1048"/>
      <c r="I9" s="1048"/>
      <c r="J9" s="1048"/>
      <c r="K9" s="1048"/>
      <c r="L9" s="1048"/>
      <c r="M9" s="1049"/>
      <c r="N9" s="372">
        <f>IFERROR(SUM(AB$16:AB$115,T$16:T$115,X$16:Y$115),"")</f>
        <v>0</v>
      </c>
      <c r="O9" s="366" t="s">
        <v>4</v>
      </c>
      <c r="P9" s="86"/>
      <c r="Q9" s="86"/>
      <c r="R9" s="1015"/>
      <c r="S9" s="1015" t="s">
        <v>2173</v>
      </c>
      <c r="T9" s="1015"/>
      <c r="U9" s="1016"/>
      <c r="V9" s="373">
        <f>SUM(AD$16:AD$115)</f>
        <v>0</v>
      </c>
      <c r="W9" s="1014"/>
      <c r="X9" s="1011"/>
      <c r="Y9" s="1012"/>
      <c r="Z9" s="1012"/>
      <c r="AA9" s="1012"/>
      <c r="AB9" s="1012"/>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0" t="s">
        <v>2193</v>
      </c>
      <c r="C11" s="1010"/>
      <c r="D11" s="1010"/>
      <c r="E11" s="1010"/>
      <c r="F11" s="1010"/>
      <c r="G11" s="1010"/>
      <c r="H11" s="1010"/>
      <c r="I11" s="1010"/>
      <c r="J11" s="1010"/>
      <c r="K11" s="1010"/>
      <c r="L11" s="1010"/>
      <c r="M11" s="1010"/>
      <c r="N11" s="1010"/>
      <c r="O11" s="1010"/>
      <c r="P11" s="1010"/>
      <c r="Q11" s="1010"/>
      <c r="R11" s="1010"/>
      <c r="S11" s="1010"/>
      <c r="T11" s="1010"/>
      <c r="U11" s="1010"/>
      <c r="V11" s="1010"/>
      <c r="W11" s="1010"/>
      <c r="X11" s="1010"/>
      <c r="Y11" s="376"/>
      <c r="Z11" s="376"/>
      <c r="AA11" s="376"/>
      <c r="AB11" s="376"/>
      <c r="AC11" s="376"/>
    </row>
    <row r="12" spans="1:33" ht="24" customHeight="1" thickBot="1">
      <c r="A12" s="1035"/>
      <c r="B12" s="1038" t="s">
        <v>2172</v>
      </c>
      <c r="C12" s="1039"/>
      <c r="D12" s="1039"/>
      <c r="E12" s="1039"/>
      <c r="F12" s="1039"/>
      <c r="G12" s="1039"/>
      <c r="H12" s="1039"/>
      <c r="I12" s="1040"/>
      <c r="J12" s="1028" t="s">
        <v>41</v>
      </c>
      <c r="K12" s="1050" t="s">
        <v>73</v>
      </c>
      <c r="L12" s="1051"/>
      <c r="M12" s="1029" t="s">
        <v>42</v>
      </c>
      <c r="N12" s="1032" t="s">
        <v>6</v>
      </c>
      <c r="O12" s="1002" t="s">
        <v>2015</v>
      </c>
      <c r="P12" s="1003"/>
      <c r="Q12" s="1004"/>
      <c r="R12" s="982" t="s">
        <v>2014</v>
      </c>
      <c r="S12" s="983"/>
      <c r="T12" s="983"/>
      <c r="U12" s="983"/>
      <c r="V12" s="983"/>
      <c r="W12" s="983"/>
      <c r="X12" s="983"/>
      <c r="Y12" s="983"/>
      <c r="Z12" s="983"/>
      <c r="AA12" s="983"/>
      <c r="AB12" s="983"/>
      <c r="AC12" s="984"/>
      <c r="AD12" s="1059" t="s">
        <v>2195</v>
      </c>
      <c r="AE12" s="1017" t="s">
        <v>2054</v>
      </c>
      <c r="AF12" s="1017" t="s">
        <v>2055</v>
      </c>
      <c r="AG12" s="1017" t="s">
        <v>2056</v>
      </c>
    </row>
    <row r="13" spans="1:33" ht="21.75" customHeight="1">
      <c r="A13" s="1036"/>
      <c r="B13" s="1041"/>
      <c r="C13" s="1042"/>
      <c r="D13" s="1042"/>
      <c r="E13" s="1042"/>
      <c r="F13" s="1042"/>
      <c r="G13" s="1042"/>
      <c r="H13" s="1042"/>
      <c r="I13" s="1043"/>
      <c r="J13" s="1006"/>
      <c r="K13" s="1052"/>
      <c r="L13" s="1053"/>
      <c r="M13" s="1030"/>
      <c r="N13" s="1033"/>
      <c r="O13" s="1005" t="s">
        <v>2016</v>
      </c>
      <c r="P13" s="1006" t="s">
        <v>2017</v>
      </c>
      <c r="Q13" s="1007" t="s">
        <v>2018</v>
      </c>
      <c r="R13" s="989" t="s">
        <v>2045</v>
      </c>
      <c r="S13" s="990"/>
      <c r="T13" s="990"/>
      <c r="U13" s="997" t="s">
        <v>1900</v>
      </c>
      <c r="V13" s="998"/>
      <c r="W13" s="998"/>
      <c r="X13" s="998"/>
      <c r="Y13" s="999"/>
      <c r="Z13" s="1019" t="s">
        <v>2018</v>
      </c>
      <c r="AA13" s="1020"/>
      <c r="AB13" s="1020"/>
      <c r="AC13" s="1021"/>
      <c r="AD13" s="1059"/>
      <c r="AE13" s="1017"/>
      <c r="AF13" s="1017"/>
      <c r="AG13" s="1017"/>
    </row>
    <row r="14" spans="1:33" ht="51" customHeight="1">
      <c r="A14" s="1036"/>
      <c r="B14" s="1041"/>
      <c r="C14" s="1042"/>
      <c r="D14" s="1042"/>
      <c r="E14" s="1042"/>
      <c r="F14" s="1042"/>
      <c r="G14" s="1042"/>
      <c r="H14" s="1042"/>
      <c r="I14" s="1043"/>
      <c r="J14" s="1006"/>
      <c r="K14" s="1054"/>
      <c r="L14" s="1055"/>
      <c r="M14" s="1030"/>
      <c r="N14" s="1033"/>
      <c r="O14" s="1005"/>
      <c r="P14" s="1006"/>
      <c r="Q14" s="1007"/>
      <c r="R14" s="987" t="s">
        <v>131</v>
      </c>
      <c r="S14" s="985" t="s">
        <v>132</v>
      </c>
      <c r="T14" s="991" t="s">
        <v>2043</v>
      </c>
      <c r="U14" s="987" t="s">
        <v>131</v>
      </c>
      <c r="V14" s="985" t="s">
        <v>132</v>
      </c>
      <c r="W14" s="377" t="s">
        <v>2004</v>
      </c>
      <c r="X14" s="991" t="s">
        <v>2043</v>
      </c>
      <c r="Y14" s="1000"/>
      <c r="Z14" s="987" t="s">
        <v>131</v>
      </c>
      <c r="AA14" s="985" t="s">
        <v>132</v>
      </c>
      <c r="AB14" s="993" t="s">
        <v>2043</v>
      </c>
      <c r="AC14" s="995" t="s">
        <v>2005</v>
      </c>
      <c r="AD14" s="1059"/>
      <c r="AE14" s="1017"/>
      <c r="AF14" s="1017"/>
      <c r="AG14" s="1017"/>
    </row>
    <row r="15" spans="1:33" ht="72" customHeight="1" thickBot="1">
      <c r="A15" s="1037"/>
      <c r="B15" s="1044"/>
      <c r="C15" s="1045"/>
      <c r="D15" s="1045"/>
      <c r="E15" s="1045"/>
      <c r="F15" s="1045"/>
      <c r="G15" s="1045"/>
      <c r="H15" s="1045"/>
      <c r="I15" s="1046"/>
      <c r="J15" s="986"/>
      <c r="K15" s="378" t="s">
        <v>44</v>
      </c>
      <c r="L15" s="378" t="s">
        <v>45</v>
      </c>
      <c r="M15" s="1031"/>
      <c r="N15" s="1034"/>
      <c r="O15" s="988"/>
      <c r="P15" s="986"/>
      <c r="Q15" s="996"/>
      <c r="R15" s="988"/>
      <c r="S15" s="986"/>
      <c r="T15" s="992"/>
      <c r="U15" s="988"/>
      <c r="V15" s="986"/>
      <c r="W15" s="379" t="s">
        <v>2046</v>
      </c>
      <c r="X15" s="992"/>
      <c r="Y15" s="1001"/>
      <c r="Z15" s="988"/>
      <c r="AA15" s="986"/>
      <c r="AB15" s="994"/>
      <c r="AC15" s="996"/>
      <c r="AD15" s="380" t="s">
        <v>2008</v>
      </c>
      <c r="AE15" s="1017"/>
      <c r="AF15" s="1017"/>
      <c r="AG15" s="1017"/>
    </row>
    <row r="16" spans="1:33" s="390" customFormat="1" ht="24.9" customHeight="1">
      <c r="A16" s="381" t="s">
        <v>7</v>
      </c>
      <c r="B16" s="979" t="str">
        <f>IF(基本情報入力シート!C53="","",基本情報入力シート!C53)</f>
        <v/>
      </c>
      <c r="C16" s="980"/>
      <c r="D16" s="980"/>
      <c r="E16" s="980"/>
      <c r="F16" s="980"/>
      <c r="G16" s="980"/>
      <c r="H16" s="980"/>
      <c r="I16" s="981"/>
      <c r="J16" s="382" t="str">
        <f>IF(基本情報入力シート!M53="","",基本情報入力シート!M53)</f>
        <v/>
      </c>
      <c r="K16" s="383" t="str">
        <f>IF(基本情報入力シート!R53="","",基本情報入力シート!R53)</f>
        <v/>
      </c>
      <c r="L16" s="383" t="str">
        <f>IF(基本情報入力シート!W53="","",基本情報入力シート!W53)</f>
        <v/>
      </c>
      <c r="M16" s="384" t="str">
        <f>IF(基本情報入力シート!X53="","",基本情報入力シート!X53)</f>
        <v/>
      </c>
      <c r="N16" s="385" t="str">
        <f>IF(基本情報入力シート!Y53="","",基本情報入力シート!Y53)</f>
        <v/>
      </c>
      <c r="O16" s="56"/>
      <c r="P16" s="57"/>
      <c r="Q16" s="61"/>
      <c r="R16" s="58"/>
      <c r="S16" s="51"/>
      <c r="T16" s="386" t="str">
        <f>IFERROR(S16*VLOOKUP(AE16,【参考】数式用3!$AN$3:$BU$14,MATCH(N16,【参考】数式用3!$AN$2:$BU$2,0)),"")</f>
        <v/>
      </c>
      <c r="U16" s="78"/>
      <c r="V16" s="79"/>
      <c r="W16" s="79"/>
      <c r="X16" s="977" t="str">
        <f>IFERROR(V16*VLOOKUP(AF16,【参考】数式用3!$AN$15:$BU$23,MATCH(N16,【参考】数式用3!$AN$2:$BU$2,0)),"")</f>
        <v/>
      </c>
      <c r="Y16" s="978"/>
      <c r="Z16" s="64"/>
      <c r="AA16" s="52"/>
      <c r="AB16" s="387" t="str">
        <f>IFERROR(AA16*VLOOKUP(AG16,【参考】数式用3!$AN$24:$BU$27,MATCH(N16,【参考】数式用3!$AN$2:$BU$2,0)),"")</f>
        <v/>
      </c>
      <c r="AC16" s="65"/>
      <c r="AD16" s="388" t="str">
        <f>IF(OR(U16="特定加算Ⅰ",U16="特定加算Ⅱ"),IF(W16&lt;&gt;"",1,""),"")</f>
        <v/>
      </c>
      <c r="AE16" s="389" t="str">
        <f>IF(AND(O16="",R16=""),"",O16&amp;"から"&amp;R16)</f>
        <v/>
      </c>
      <c r="AF16" s="389" t="str">
        <f>IF(AND(P16="",U16=""),"",P16&amp;"から"&amp;U16)</f>
        <v/>
      </c>
      <c r="AG16" s="389" t="str">
        <f>IF(AND(Q16="",Z16=""),"",Q16&amp;"から"&amp;Z16)</f>
        <v/>
      </c>
    </row>
    <row r="17" spans="1:33" ht="24.9" customHeight="1">
      <c r="A17" s="391">
        <v>2</v>
      </c>
      <c r="B17" s="974" t="str">
        <f>IF(基本情報入力シート!C54="","",基本情報入力シート!C54)</f>
        <v/>
      </c>
      <c r="C17" s="975"/>
      <c r="D17" s="975"/>
      <c r="E17" s="975"/>
      <c r="F17" s="975"/>
      <c r="G17" s="975"/>
      <c r="H17" s="975"/>
      <c r="I17" s="976"/>
      <c r="J17" s="392" t="str">
        <f>IF(基本情報入力シート!M54="","",基本情報入力シート!M54)</f>
        <v/>
      </c>
      <c r="K17" s="393" t="str">
        <f>IF(基本情報入力シート!R54="","",基本情報入力シート!R54)</f>
        <v/>
      </c>
      <c r="L17" s="393" t="str">
        <f>IF(基本情報入力シート!W54="","",基本情報入力シート!W54)</f>
        <v/>
      </c>
      <c r="M17" s="394" t="str">
        <f>IF(基本情報入力シート!X54="","",基本情報入力シート!X54)</f>
        <v/>
      </c>
      <c r="N17" s="395" t="str">
        <f>IF(基本情報入力シート!Y54="","",基本情報入力シート!Y54)</f>
        <v/>
      </c>
      <c r="O17" s="59"/>
      <c r="P17" s="60"/>
      <c r="Q17" s="61"/>
      <c r="R17" s="62"/>
      <c r="S17" s="53"/>
      <c r="T17" s="386" t="str">
        <f>IFERROR(S17*VLOOKUP(AE17,【参考】数式用3!$AN$3:$BU$14,MATCH(N17,【参考】数式用3!$AN$2:$BU$2,0)),"")</f>
        <v/>
      </c>
      <c r="U17" s="63"/>
      <c r="V17" s="54"/>
      <c r="W17" s="77"/>
      <c r="X17" s="972" t="str">
        <f>IFERROR(V17*VLOOKUP(AF17,【参考】数式用3!$AN$15:$BU$23,MATCH(N17,【参考】数式用3!$AN$2:$BU$2,0)),"")</f>
        <v/>
      </c>
      <c r="Y17" s="973"/>
      <c r="Z17" s="64"/>
      <c r="AA17" s="55"/>
      <c r="AB17" s="396" t="str">
        <f>IFERROR(AA17*VLOOKUP(AG17,【参考】数式用3!$AN$24:$BU$27,MATCH(N17,【参考】数式用3!$AN$2:$BU$2,0)),"")</f>
        <v/>
      </c>
      <c r="AC17" s="66"/>
      <c r="AD17" s="388" t="str">
        <f t="shared" ref="AD17:AD80" si="0">IF(OR(U17="特定加算Ⅰ",U17="特定加算Ⅱ"),IF(W17&lt;&gt;"",1,""),"")</f>
        <v/>
      </c>
      <c r="AE17" s="389" t="str">
        <f t="shared" ref="AE17:AE22" si="1">IF(AND(O17="",R17=""),"",O17&amp;"から"&amp;R17)</f>
        <v/>
      </c>
      <c r="AF17" s="389" t="str">
        <f t="shared" ref="AF17:AF22" si="2">IF(AND(P17="",U17=""),"",P17&amp;"から"&amp;U17)</f>
        <v/>
      </c>
      <c r="AG17" s="389" t="str">
        <f t="shared" ref="AG17:AG22" si="3">IF(AND(Q17="",Z17=""),"",Q17&amp;"から"&amp;Z17)</f>
        <v/>
      </c>
    </row>
    <row r="18" spans="1:33" ht="24.9" customHeight="1">
      <c r="A18" s="391">
        <v>3</v>
      </c>
      <c r="B18" s="974" t="str">
        <f>IF(基本情報入力シート!C55="","",基本情報入力シート!C55)</f>
        <v/>
      </c>
      <c r="C18" s="975"/>
      <c r="D18" s="975"/>
      <c r="E18" s="975"/>
      <c r="F18" s="975"/>
      <c r="G18" s="975"/>
      <c r="H18" s="975"/>
      <c r="I18" s="976"/>
      <c r="J18" s="392" t="str">
        <f>IF(基本情報入力シート!M55="","",基本情報入力シート!M55)</f>
        <v/>
      </c>
      <c r="K18" s="393" t="str">
        <f>IF(基本情報入力シート!R55="","",基本情報入力シート!R55)</f>
        <v/>
      </c>
      <c r="L18" s="393" t="str">
        <f>IF(基本情報入力シート!W55="","",基本情報入力シート!W55)</f>
        <v/>
      </c>
      <c r="M18" s="394" t="str">
        <f>IF(基本情報入力シート!X55="","",基本情報入力シート!X55)</f>
        <v/>
      </c>
      <c r="N18" s="395" t="str">
        <f>IF(基本情報入力シート!Y55="","",基本情報入力シート!Y55)</f>
        <v/>
      </c>
      <c r="O18" s="59"/>
      <c r="P18" s="60"/>
      <c r="Q18" s="61"/>
      <c r="R18" s="62"/>
      <c r="S18" s="53"/>
      <c r="T18" s="386" t="str">
        <f>IFERROR(S18*VLOOKUP(AE18,【参考】数式用3!$AN$3:$BU$14,MATCH(N18,【参考】数式用3!$AN$2:$BU$2,0)),"")</f>
        <v/>
      </c>
      <c r="U18" s="63"/>
      <c r="V18" s="54"/>
      <c r="W18" s="77"/>
      <c r="X18" s="972" t="str">
        <f>IFERROR(V18*VLOOKUP(AF18,【参考】数式用3!$AN$15:$BU$23,MATCH(N18,【参考】数式用3!$AN$2:$BU$2,0)),"")</f>
        <v/>
      </c>
      <c r="Y18" s="973"/>
      <c r="Z18" s="64"/>
      <c r="AA18" s="55"/>
      <c r="AB18" s="396" t="str">
        <f>IFERROR(AA18*VLOOKUP(AG18,【参考】数式用3!$AN$24:$BU$27,MATCH(N18,【参考】数式用3!$AN$2:$BU$2,0)),"")</f>
        <v/>
      </c>
      <c r="AC18" s="66"/>
      <c r="AD18" s="388" t="str">
        <f t="shared" si="0"/>
        <v/>
      </c>
      <c r="AE18" s="389" t="str">
        <f t="shared" si="1"/>
        <v/>
      </c>
      <c r="AF18" s="389" t="str">
        <f t="shared" si="2"/>
        <v/>
      </c>
      <c r="AG18" s="389" t="str">
        <f t="shared" si="3"/>
        <v/>
      </c>
    </row>
    <row r="19" spans="1:33" ht="24.9" customHeight="1">
      <c r="A19" s="391">
        <v>4</v>
      </c>
      <c r="B19" s="974" t="str">
        <f>IF(基本情報入力シート!C56="","",基本情報入力シート!C56)</f>
        <v/>
      </c>
      <c r="C19" s="975"/>
      <c r="D19" s="975"/>
      <c r="E19" s="975"/>
      <c r="F19" s="975"/>
      <c r="G19" s="975"/>
      <c r="H19" s="975"/>
      <c r="I19" s="976"/>
      <c r="J19" s="392" t="str">
        <f>IF(基本情報入力シート!M56="","",基本情報入力シート!M56)</f>
        <v/>
      </c>
      <c r="K19" s="393" t="str">
        <f>IF(基本情報入力シート!R56="","",基本情報入力シート!R56)</f>
        <v/>
      </c>
      <c r="L19" s="393" t="str">
        <f>IF(基本情報入力シート!W56="","",基本情報入力シート!W56)</f>
        <v/>
      </c>
      <c r="M19" s="394" t="str">
        <f>IF(基本情報入力シート!X56="","",基本情報入力シート!X56)</f>
        <v/>
      </c>
      <c r="N19" s="395" t="str">
        <f>IF(基本情報入力シート!Y56="","",基本情報入力シート!Y56)</f>
        <v/>
      </c>
      <c r="O19" s="59"/>
      <c r="P19" s="60"/>
      <c r="Q19" s="61"/>
      <c r="R19" s="62"/>
      <c r="S19" s="53"/>
      <c r="T19" s="386" t="str">
        <f>IFERROR(S19*VLOOKUP(AE19,【参考】数式用3!$AN$3:$BU$14,MATCH(N19,【参考】数式用3!$AN$2:$BU$2,0)),"")</f>
        <v/>
      </c>
      <c r="U19" s="63"/>
      <c r="V19" s="54"/>
      <c r="W19" s="77"/>
      <c r="X19" s="972" t="str">
        <f>IFERROR(V19*VLOOKUP(AF19,【参考】数式用3!$AN$15:$BU$23,MATCH(N19,【参考】数式用3!$AN$2:$BU$2,0)),"")</f>
        <v/>
      </c>
      <c r="Y19" s="973"/>
      <c r="Z19" s="64"/>
      <c r="AA19" s="55"/>
      <c r="AB19" s="396" t="str">
        <f>IFERROR(AA19*VLOOKUP(AG19,【参考】数式用3!$AN$24:$BU$27,MATCH(N19,【参考】数式用3!$AN$2:$BU$2,0)),"")</f>
        <v/>
      </c>
      <c r="AC19" s="66"/>
      <c r="AD19" s="388" t="str">
        <f t="shared" si="0"/>
        <v/>
      </c>
      <c r="AE19" s="389" t="str">
        <f t="shared" si="1"/>
        <v/>
      </c>
      <c r="AF19" s="389" t="str">
        <f t="shared" si="2"/>
        <v/>
      </c>
      <c r="AG19" s="389" t="str">
        <f t="shared" si="3"/>
        <v/>
      </c>
    </row>
    <row r="20" spans="1:33" ht="24.9" customHeight="1">
      <c r="A20" s="391">
        <v>5</v>
      </c>
      <c r="B20" s="974" t="str">
        <f>IF(基本情報入力シート!C57="","",基本情報入力シート!C57)</f>
        <v/>
      </c>
      <c r="C20" s="975"/>
      <c r="D20" s="975"/>
      <c r="E20" s="975"/>
      <c r="F20" s="975"/>
      <c r="G20" s="975"/>
      <c r="H20" s="975"/>
      <c r="I20" s="976"/>
      <c r="J20" s="392" t="str">
        <f>IF(基本情報入力シート!M57="","",基本情報入力シート!M57)</f>
        <v/>
      </c>
      <c r="K20" s="393" t="str">
        <f>IF(基本情報入力シート!R57="","",基本情報入力シート!R57)</f>
        <v/>
      </c>
      <c r="L20" s="393" t="str">
        <f>IF(基本情報入力シート!W57="","",基本情報入力シート!W57)</f>
        <v/>
      </c>
      <c r="M20" s="394" t="str">
        <f>IF(基本情報入力シート!X57="","",基本情報入力シート!X57)</f>
        <v/>
      </c>
      <c r="N20" s="395" t="str">
        <f>IF(基本情報入力シート!Y57="","",基本情報入力シート!Y57)</f>
        <v/>
      </c>
      <c r="O20" s="59"/>
      <c r="P20" s="60"/>
      <c r="Q20" s="61"/>
      <c r="R20" s="62"/>
      <c r="S20" s="53"/>
      <c r="T20" s="386" t="str">
        <f>IFERROR(S20*VLOOKUP(AE20,【参考】数式用3!$AN$3:$BU$14,MATCH(N20,【参考】数式用3!$AN$2:$BU$2,0)),"")</f>
        <v/>
      </c>
      <c r="U20" s="63"/>
      <c r="V20" s="54"/>
      <c r="W20" s="77"/>
      <c r="X20" s="972" t="str">
        <f>IFERROR(V20*VLOOKUP(AF20,【参考】数式用3!$AN$15:$BU$23,MATCH(N20,【参考】数式用3!$AN$2:$BU$2,0)),"")</f>
        <v/>
      </c>
      <c r="Y20" s="973"/>
      <c r="Z20" s="64"/>
      <c r="AA20" s="55"/>
      <c r="AB20" s="396" t="str">
        <f>IFERROR(AA20*VLOOKUP(AG20,【参考】数式用3!$AN$24:$BU$27,MATCH(N20,【参考】数式用3!$AN$2:$BU$2,0)),"")</f>
        <v/>
      </c>
      <c r="AC20" s="66"/>
      <c r="AD20" s="388" t="str">
        <f t="shared" si="0"/>
        <v/>
      </c>
      <c r="AE20" s="389" t="str">
        <f t="shared" si="1"/>
        <v/>
      </c>
      <c r="AF20" s="389" t="str">
        <f t="shared" si="2"/>
        <v/>
      </c>
      <c r="AG20" s="389" t="str">
        <f t="shared" si="3"/>
        <v/>
      </c>
    </row>
    <row r="21" spans="1:33" ht="24.9" customHeight="1">
      <c r="A21" s="391">
        <v>6</v>
      </c>
      <c r="B21" s="974" t="str">
        <f>IF(基本情報入力シート!C58="","",基本情報入力シート!C58)</f>
        <v/>
      </c>
      <c r="C21" s="975"/>
      <c r="D21" s="975"/>
      <c r="E21" s="975"/>
      <c r="F21" s="975"/>
      <c r="G21" s="975"/>
      <c r="H21" s="975"/>
      <c r="I21" s="976"/>
      <c r="J21" s="392" t="str">
        <f>IF(基本情報入力シート!M58="","",基本情報入力シート!M58)</f>
        <v/>
      </c>
      <c r="K21" s="393" t="str">
        <f>IF(基本情報入力シート!R58="","",基本情報入力シート!R58)</f>
        <v/>
      </c>
      <c r="L21" s="393" t="str">
        <f>IF(基本情報入力シート!W58="","",基本情報入力シート!W58)</f>
        <v/>
      </c>
      <c r="M21" s="394" t="str">
        <f>IF(基本情報入力シート!X58="","",基本情報入力シート!X58)</f>
        <v/>
      </c>
      <c r="N21" s="395" t="str">
        <f>IF(基本情報入力シート!Y58="","",基本情報入力シート!Y58)</f>
        <v/>
      </c>
      <c r="O21" s="59"/>
      <c r="P21" s="60"/>
      <c r="Q21" s="61"/>
      <c r="R21" s="62"/>
      <c r="S21" s="53"/>
      <c r="T21" s="386" t="str">
        <f>IFERROR(S21*VLOOKUP(AE21,【参考】数式用3!$AN$3:$BU$14,MATCH(N21,【参考】数式用3!$AN$2:$BU$2,0)),"")</f>
        <v/>
      </c>
      <c r="U21" s="63"/>
      <c r="V21" s="54"/>
      <c r="W21" s="77"/>
      <c r="X21" s="972" t="str">
        <f>IFERROR(V21*VLOOKUP(AF21,【参考】数式用3!$AN$15:$BU$23,MATCH(N21,【参考】数式用3!$AN$2:$BU$2,0)),"")</f>
        <v/>
      </c>
      <c r="Y21" s="973"/>
      <c r="Z21" s="64"/>
      <c r="AA21" s="55"/>
      <c r="AB21" s="396" t="str">
        <f>IFERROR(AA21*VLOOKUP(AG21,【参考】数式用3!$AN$24:$BU$27,MATCH(N21,【参考】数式用3!$AN$2:$BU$2,0)),"")</f>
        <v/>
      </c>
      <c r="AC21" s="66"/>
      <c r="AD21" s="388" t="str">
        <f t="shared" si="0"/>
        <v/>
      </c>
      <c r="AE21" s="389" t="str">
        <f t="shared" si="1"/>
        <v/>
      </c>
      <c r="AF21" s="389" t="str">
        <f t="shared" si="2"/>
        <v/>
      </c>
      <c r="AG21" s="389" t="str">
        <f t="shared" si="3"/>
        <v/>
      </c>
    </row>
    <row r="22" spans="1:33" ht="24.9" customHeight="1">
      <c r="A22" s="391">
        <v>7</v>
      </c>
      <c r="B22" s="974" t="str">
        <f>IF(基本情報入力シート!C59="","",基本情報入力シート!C59)</f>
        <v/>
      </c>
      <c r="C22" s="975"/>
      <c r="D22" s="975"/>
      <c r="E22" s="975"/>
      <c r="F22" s="975"/>
      <c r="G22" s="975"/>
      <c r="H22" s="975"/>
      <c r="I22" s="976"/>
      <c r="J22" s="392" t="str">
        <f>IF(基本情報入力シート!M59="","",基本情報入力シート!M59)</f>
        <v/>
      </c>
      <c r="K22" s="393" t="str">
        <f>IF(基本情報入力シート!R59="","",基本情報入力シート!R59)</f>
        <v/>
      </c>
      <c r="L22" s="393" t="str">
        <f>IF(基本情報入力シート!W59="","",基本情報入力シート!W59)</f>
        <v/>
      </c>
      <c r="M22" s="394" t="str">
        <f>IF(基本情報入力シート!X59="","",基本情報入力シート!X59)</f>
        <v/>
      </c>
      <c r="N22" s="395" t="str">
        <f>IF(基本情報入力シート!Y59="","",基本情報入力シート!Y59)</f>
        <v/>
      </c>
      <c r="O22" s="59"/>
      <c r="P22" s="60"/>
      <c r="Q22" s="61"/>
      <c r="R22" s="62"/>
      <c r="S22" s="53"/>
      <c r="T22" s="386" t="str">
        <f>IFERROR(S22*VLOOKUP(AE22,【参考】数式用3!$AN$3:$BU$14,MATCH(N22,【参考】数式用3!$AN$2:$BU$2,0)),"")</f>
        <v/>
      </c>
      <c r="U22" s="63"/>
      <c r="V22" s="54"/>
      <c r="W22" s="77"/>
      <c r="X22" s="972" t="str">
        <f>IFERROR(V22*VLOOKUP(AF22,【参考】数式用3!$AN$15:$BU$23,MATCH(N22,【参考】数式用3!$AN$2:$BU$2,0)),"")</f>
        <v/>
      </c>
      <c r="Y22" s="973"/>
      <c r="Z22" s="64"/>
      <c r="AA22" s="55"/>
      <c r="AB22" s="396" t="str">
        <f>IFERROR(AA22*VLOOKUP(AG22,【参考】数式用3!$AN$24:$BU$27,MATCH(N22,【参考】数式用3!$AN$2:$BU$2,0)),"")</f>
        <v/>
      </c>
      <c r="AC22" s="66"/>
      <c r="AD22" s="388" t="str">
        <f t="shared" si="0"/>
        <v/>
      </c>
      <c r="AE22" s="389" t="str">
        <f t="shared" si="1"/>
        <v/>
      </c>
      <c r="AF22" s="389" t="str">
        <f t="shared" si="2"/>
        <v/>
      </c>
      <c r="AG22" s="389" t="str">
        <f t="shared" si="3"/>
        <v/>
      </c>
    </row>
    <row r="23" spans="1:33" ht="24.9" customHeight="1">
      <c r="A23" s="391">
        <v>8</v>
      </c>
      <c r="B23" s="974" t="str">
        <f>IF(基本情報入力シート!C60="","",基本情報入力シート!C60)</f>
        <v/>
      </c>
      <c r="C23" s="975"/>
      <c r="D23" s="975"/>
      <c r="E23" s="975"/>
      <c r="F23" s="975"/>
      <c r="G23" s="975"/>
      <c r="H23" s="975"/>
      <c r="I23" s="976"/>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2" t="str">
        <f>IFERROR(V23*VLOOKUP(AF23,【参考】数式用3!$AN$15:$BU$23,MATCH(N23,【参考】数式用3!$AN$2:$BU$2,0)),"")</f>
        <v/>
      </c>
      <c r="Y23" s="973"/>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4" t="str">
        <f>IF(基本情報入力シート!C61="","",基本情報入力シート!C61)</f>
        <v/>
      </c>
      <c r="C24" s="975"/>
      <c r="D24" s="975"/>
      <c r="E24" s="975"/>
      <c r="F24" s="975"/>
      <c r="G24" s="975"/>
      <c r="H24" s="975"/>
      <c r="I24" s="976"/>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2" t="str">
        <f>IFERROR(V24*VLOOKUP(AF24,【参考】数式用3!$AN$15:$BU$23,MATCH(N24,【参考】数式用3!$AN$2:$BU$2,0)),"")</f>
        <v/>
      </c>
      <c r="Y24" s="973"/>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4" t="str">
        <f>IF(基本情報入力シート!C62="","",基本情報入力シート!C62)</f>
        <v/>
      </c>
      <c r="C25" s="975"/>
      <c r="D25" s="975"/>
      <c r="E25" s="975"/>
      <c r="F25" s="975"/>
      <c r="G25" s="975"/>
      <c r="H25" s="975"/>
      <c r="I25" s="976"/>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2" t="str">
        <f>IFERROR(V25*VLOOKUP(AF25,【参考】数式用3!$AN$15:$BU$23,MATCH(N25,【参考】数式用3!$AN$2:$BU$2,0)),"")</f>
        <v/>
      </c>
      <c r="Y25" s="973"/>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4" t="str">
        <f>IF(基本情報入力シート!C63="","",基本情報入力シート!C63)</f>
        <v/>
      </c>
      <c r="C26" s="975"/>
      <c r="D26" s="975"/>
      <c r="E26" s="975"/>
      <c r="F26" s="975"/>
      <c r="G26" s="975"/>
      <c r="H26" s="975"/>
      <c r="I26" s="976"/>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2" t="str">
        <f>IFERROR(V26*VLOOKUP(AF26,【参考】数式用3!$AN$15:$BU$23,MATCH(N26,【参考】数式用3!$AN$2:$BU$2,0)),"")</f>
        <v/>
      </c>
      <c r="Y26" s="973"/>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4" t="str">
        <f>IF(基本情報入力シート!C64="","",基本情報入力シート!C64)</f>
        <v/>
      </c>
      <c r="C27" s="975"/>
      <c r="D27" s="975"/>
      <c r="E27" s="975"/>
      <c r="F27" s="975"/>
      <c r="G27" s="975"/>
      <c r="H27" s="975"/>
      <c r="I27" s="976"/>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2" t="str">
        <f>IFERROR(V27*VLOOKUP(AF27,【参考】数式用3!$AN$15:$BU$23,MATCH(N27,【参考】数式用3!$AN$2:$BU$2,0)),"")</f>
        <v/>
      </c>
      <c r="Y27" s="973"/>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4" t="str">
        <f>IF(基本情報入力シート!C65="","",基本情報入力シート!C65)</f>
        <v/>
      </c>
      <c r="C28" s="975"/>
      <c r="D28" s="975"/>
      <c r="E28" s="975"/>
      <c r="F28" s="975"/>
      <c r="G28" s="975"/>
      <c r="H28" s="975"/>
      <c r="I28" s="976"/>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2" t="str">
        <f>IFERROR(V28*VLOOKUP(AF28,【参考】数式用3!$AN$15:$BU$23,MATCH(N28,【参考】数式用3!$AN$2:$BU$2,0)),"")</f>
        <v/>
      </c>
      <c r="Y28" s="973"/>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4" t="str">
        <f>IF(基本情報入力シート!C66="","",基本情報入力シート!C66)</f>
        <v/>
      </c>
      <c r="C29" s="975"/>
      <c r="D29" s="975"/>
      <c r="E29" s="975"/>
      <c r="F29" s="975"/>
      <c r="G29" s="975"/>
      <c r="H29" s="975"/>
      <c r="I29" s="976"/>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2" t="str">
        <f>IFERROR(V29*VLOOKUP(AF29,【参考】数式用3!$AN$15:$BU$23,MATCH(N29,【参考】数式用3!$AN$2:$BU$2,0)),"")</f>
        <v/>
      </c>
      <c r="Y29" s="973"/>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4" t="str">
        <f>IF(基本情報入力シート!C67="","",基本情報入力シート!C67)</f>
        <v/>
      </c>
      <c r="C30" s="975"/>
      <c r="D30" s="975"/>
      <c r="E30" s="975"/>
      <c r="F30" s="975"/>
      <c r="G30" s="975"/>
      <c r="H30" s="975"/>
      <c r="I30" s="976"/>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2" t="str">
        <f>IFERROR(V30*VLOOKUP(AF30,【参考】数式用3!$AN$15:$BU$23,MATCH(N30,【参考】数式用3!$AN$2:$BU$2,0)),"")</f>
        <v/>
      </c>
      <c r="Y30" s="973"/>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4" t="str">
        <f>IF(基本情報入力シート!C68="","",基本情報入力シート!C68)</f>
        <v/>
      </c>
      <c r="C31" s="975"/>
      <c r="D31" s="975"/>
      <c r="E31" s="975"/>
      <c r="F31" s="975"/>
      <c r="G31" s="975"/>
      <c r="H31" s="975"/>
      <c r="I31" s="976"/>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2" t="str">
        <f>IFERROR(V31*VLOOKUP(AF31,【参考】数式用3!$AN$15:$BU$23,MATCH(N31,【参考】数式用3!$AN$2:$BU$2,0)),"")</f>
        <v/>
      </c>
      <c r="Y31" s="973"/>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4" t="str">
        <f>IF(基本情報入力シート!C69="","",基本情報入力シート!C69)</f>
        <v/>
      </c>
      <c r="C32" s="975"/>
      <c r="D32" s="975"/>
      <c r="E32" s="975"/>
      <c r="F32" s="975"/>
      <c r="G32" s="975"/>
      <c r="H32" s="975"/>
      <c r="I32" s="976"/>
      <c r="J32" s="393" t="str">
        <f>IF(基本情報入力シート!M69="","",基本情報入力シート!M69)</f>
        <v/>
      </c>
      <c r="K32" s="393" t="str">
        <f>IF(基本情報入力シート!R69="","",基本情報入力シート!R69)</f>
        <v/>
      </c>
      <c r="L32" s="393" t="str">
        <f>IF(基本情報入力シート!W69="","",基本情報入力シート!W69)</f>
        <v/>
      </c>
      <c r="M32" s="418" t="str">
        <f>IF(基本情報入力シート!X69="","",基本情報入力シート!X69)</f>
        <v/>
      </c>
      <c r="N32" s="428" t="str">
        <f>IF(基本情報入力シート!Y69="","",基本情報入力シート!Y69)</f>
        <v/>
      </c>
      <c r="O32" s="59"/>
      <c r="P32" s="60"/>
      <c r="Q32" s="61"/>
      <c r="R32" s="59"/>
      <c r="S32" s="422"/>
      <c r="T32" s="386" t="str">
        <f>IFERROR(S32*VLOOKUP(AE32,【参考】数式用3!$AN$3:$BU$14,MATCH(N32,【参考】数式用3!$AN$2:$BU$2,0)),"")</f>
        <v/>
      </c>
      <c r="U32" s="423"/>
      <c r="V32" s="77"/>
      <c r="W32" s="77"/>
      <c r="X32" s="972" t="str">
        <f>IFERROR(V32*VLOOKUP(AF32,【参考】数式用3!$AN$15:$BU$23,MATCH(N32,【参考】数式用3!$AN$2:$BU$2,0)),"")</f>
        <v/>
      </c>
      <c r="Y32" s="973"/>
      <c r="Z32" s="431"/>
      <c r="AA32" s="425"/>
      <c r="AB32" s="426"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4" t="str">
        <f>IF(基本情報入力シート!C70="","",基本情報入力シート!C70)</f>
        <v/>
      </c>
      <c r="C33" s="975"/>
      <c r="D33" s="975"/>
      <c r="E33" s="975"/>
      <c r="F33" s="975"/>
      <c r="G33" s="975"/>
      <c r="H33" s="975"/>
      <c r="I33" s="976"/>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2" t="str">
        <f>IFERROR(V33*VLOOKUP(AF33,【参考】数式用3!$AN$15:$BU$23,MATCH(N33,【参考】数式用3!$AN$2:$BU$2,0)),"")</f>
        <v/>
      </c>
      <c r="Y33" s="973"/>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4" t="str">
        <f>IF(基本情報入力シート!C71="","",基本情報入力シート!C71)</f>
        <v/>
      </c>
      <c r="C34" s="975"/>
      <c r="D34" s="975"/>
      <c r="E34" s="975"/>
      <c r="F34" s="975"/>
      <c r="G34" s="975"/>
      <c r="H34" s="975"/>
      <c r="I34" s="976"/>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2" t="str">
        <f>IFERROR(V34*VLOOKUP(AF34,【参考】数式用3!$AN$15:$BU$23,MATCH(N34,【参考】数式用3!$AN$2:$BU$2,0)),"")</f>
        <v/>
      </c>
      <c r="Y34" s="973"/>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4" t="str">
        <f>IF(基本情報入力シート!C72="","",基本情報入力シート!C72)</f>
        <v/>
      </c>
      <c r="C35" s="975"/>
      <c r="D35" s="975"/>
      <c r="E35" s="975"/>
      <c r="F35" s="975"/>
      <c r="G35" s="975"/>
      <c r="H35" s="975"/>
      <c r="I35" s="976"/>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2" t="str">
        <f>IFERROR(V35*VLOOKUP(AF35,【参考】数式用3!$AN$15:$BU$23,MATCH(N35,【参考】数式用3!$AN$2:$BU$2,0)),"")</f>
        <v/>
      </c>
      <c r="Y35" s="973"/>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4" t="str">
        <f>IF(基本情報入力シート!C73="","",基本情報入力シート!C73)</f>
        <v/>
      </c>
      <c r="C36" s="975"/>
      <c r="D36" s="975"/>
      <c r="E36" s="975"/>
      <c r="F36" s="975"/>
      <c r="G36" s="975"/>
      <c r="H36" s="975"/>
      <c r="I36" s="976"/>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2" t="str">
        <f>IFERROR(V36*VLOOKUP(AF36,【参考】数式用3!$AN$15:$BU$23,MATCH(N36,【参考】数式用3!$AN$2:$BU$2,0)),"")</f>
        <v/>
      </c>
      <c r="Y36" s="973"/>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4" t="str">
        <f>IF(基本情報入力シート!C74="","",基本情報入力シート!C74)</f>
        <v/>
      </c>
      <c r="C37" s="975"/>
      <c r="D37" s="975"/>
      <c r="E37" s="975"/>
      <c r="F37" s="975"/>
      <c r="G37" s="975"/>
      <c r="H37" s="975"/>
      <c r="I37" s="976"/>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2" t="str">
        <f>IFERROR(V37*VLOOKUP(AF37,【参考】数式用3!$AN$15:$BU$23,MATCH(N37,【参考】数式用3!$AN$2:$BU$2,0)),"")</f>
        <v/>
      </c>
      <c r="Y37" s="973"/>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4" t="str">
        <f>IF(基本情報入力シート!C75="","",基本情報入力シート!C75)</f>
        <v/>
      </c>
      <c r="C38" s="975"/>
      <c r="D38" s="975"/>
      <c r="E38" s="975"/>
      <c r="F38" s="975"/>
      <c r="G38" s="975"/>
      <c r="H38" s="975"/>
      <c r="I38" s="976"/>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2" t="str">
        <f>IFERROR(V38*VLOOKUP(AF38,【参考】数式用3!$AN$15:$BU$23,MATCH(N38,【参考】数式用3!$AN$2:$BU$2,0)),"")</f>
        <v/>
      </c>
      <c r="Y38" s="973"/>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4" t="str">
        <f>IF(基本情報入力シート!C76="","",基本情報入力シート!C76)</f>
        <v/>
      </c>
      <c r="C39" s="975"/>
      <c r="D39" s="975"/>
      <c r="E39" s="975"/>
      <c r="F39" s="975"/>
      <c r="G39" s="975"/>
      <c r="H39" s="975"/>
      <c r="I39" s="976"/>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2" t="str">
        <f>IFERROR(V39*VLOOKUP(AF39,【参考】数式用3!$AN$15:$BU$23,MATCH(N39,【参考】数式用3!$AN$2:$BU$2,0)),"")</f>
        <v/>
      </c>
      <c r="Y39" s="973"/>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4" t="str">
        <f>IF(基本情報入力シート!C77="","",基本情報入力シート!C77)</f>
        <v/>
      </c>
      <c r="C40" s="975"/>
      <c r="D40" s="975"/>
      <c r="E40" s="975"/>
      <c r="F40" s="975"/>
      <c r="G40" s="975"/>
      <c r="H40" s="975"/>
      <c r="I40" s="976"/>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2" t="str">
        <f>IFERROR(V40*VLOOKUP(AF40,【参考】数式用3!$AN$15:$BU$23,MATCH(N40,【参考】数式用3!$AN$2:$BU$2,0)),"")</f>
        <v/>
      </c>
      <c r="Y40" s="973"/>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4" t="str">
        <f>IF(基本情報入力シート!C78="","",基本情報入力シート!C78)</f>
        <v/>
      </c>
      <c r="C41" s="975"/>
      <c r="D41" s="975"/>
      <c r="E41" s="975"/>
      <c r="F41" s="975"/>
      <c r="G41" s="975"/>
      <c r="H41" s="975"/>
      <c r="I41" s="976"/>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2" t="str">
        <f>IFERROR(V41*VLOOKUP(AF41,【参考】数式用3!$AN$15:$BU$23,MATCH(N41,【参考】数式用3!$AN$2:$BU$2,0)),"")</f>
        <v/>
      </c>
      <c r="Y41" s="973"/>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4" t="str">
        <f>IF(基本情報入力シート!C79="","",基本情報入力シート!C79)</f>
        <v/>
      </c>
      <c r="C42" s="975"/>
      <c r="D42" s="975"/>
      <c r="E42" s="975"/>
      <c r="F42" s="975"/>
      <c r="G42" s="975"/>
      <c r="H42" s="975"/>
      <c r="I42" s="976"/>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2" t="str">
        <f>IFERROR(V42*VLOOKUP(AF42,【参考】数式用3!$AN$15:$BU$23,MATCH(N42,【参考】数式用3!$AN$2:$BU$2,0)),"")</f>
        <v/>
      </c>
      <c r="Y42" s="973"/>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4" t="str">
        <f>IF(基本情報入力シート!C80="","",基本情報入力シート!C80)</f>
        <v/>
      </c>
      <c r="C43" s="975"/>
      <c r="D43" s="975"/>
      <c r="E43" s="975"/>
      <c r="F43" s="975"/>
      <c r="G43" s="975"/>
      <c r="H43" s="975"/>
      <c r="I43" s="976"/>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2" t="str">
        <f>IFERROR(V43*VLOOKUP(AF43,【参考】数式用3!$AN$15:$BU$23,MATCH(N43,【参考】数式用3!$AN$2:$BU$2,0)),"")</f>
        <v/>
      </c>
      <c r="Y43" s="973"/>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4" t="str">
        <f>IF(基本情報入力シート!C81="","",基本情報入力シート!C81)</f>
        <v/>
      </c>
      <c r="C44" s="975"/>
      <c r="D44" s="975"/>
      <c r="E44" s="975"/>
      <c r="F44" s="975"/>
      <c r="G44" s="975"/>
      <c r="H44" s="975"/>
      <c r="I44" s="976"/>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2" t="str">
        <f>IFERROR(V44*VLOOKUP(AF44,【参考】数式用3!$AN$15:$BU$23,MATCH(N44,【参考】数式用3!$AN$2:$BU$2,0)),"")</f>
        <v/>
      </c>
      <c r="Y44" s="973"/>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4" t="str">
        <f>IF(基本情報入力シート!C82="","",基本情報入力シート!C82)</f>
        <v/>
      </c>
      <c r="C45" s="975"/>
      <c r="D45" s="975"/>
      <c r="E45" s="975"/>
      <c r="F45" s="975"/>
      <c r="G45" s="975"/>
      <c r="H45" s="975"/>
      <c r="I45" s="976"/>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2" t="str">
        <f>IFERROR(V45*VLOOKUP(AF45,【参考】数式用3!$AN$15:$BU$23,MATCH(N45,【参考】数式用3!$AN$2:$BU$2,0)),"")</f>
        <v/>
      </c>
      <c r="Y45" s="973"/>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4" t="str">
        <f>IF(基本情報入力シート!C83="","",基本情報入力シート!C83)</f>
        <v/>
      </c>
      <c r="C46" s="975"/>
      <c r="D46" s="975"/>
      <c r="E46" s="975"/>
      <c r="F46" s="975"/>
      <c r="G46" s="975"/>
      <c r="H46" s="975"/>
      <c r="I46" s="976"/>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2" t="str">
        <f>IFERROR(V46*VLOOKUP(AF46,【参考】数式用3!$AN$15:$BU$23,MATCH(N46,【参考】数式用3!$AN$2:$BU$2,0)),"")</f>
        <v/>
      </c>
      <c r="Y46" s="973"/>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4" t="str">
        <f>IF(基本情報入力シート!C84="","",基本情報入力シート!C84)</f>
        <v/>
      </c>
      <c r="C47" s="975"/>
      <c r="D47" s="975"/>
      <c r="E47" s="975"/>
      <c r="F47" s="975"/>
      <c r="G47" s="975"/>
      <c r="H47" s="975"/>
      <c r="I47" s="976"/>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2" t="str">
        <f>IFERROR(V47*VLOOKUP(AF47,【参考】数式用3!$AN$15:$BU$23,MATCH(N47,【参考】数式用3!$AN$2:$BU$2,0)),"")</f>
        <v/>
      </c>
      <c r="Y47" s="973"/>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4" t="str">
        <f>IF(基本情報入力シート!C85="","",基本情報入力シート!C85)</f>
        <v/>
      </c>
      <c r="C48" s="975"/>
      <c r="D48" s="975"/>
      <c r="E48" s="975"/>
      <c r="F48" s="975"/>
      <c r="G48" s="975"/>
      <c r="H48" s="975"/>
      <c r="I48" s="976"/>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2" t="str">
        <f>IFERROR(V48*VLOOKUP(AF48,【参考】数式用3!$AN$15:$BU$23,MATCH(N48,【参考】数式用3!$AN$2:$BU$2,0)),"")</f>
        <v/>
      </c>
      <c r="Y48" s="973"/>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4" t="str">
        <f>IF(基本情報入力シート!C86="","",基本情報入力シート!C86)</f>
        <v/>
      </c>
      <c r="C49" s="975"/>
      <c r="D49" s="975"/>
      <c r="E49" s="975"/>
      <c r="F49" s="975"/>
      <c r="G49" s="975"/>
      <c r="H49" s="975"/>
      <c r="I49" s="976"/>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2" t="str">
        <f>IFERROR(V49*VLOOKUP(AF49,【参考】数式用3!$AN$15:$BU$23,MATCH(N49,【参考】数式用3!$AN$2:$BU$2,0)),"")</f>
        <v/>
      </c>
      <c r="Y49" s="973"/>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4" t="str">
        <f>IF(基本情報入力シート!C87="","",基本情報入力シート!C87)</f>
        <v/>
      </c>
      <c r="C50" s="975"/>
      <c r="D50" s="975"/>
      <c r="E50" s="975"/>
      <c r="F50" s="975"/>
      <c r="G50" s="975"/>
      <c r="H50" s="975"/>
      <c r="I50" s="976"/>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2" t="str">
        <f>IFERROR(V50*VLOOKUP(AF50,【参考】数式用3!$AN$15:$BU$23,MATCH(N50,【参考】数式用3!$AN$2:$BU$2,0)),"")</f>
        <v/>
      </c>
      <c r="Y50" s="973"/>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4" t="str">
        <f>IF(基本情報入力シート!C88="","",基本情報入力シート!C88)</f>
        <v/>
      </c>
      <c r="C51" s="975"/>
      <c r="D51" s="975"/>
      <c r="E51" s="975"/>
      <c r="F51" s="975"/>
      <c r="G51" s="975"/>
      <c r="H51" s="975"/>
      <c r="I51" s="976"/>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2" t="str">
        <f>IFERROR(V51*VLOOKUP(AF51,【参考】数式用3!$AN$15:$BU$23,MATCH(N51,【参考】数式用3!$AN$2:$BU$2,0)),"")</f>
        <v/>
      </c>
      <c r="Y51" s="973"/>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4" t="str">
        <f>IF(基本情報入力シート!C89="","",基本情報入力シート!C89)</f>
        <v/>
      </c>
      <c r="C52" s="975"/>
      <c r="D52" s="975"/>
      <c r="E52" s="975"/>
      <c r="F52" s="975"/>
      <c r="G52" s="975"/>
      <c r="H52" s="975"/>
      <c r="I52" s="976"/>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2" t="str">
        <f>IFERROR(V52*VLOOKUP(AF52,【参考】数式用3!$AN$15:$BU$23,MATCH(N52,【参考】数式用3!$AN$2:$BU$2,0)),"")</f>
        <v/>
      </c>
      <c r="Y52" s="973"/>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4" t="str">
        <f>IF(基本情報入力シート!C90="","",基本情報入力シート!C90)</f>
        <v/>
      </c>
      <c r="C53" s="975"/>
      <c r="D53" s="975"/>
      <c r="E53" s="975"/>
      <c r="F53" s="975"/>
      <c r="G53" s="975"/>
      <c r="H53" s="975"/>
      <c r="I53" s="976"/>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2" t="str">
        <f>IFERROR(V53*VLOOKUP(AF53,【参考】数式用3!$AN$15:$BU$23,MATCH(N53,【参考】数式用3!$AN$2:$BU$2,0)),"")</f>
        <v/>
      </c>
      <c r="Y53" s="973"/>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4" t="str">
        <f>IF(基本情報入力シート!C91="","",基本情報入力シート!C91)</f>
        <v/>
      </c>
      <c r="C54" s="975"/>
      <c r="D54" s="975"/>
      <c r="E54" s="975"/>
      <c r="F54" s="975"/>
      <c r="G54" s="975"/>
      <c r="H54" s="975"/>
      <c r="I54" s="976"/>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2" t="str">
        <f>IFERROR(V54*VLOOKUP(AF54,【参考】数式用3!$AN$15:$BU$23,MATCH(N54,【参考】数式用3!$AN$2:$BU$2,0)),"")</f>
        <v/>
      </c>
      <c r="Y54" s="973"/>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4" t="str">
        <f>IF(基本情報入力シート!C92="","",基本情報入力シート!C92)</f>
        <v/>
      </c>
      <c r="C55" s="975"/>
      <c r="D55" s="975"/>
      <c r="E55" s="975"/>
      <c r="F55" s="975"/>
      <c r="G55" s="975"/>
      <c r="H55" s="975"/>
      <c r="I55" s="976"/>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2" t="str">
        <f>IFERROR(V55*VLOOKUP(AF55,【参考】数式用3!$AN$15:$BU$23,MATCH(N55,【参考】数式用3!$AN$2:$BU$2,0)),"")</f>
        <v/>
      </c>
      <c r="Y55" s="973"/>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4" t="str">
        <f>IF(基本情報入力シート!C93="","",基本情報入力シート!C93)</f>
        <v/>
      </c>
      <c r="C56" s="975"/>
      <c r="D56" s="975"/>
      <c r="E56" s="975"/>
      <c r="F56" s="975"/>
      <c r="G56" s="975"/>
      <c r="H56" s="975"/>
      <c r="I56" s="976"/>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2" t="str">
        <f>IFERROR(V56*VLOOKUP(AF56,【参考】数式用3!$AN$15:$BU$23,MATCH(N56,【参考】数式用3!$AN$2:$BU$2,0)),"")</f>
        <v/>
      </c>
      <c r="Y56" s="973"/>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4" t="str">
        <f>IF(基本情報入力シート!C94="","",基本情報入力シート!C94)</f>
        <v/>
      </c>
      <c r="C57" s="975"/>
      <c r="D57" s="975"/>
      <c r="E57" s="975"/>
      <c r="F57" s="975"/>
      <c r="G57" s="975"/>
      <c r="H57" s="975"/>
      <c r="I57" s="976"/>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2" t="str">
        <f>IFERROR(V57*VLOOKUP(AF57,【参考】数式用3!$AN$15:$BU$23,MATCH(N57,【参考】数式用3!$AN$2:$BU$2,0)),"")</f>
        <v/>
      </c>
      <c r="Y57" s="973"/>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4" t="str">
        <f>IF(基本情報入力シート!C95="","",基本情報入力シート!C95)</f>
        <v/>
      </c>
      <c r="C58" s="975"/>
      <c r="D58" s="975"/>
      <c r="E58" s="975"/>
      <c r="F58" s="975"/>
      <c r="G58" s="975"/>
      <c r="H58" s="975"/>
      <c r="I58" s="976"/>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2" t="str">
        <f>IFERROR(V58*VLOOKUP(AF58,【参考】数式用3!$AN$15:$BU$23,MATCH(N58,【参考】数式用3!$AN$2:$BU$2,0)),"")</f>
        <v/>
      </c>
      <c r="Y58" s="973"/>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4" t="str">
        <f>IF(基本情報入力シート!C96="","",基本情報入力シート!C96)</f>
        <v/>
      </c>
      <c r="C59" s="975"/>
      <c r="D59" s="975"/>
      <c r="E59" s="975"/>
      <c r="F59" s="975"/>
      <c r="G59" s="975"/>
      <c r="H59" s="975"/>
      <c r="I59" s="976"/>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2" t="str">
        <f>IFERROR(V59*VLOOKUP(AF59,【参考】数式用3!$AN$15:$BU$23,MATCH(N59,【参考】数式用3!$AN$2:$BU$2,0)),"")</f>
        <v/>
      </c>
      <c r="Y59" s="973"/>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4" t="str">
        <f>IF(基本情報入力シート!C97="","",基本情報入力シート!C97)</f>
        <v/>
      </c>
      <c r="C60" s="975"/>
      <c r="D60" s="975"/>
      <c r="E60" s="975"/>
      <c r="F60" s="975"/>
      <c r="G60" s="975"/>
      <c r="H60" s="975"/>
      <c r="I60" s="976"/>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2" t="str">
        <f>IFERROR(V60*VLOOKUP(AF60,【参考】数式用3!$AN$15:$BU$23,MATCH(N60,【参考】数式用3!$AN$2:$BU$2,0)),"")</f>
        <v/>
      </c>
      <c r="Y60" s="973"/>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4" t="str">
        <f>IF(基本情報入力シート!C98="","",基本情報入力シート!C98)</f>
        <v/>
      </c>
      <c r="C61" s="975"/>
      <c r="D61" s="975"/>
      <c r="E61" s="975"/>
      <c r="F61" s="975"/>
      <c r="G61" s="975"/>
      <c r="H61" s="975"/>
      <c r="I61" s="976"/>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2" t="str">
        <f>IFERROR(V61*VLOOKUP(AF61,【参考】数式用3!$AN$15:$BU$23,MATCH(N61,【参考】数式用3!$AN$2:$BU$2,0)),"")</f>
        <v/>
      </c>
      <c r="Y61" s="973"/>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4" t="str">
        <f>IF(基本情報入力シート!C99="","",基本情報入力シート!C99)</f>
        <v/>
      </c>
      <c r="C62" s="975"/>
      <c r="D62" s="975"/>
      <c r="E62" s="975"/>
      <c r="F62" s="975"/>
      <c r="G62" s="975"/>
      <c r="H62" s="975"/>
      <c r="I62" s="976"/>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2" t="str">
        <f>IFERROR(V62*VLOOKUP(AF62,【参考】数式用3!$AN$15:$BU$23,MATCH(N62,【参考】数式用3!$AN$2:$BU$2,0)),"")</f>
        <v/>
      </c>
      <c r="Y62" s="973"/>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4" t="str">
        <f>IF(基本情報入力シート!C100="","",基本情報入力シート!C100)</f>
        <v/>
      </c>
      <c r="C63" s="975"/>
      <c r="D63" s="975"/>
      <c r="E63" s="975"/>
      <c r="F63" s="975"/>
      <c r="G63" s="975"/>
      <c r="H63" s="975"/>
      <c r="I63" s="976"/>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2" t="str">
        <f>IFERROR(V63*VLOOKUP(AF63,【参考】数式用3!$AN$15:$BU$23,MATCH(N63,【参考】数式用3!$AN$2:$BU$2,0)),"")</f>
        <v/>
      </c>
      <c r="Y63" s="973"/>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4" t="str">
        <f>IF(基本情報入力シート!C101="","",基本情報入力シート!C101)</f>
        <v/>
      </c>
      <c r="C64" s="975"/>
      <c r="D64" s="975"/>
      <c r="E64" s="975"/>
      <c r="F64" s="975"/>
      <c r="G64" s="975"/>
      <c r="H64" s="975"/>
      <c r="I64" s="976"/>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2" t="str">
        <f>IFERROR(V64*VLOOKUP(AF64,【参考】数式用3!$AN$15:$BU$23,MATCH(N64,【参考】数式用3!$AN$2:$BU$2,0)),"")</f>
        <v/>
      </c>
      <c r="Y64" s="973"/>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4" t="str">
        <f>IF(基本情報入力シート!C102="","",基本情報入力シート!C102)</f>
        <v/>
      </c>
      <c r="C65" s="975"/>
      <c r="D65" s="975"/>
      <c r="E65" s="975"/>
      <c r="F65" s="975"/>
      <c r="G65" s="975"/>
      <c r="H65" s="975"/>
      <c r="I65" s="976"/>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2" t="str">
        <f>IFERROR(V65*VLOOKUP(AF65,【参考】数式用3!$AN$15:$BU$23,MATCH(N65,【参考】数式用3!$AN$2:$BU$2,0)),"")</f>
        <v/>
      </c>
      <c r="Y65" s="973"/>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4" t="str">
        <f>IF(基本情報入力シート!C103="","",基本情報入力シート!C103)</f>
        <v/>
      </c>
      <c r="C66" s="975"/>
      <c r="D66" s="975"/>
      <c r="E66" s="975"/>
      <c r="F66" s="975"/>
      <c r="G66" s="975"/>
      <c r="H66" s="975"/>
      <c r="I66" s="976"/>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2" t="str">
        <f>IFERROR(V66*VLOOKUP(AF66,【参考】数式用3!$AN$15:$BU$23,MATCH(N66,【参考】数式用3!$AN$2:$BU$2,0)),"")</f>
        <v/>
      </c>
      <c r="Y66" s="973"/>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4" t="str">
        <f>IF(基本情報入力シート!C104="","",基本情報入力シート!C104)</f>
        <v/>
      </c>
      <c r="C67" s="975"/>
      <c r="D67" s="975"/>
      <c r="E67" s="975"/>
      <c r="F67" s="975"/>
      <c r="G67" s="975"/>
      <c r="H67" s="975"/>
      <c r="I67" s="976"/>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2" t="str">
        <f>IFERROR(V67*VLOOKUP(AF67,【参考】数式用3!$AN$15:$BU$23,MATCH(N67,【参考】数式用3!$AN$2:$BU$2,0)),"")</f>
        <v/>
      </c>
      <c r="Y67" s="973"/>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4" t="str">
        <f>IF(基本情報入力シート!C105="","",基本情報入力シート!C105)</f>
        <v/>
      </c>
      <c r="C68" s="975"/>
      <c r="D68" s="975"/>
      <c r="E68" s="975"/>
      <c r="F68" s="975"/>
      <c r="G68" s="975"/>
      <c r="H68" s="975"/>
      <c r="I68" s="976"/>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2" t="str">
        <f>IFERROR(V68*VLOOKUP(AF68,【参考】数式用3!$AN$15:$BU$23,MATCH(N68,【参考】数式用3!$AN$2:$BU$2,0)),"")</f>
        <v/>
      </c>
      <c r="Y68" s="973"/>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4" t="str">
        <f>IF(基本情報入力シート!C106="","",基本情報入力シート!C106)</f>
        <v/>
      </c>
      <c r="C69" s="975"/>
      <c r="D69" s="975"/>
      <c r="E69" s="975"/>
      <c r="F69" s="975"/>
      <c r="G69" s="975"/>
      <c r="H69" s="975"/>
      <c r="I69" s="976"/>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2" t="str">
        <f>IFERROR(V69*VLOOKUP(AF69,【参考】数式用3!$AN$15:$BU$23,MATCH(N69,【参考】数式用3!$AN$2:$BU$2,0)),"")</f>
        <v/>
      </c>
      <c r="Y69" s="973"/>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4" t="str">
        <f>IF(基本情報入力シート!C107="","",基本情報入力シート!C107)</f>
        <v/>
      </c>
      <c r="C70" s="975"/>
      <c r="D70" s="975"/>
      <c r="E70" s="975"/>
      <c r="F70" s="975"/>
      <c r="G70" s="975"/>
      <c r="H70" s="975"/>
      <c r="I70" s="976"/>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2" t="str">
        <f>IFERROR(V70*VLOOKUP(AF70,【参考】数式用3!$AN$15:$BU$23,MATCH(N70,【参考】数式用3!$AN$2:$BU$2,0)),"")</f>
        <v/>
      </c>
      <c r="Y70" s="973"/>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4" t="str">
        <f>IF(基本情報入力シート!C108="","",基本情報入力シート!C108)</f>
        <v/>
      </c>
      <c r="C71" s="975"/>
      <c r="D71" s="975"/>
      <c r="E71" s="975"/>
      <c r="F71" s="975"/>
      <c r="G71" s="975"/>
      <c r="H71" s="975"/>
      <c r="I71" s="976"/>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2" t="str">
        <f>IFERROR(V71*VLOOKUP(AF71,【参考】数式用3!$AN$15:$BU$23,MATCH(N71,【参考】数式用3!$AN$2:$BU$2,0)),"")</f>
        <v/>
      </c>
      <c r="Y71" s="973"/>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4" t="str">
        <f>IF(基本情報入力シート!C109="","",基本情報入力シート!C109)</f>
        <v/>
      </c>
      <c r="C72" s="975"/>
      <c r="D72" s="975"/>
      <c r="E72" s="975"/>
      <c r="F72" s="975"/>
      <c r="G72" s="975"/>
      <c r="H72" s="975"/>
      <c r="I72" s="976"/>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2" t="str">
        <f>IFERROR(V72*VLOOKUP(AF72,【参考】数式用3!$AN$15:$BU$23,MATCH(N72,【参考】数式用3!$AN$2:$BU$2,0)),"")</f>
        <v/>
      </c>
      <c r="Y72" s="973"/>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4" t="str">
        <f>IF(基本情報入力シート!C110="","",基本情報入力シート!C110)</f>
        <v/>
      </c>
      <c r="C73" s="975"/>
      <c r="D73" s="975"/>
      <c r="E73" s="975"/>
      <c r="F73" s="975"/>
      <c r="G73" s="975"/>
      <c r="H73" s="975"/>
      <c r="I73" s="976"/>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2" t="str">
        <f>IFERROR(V73*VLOOKUP(AF73,【参考】数式用3!$AN$15:$BU$23,MATCH(N73,【参考】数式用3!$AN$2:$BU$2,0)),"")</f>
        <v/>
      </c>
      <c r="Y73" s="973"/>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4" t="str">
        <f>IF(基本情報入力シート!C111="","",基本情報入力シート!C111)</f>
        <v/>
      </c>
      <c r="C74" s="975"/>
      <c r="D74" s="975"/>
      <c r="E74" s="975"/>
      <c r="F74" s="975"/>
      <c r="G74" s="975"/>
      <c r="H74" s="975"/>
      <c r="I74" s="976"/>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2" t="str">
        <f>IFERROR(V74*VLOOKUP(AF74,【参考】数式用3!$AN$15:$BU$23,MATCH(N74,【参考】数式用3!$AN$2:$BU$2,0)),"")</f>
        <v/>
      </c>
      <c r="Y74" s="973"/>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4" t="str">
        <f>IF(基本情報入力シート!C112="","",基本情報入力シート!C112)</f>
        <v/>
      </c>
      <c r="C75" s="975"/>
      <c r="D75" s="975"/>
      <c r="E75" s="975"/>
      <c r="F75" s="975"/>
      <c r="G75" s="975"/>
      <c r="H75" s="975"/>
      <c r="I75" s="976"/>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2" t="str">
        <f>IFERROR(V75*VLOOKUP(AF75,【参考】数式用3!$AN$15:$BU$23,MATCH(N75,【参考】数式用3!$AN$2:$BU$2,0)),"")</f>
        <v/>
      </c>
      <c r="Y75" s="973"/>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4" t="str">
        <f>IF(基本情報入力シート!C113="","",基本情報入力シート!C113)</f>
        <v/>
      </c>
      <c r="C76" s="975"/>
      <c r="D76" s="975"/>
      <c r="E76" s="975"/>
      <c r="F76" s="975"/>
      <c r="G76" s="975"/>
      <c r="H76" s="975"/>
      <c r="I76" s="976"/>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2" t="str">
        <f>IFERROR(V76*VLOOKUP(AF76,【参考】数式用3!$AN$15:$BU$23,MATCH(N76,【参考】数式用3!$AN$2:$BU$2,0)),"")</f>
        <v/>
      </c>
      <c r="Y76" s="973"/>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4" t="str">
        <f>IF(基本情報入力シート!C114="","",基本情報入力シート!C114)</f>
        <v/>
      </c>
      <c r="C77" s="975"/>
      <c r="D77" s="975"/>
      <c r="E77" s="975"/>
      <c r="F77" s="975"/>
      <c r="G77" s="975"/>
      <c r="H77" s="975"/>
      <c r="I77" s="976"/>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2" t="str">
        <f>IFERROR(V77*VLOOKUP(AF77,【参考】数式用3!$AN$15:$BU$23,MATCH(N77,【参考】数式用3!$AN$2:$BU$2,0)),"")</f>
        <v/>
      </c>
      <c r="Y77" s="973"/>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4" t="str">
        <f>IF(基本情報入力シート!C115="","",基本情報入力シート!C115)</f>
        <v/>
      </c>
      <c r="C78" s="975"/>
      <c r="D78" s="975"/>
      <c r="E78" s="975"/>
      <c r="F78" s="975"/>
      <c r="G78" s="975"/>
      <c r="H78" s="975"/>
      <c r="I78" s="976"/>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2" t="str">
        <f>IFERROR(V78*VLOOKUP(AF78,【参考】数式用3!$AN$15:$BU$23,MATCH(N78,【参考】数式用3!$AN$2:$BU$2,0)),"")</f>
        <v/>
      </c>
      <c r="Y78" s="973"/>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4" t="str">
        <f>IF(基本情報入力シート!C116="","",基本情報入力シート!C116)</f>
        <v/>
      </c>
      <c r="C79" s="975"/>
      <c r="D79" s="975"/>
      <c r="E79" s="975"/>
      <c r="F79" s="975"/>
      <c r="G79" s="975"/>
      <c r="H79" s="975"/>
      <c r="I79" s="976"/>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2" t="str">
        <f>IFERROR(V79*VLOOKUP(AF79,【参考】数式用3!$AN$15:$BU$23,MATCH(N79,【参考】数式用3!$AN$2:$BU$2,0)),"")</f>
        <v/>
      </c>
      <c r="Y79" s="973"/>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4" t="str">
        <f>IF(基本情報入力シート!C117="","",基本情報入力シート!C117)</f>
        <v/>
      </c>
      <c r="C80" s="975"/>
      <c r="D80" s="975"/>
      <c r="E80" s="975"/>
      <c r="F80" s="975"/>
      <c r="G80" s="975"/>
      <c r="H80" s="975"/>
      <c r="I80" s="976"/>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2" t="str">
        <f>IFERROR(V80*VLOOKUP(AF80,【参考】数式用3!$AN$15:$BU$23,MATCH(N80,【参考】数式用3!$AN$2:$BU$2,0)),"")</f>
        <v/>
      </c>
      <c r="Y80" s="973"/>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4" t="str">
        <f>IF(基本情報入力シート!C118="","",基本情報入力シート!C118)</f>
        <v/>
      </c>
      <c r="C81" s="975"/>
      <c r="D81" s="975"/>
      <c r="E81" s="975"/>
      <c r="F81" s="975"/>
      <c r="G81" s="975"/>
      <c r="H81" s="975"/>
      <c r="I81" s="976"/>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2" t="str">
        <f>IFERROR(V81*VLOOKUP(AF81,【参考】数式用3!$AN$15:$BU$23,MATCH(N81,【参考】数式用3!$AN$2:$BU$2,0)),"")</f>
        <v/>
      </c>
      <c r="Y81" s="973"/>
      <c r="Z81" s="64"/>
      <c r="AA81" s="55"/>
      <c r="AB81" s="396" t="str">
        <f>IFERROR(AA81*VLOOKUP(AG81,【参考】数式用3!$AN$24:$BU$27,MATCH(N81,【参考】数式用3!$AN$2:$BU$2,0)),"")</f>
        <v/>
      </c>
      <c r="AC81" s="66"/>
      <c r="AD81" s="388" t="str">
        <f t="shared" ref="AD81:AD115" si="7">IF(OR(U81="特定加算Ⅰ",U81="特定加算Ⅱ"),IF(W81&lt;&gt;"",1,""),"")</f>
        <v/>
      </c>
      <c r="AE81" s="389" t="str">
        <f t="shared" si="4"/>
        <v/>
      </c>
      <c r="AF81" s="389" t="str">
        <f t="shared" si="5"/>
        <v/>
      </c>
      <c r="AG81" s="389" t="str">
        <f t="shared" si="6"/>
        <v/>
      </c>
    </row>
    <row r="82" spans="1:33" ht="24.9" customHeight="1">
      <c r="A82" s="391">
        <v>67</v>
      </c>
      <c r="B82" s="974" t="str">
        <f>IF(基本情報入力シート!C119="","",基本情報入力シート!C119)</f>
        <v/>
      </c>
      <c r="C82" s="975"/>
      <c r="D82" s="975"/>
      <c r="E82" s="975"/>
      <c r="F82" s="975"/>
      <c r="G82" s="975"/>
      <c r="H82" s="975"/>
      <c r="I82" s="976"/>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2" t="str">
        <f>IFERROR(V82*VLOOKUP(AF82,【参考】数式用3!$AN$15:$BU$23,MATCH(N82,【参考】数式用3!$AN$2:$BU$2,0)),"")</f>
        <v/>
      </c>
      <c r="Y82" s="973"/>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4" t="str">
        <f>IF(基本情報入力シート!C120="","",基本情報入力シート!C120)</f>
        <v/>
      </c>
      <c r="C83" s="975"/>
      <c r="D83" s="975"/>
      <c r="E83" s="975"/>
      <c r="F83" s="975"/>
      <c r="G83" s="975"/>
      <c r="H83" s="975"/>
      <c r="I83" s="976"/>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2" t="str">
        <f>IFERROR(V83*VLOOKUP(AF83,【参考】数式用3!$AN$15:$BU$23,MATCH(N83,【参考】数式用3!$AN$2:$BU$2,0)),"")</f>
        <v/>
      </c>
      <c r="Y83" s="973"/>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4" t="str">
        <f>IF(基本情報入力シート!C121="","",基本情報入力シート!C121)</f>
        <v/>
      </c>
      <c r="C84" s="975"/>
      <c r="D84" s="975"/>
      <c r="E84" s="975"/>
      <c r="F84" s="975"/>
      <c r="G84" s="975"/>
      <c r="H84" s="975"/>
      <c r="I84" s="976"/>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2" t="str">
        <f>IFERROR(V84*VLOOKUP(AF84,【参考】数式用3!$AN$15:$BU$23,MATCH(N84,【参考】数式用3!$AN$2:$BU$2,0)),"")</f>
        <v/>
      </c>
      <c r="Y84" s="973"/>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4" t="str">
        <f>IF(基本情報入力シート!C122="","",基本情報入力シート!C122)</f>
        <v/>
      </c>
      <c r="C85" s="975"/>
      <c r="D85" s="975"/>
      <c r="E85" s="975"/>
      <c r="F85" s="975"/>
      <c r="G85" s="975"/>
      <c r="H85" s="975"/>
      <c r="I85" s="976"/>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2" t="str">
        <f>IFERROR(V85*VLOOKUP(AF85,【参考】数式用3!$AN$15:$BU$23,MATCH(N85,【参考】数式用3!$AN$2:$BU$2,0)),"")</f>
        <v/>
      </c>
      <c r="Y85" s="973"/>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4" t="str">
        <f>IF(基本情報入力シート!C123="","",基本情報入力シート!C123)</f>
        <v/>
      </c>
      <c r="C86" s="975"/>
      <c r="D86" s="975"/>
      <c r="E86" s="975"/>
      <c r="F86" s="975"/>
      <c r="G86" s="975"/>
      <c r="H86" s="975"/>
      <c r="I86" s="976"/>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2" t="str">
        <f>IFERROR(V86*VLOOKUP(AF86,【参考】数式用3!$AN$15:$BU$23,MATCH(N86,【参考】数式用3!$AN$2:$BU$2,0)),"")</f>
        <v/>
      </c>
      <c r="Y86" s="973"/>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4" t="str">
        <f>IF(基本情報入力シート!C124="","",基本情報入力シート!C124)</f>
        <v/>
      </c>
      <c r="C87" s="975"/>
      <c r="D87" s="975"/>
      <c r="E87" s="975"/>
      <c r="F87" s="975"/>
      <c r="G87" s="975"/>
      <c r="H87" s="975"/>
      <c r="I87" s="976"/>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2" t="str">
        <f>IFERROR(V87*VLOOKUP(AF87,【参考】数式用3!$AN$15:$BU$23,MATCH(N87,【参考】数式用3!$AN$2:$BU$2,0)),"")</f>
        <v/>
      </c>
      <c r="Y87" s="973"/>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4" t="str">
        <f>IF(基本情報入力シート!C125="","",基本情報入力シート!C125)</f>
        <v/>
      </c>
      <c r="C88" s="975"/>
      <c r="D88" s="975"/>
      <c r="E88" s="975"/>
      <c r="F88" s="975"/>
      <c r="G88" s="975"/>
      <c r="H88" s="975"/>
      <c r="I88" s="976"/>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2" t="str">
        <f>IFERROR(V88*VLOOKUP(AF88,【参考】数式用3!$AN$15:$BU$23,MATCH(N88,【参考】数式用3!$AN$2:$BU$2,0)),"")</f>
        <v/>
      </c>
      <c r="Y88" s="973"/>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4" t="str">
        <f>IF(基本情報入力シート!C126="","",基本情報入力シート!C126)</f>
        <v/>
      </c>
      <c r="C89" s="975"/>
      <c r="D89" s="975"/>
      <c r="E89" s="975"/>
      <c r="F89" s="975"/>
      <c r="G89" s="975"/>
      <c r="H89" s="975"/>
      <c r="I89" s="976"/>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2" t="str">
        <f>IFERROR(V89*VLOOKUP(AF89,【参考】数式用3!$AN$15:$BU$23,MATCH(N89,【参考】数式用3!$AN$2:$BU$2,0)),"")</f>
        <v/>
      </c>
      <c r="Y89" s="973"/>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4" t="str">
        <f>IF(基本情報入力シート!C127="","",基本情報入力シート!C127)</f>
        <v/>
      </c>
      <c r="C90" s="975"/>
      <c r="D90" s="975"/>
      <c r="E90" s="975"/>
      <c r="F90" s="975"/>
      <c r="G90" s="975"/>
      <c r="H90" s="975"/>
      <c r="I90" s="976"/>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2" t="str">
        <f>IFERROR(V90*VLOOKUP(AF90,【参考】数式用3!$AN$15:$BU$23,MATCH(N90,【参考】数式用3!$AN$2:$BU$2,0)),"")</f>
        <v/>
      </c>
      <c r="Y90" s="973"/>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4" t="str">
        <f>IF(基本情報入力シート!C128="","",基本情報入力シート!C128)</f>
        <v/>
      </c>
      <c r="C91" s="975"/>
      <c r="D91" s="975"/>
      <c r="E91" s="975"/>
      <c r="F91" s="975"/>
      <c r="G91" s="975"/>
      <c r="H91" s="975"/>
      <c r="I91" s="976"/>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2" t="str">
        <f>IFERROR(V91*VLOOKUP(AF91,【参考】数式用3!$AN$15:$BU$23,MATCH(N91,【参考】数式用3!$AN$2:$BU$2,0)),"")</f>
        <v/>
      </c>
      <c r="Y91" s="973"/>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4" t="str">
        <f>IF(基本情報入力シート!C129="","",基本情報入力シート!C129)</f>
        <v/>
      </c>
      <c r="C92" s="975"/>
      <c r="D92" s="975"/>
      <c r="E92" s="975"/>
      <c r="F92" s="975"/>
      <c r="G92" s="975"/>
      <c r="H92" s="975"/>
      <c r="I92" s="976"/>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2" t="str">
        <f>IFERROR(V92*VLOOKUP(AF92,【参考】数式用3!$AN$15:$BU$23,MATCH(N92,【参考】数式用3!$AN$2:$BU$2,0)),"")</f>
        <v/>
      </c>
      <c r="Y92" s="973"/>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4" t="str">
        <f>IF(基本情報入力シート!C130="","",基本情報入力シート!C130)</f>
        <v/>
      </c>
      <c r="C93" s="975"/>
      <c r="D93" s="975"/>
      <c r="E93" s="975"/>
      <c r="F93" s="975"/>
      <c r="G93" s="975"/>
      <c r="H93" s="975"/>
      <c r="I93" s="976"/>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2" t="str">
        <f>IFERROR(V93*VLOOKUP(AF93,【参考】数式用3!$AN$15:$BU$23,MATCH(N93,【参考】数式用3!$AN$2:$BU$2,0)),"")</f>
        <v/>
      </c>
      <c r="Y93" s="973"/>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4" t="str">
        <f>IF(基本情報入力シート!C131="","",基本情報入力シート!C131)</f>
        <v/>
      </c>
      <c r="C94" s="975"/>
      <c r="D94" s="975"/>
      <c r="E94" s="975"/>
      <c r="F94" s="975"/>
      <c r="G94" s="975"/>
      <c r="H94" s="975"/>
      <c r="I94" s="976"/>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2" t="str">
        <f>IFERROR(V94*VLOOKUP(AF94,【参考】数式用3!$AN$15:$BU$23,MATCH(N94,【参考】数式用3!$AN$2:$BU$2,0)),"")</f>
        <v/>
      </c>
      <c r="Y94" s="973"/>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4" t="str">
        <f>IF(基本情報入力シート!C132="","",基本情報入力シート!C132)</f>
        <v/>
      </c>
      <c r="C95" s="975"/>
      <c r="D95" s="975"/>
      <c r="E95" s="975"/>
      <c r="F95" s="975"/>
      <c r="G95" s="975"/>
      <c r="H95" s="975"/>
      <c r="I95" s="976"/>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2" t="str">
        <f>IFERROR(V95*VLOOKUP(AF95,【参考】数式用3!$AN$15:$BU$23,MATCH(N95,【参考】数式用3!$AN$2:$BU$2,0)),"")</f>
        <v/>
      </c>
      <c r="Y95" s="973"/>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4" t="str">
        <f>IF(基本情報入力シート!C133="","",基本情報入力シート!C133)</f>
        <v/>
      </c>
      <c r="C96" s="975"/>
      <c r="D96" s="975"/>
      <c r="E96" s="975"/>
      <c r="F96" s="975"/>
      <c r="G96" s="975"/>
      <c r="H96" s="975"/>
      <c r="I96" s="976"/>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2" t="str">
        <f>IFERROR(V96*VLOOKUP(AF96,【参考】数式用3!$AN$15:$BU$23,MATCH(N96,【参考】数式用3!$AN$2:$BU$2,0)),"")</f>
        <v/>
      </c>
      <c r="Y96" s="973"/>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4" t="str">
        <f>IF(基本情報入力シート!C134="","",基本情報入力シート!C134)</f>
        <v/>
      </c>
      <c r="C97" s="975"/>
      <c r="D97" s="975"/>
      <c r="E97" s="975"/>
      <c r="F97" s="975"/>
      <c r="G97" s="975"/>
      <c r="H97" s="975"/>
      <c r="I97" s="976"/>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2" t="str">
        <f>IFERROR(V97*VLOOKUP(AF97,【参考】数式用3!$AN$15:$BU$23,MATCH(N97,【参考】数式用3!$AN$2:$BU$2,0)),"")</f>
        <v/>
      </c>
      <c r="Y97" s="973"/>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4" t="str">
        <f>IF(基本情報入力シート!C135="","",基本情報入力シート!C135)</f>
        <v/>
      </c>
      <c r="C98" s="975"/>
      <c r="D98" s="975"/>
      <c r="E98" s="975"/>
      <c r="F98" s="975"/>
      <c r="G98" s="975"/>
      <c r="H98" s="975"/>
      <c r="I98" s="976"/>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2" t="str">
        <f>IFERROR(V98*VLOOKUP(AF98,【参考】数式用3!$AN$15:$BU$23,MATCH(N98,【参考】数式用3!$AN$2:$BU$2,0)),"")</f>
        <v/>
      </c>
      <c r="Y98" s="973"/>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4" t="str">
        <f>IF(基本情報入力シート!C136="","",基本情報入力シート!C136)</f>
        <v/>
      </c>
      <c r="C99" s="975"/>
      <c r="D99" s="975"/>
      <c r="E99" s="975"/>
      <c r="F99" s="975"/>
      <c r="G99" s="975"/>
      <c r="H99" s="975"/>
      <c r="I99" s="976"/>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2" t="str">
        <f>IFERROR(V99*VLOOKUP(AF99,【参考】数式用3!$AN$15:$BU$23,MATCH(N99,【参考】数式用3!$AN$2:$BU$2,0)),"")</f>
        <v/>
      </c>
      <c r="Y99" s="973"/>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4" t="str">
        <f>IF(基本情報入力シート!C137="","",基本情報入力シート!C137)</f>
        <v/>
      </c>
      <c r="C100" s="975"/>
      <c r="D100" s="975"/>
      <c r="E100" s="975"/>
      <c r="F100" s="975"/>
      <c r="G100" s="975"/>
      <c r="H100" s="975"/>
      <c r="I100" s="976"/>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2" t="str">
        <f>IFERROR(V100*VLOOKUP(AF100,【参考】数式用3!$AN$15:$BU$23,MATCH(N100,【参考】数式用3!$AN$2:$BU$2,0)),"")</f>
        <v/>
      </c>
      <c r="Y100" s="973"/>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4" t="str">
        <f>IF(基本情報入力シート!C138="","",基本情報入力シート!C138)</f>
        <v/>
      </c>
      <c r="C101" s="975"/>
      <c r="D101" s="975"/>
      <c r="E101" s="975"/>
      <c r="F101" s="975"/>
      <c r="G101" s="975"/>
      <c r="H101" s="975"/>
      <c r="I101" s="976"/>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2" t="str">
        <f>IFERROR(V101*VLOOKUP(AF101,【参考】数式用3!$AN$15:$BU$23,MATCH(N101,【参考】数式用3!$AN$2:$BU$2,0)),"")</f>
        <v/>
      </c>
      <c r="Y101" s="973"/>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4" t="str">
        <f>IF(基本情報入力シート!C139="","",基本情報入力シート!C139)</f>
        <v/>
      </c>
      <c r="C102" s="975"/>
      <c r="D102" s="975"/>
      <c r="E102" s="975"/>
      <c r="F102" s="975"/>
      <c r="G102" s="975"/>
      <c r="H102" s="975"/>
      <c r="I102" s="976"/>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2" t="str">
        <f>IFERROR(V102*VLOOKUP(AF102,【参考】数式用3!$AN$15:$BU$23,MATCH(N102,【参考】数式用3!$AN$2:$BU$2,0)),"")</f>
        <v/>
      </c>
      <c r="Y102" s="973"/>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4" t="str">
        <f>IF(基本情報入力シート!C140="","",基本情報入力シート!C140)</f>
        <v/>
      </c>
      <c r="C103" s="975"/>
      <c r="D103" s="975"/>
      <c r="E103" s="975"/>
      <c r="F103" s="975"/>
      <c r="G103" s="975"/>
      <c r="H103" s="975"/>
      <c r="I103" s="976"/>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2" t="str">
        <f>IFERROR(V103*VLOOKUP(AF103,【参考】数式用3!$AN$15:$BU$23,MATCH(N103,【参考】数式用3!$AN$2:$BU$2,0)),"")</f>
        <v/>
      </c>
      <c r="Y103" s="973"/>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4" t="str">
        <f>IF(基本情報入力シート!C141="","",基本情報入力シート!C141)</f>
        <v/>
      </c>
      <c r="C104" s="975"/>
      <c r="D104" s="975"/>
      <c r="E104" s="975"/>
      <c r="F104" s="975"/>
      <c r="G104" s="975"/>
      <c r="H104" s="975"/>
      <c r="I104" s="976"/>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2" t="str">
        <f>IFERROR(V104*VLOOKUP(AF104,【参考】数式用3!$AN$15:$BU$23,MATCH(N104,【参考】数式用3!$AN$2:$BU$2,0)),"")</f>
        <v/>
      </c>
      <c r="Y104" s="973"/>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4" t="str">
        <f>IF(基本情報入力シート!C142="","",基本情報入力シート!C142)</f>
        <v/>
      </c>
      <c r="C105" s="975"/>
      <c r="D105" s="975"/>
      <c r="E105" s="975"/>
      <c r="F105" s="975"/>
      <c r="G105" s="975"/>
      <c r="H105" s="975"/>
      <c r="I105" s="976"/>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2" t="str">
        <f>IFERROR(V105*VLOOKUP(AF105,【参考】数式用3!$AN$15:$BU$23,MATCH(N105,【参考】数式用3!$AN$2:$BU$2,0)),"")</f>
        <v/>
      </c>
      <c r="Y105" s="973"/>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4" t="str">
        <f>IF(基本情報入力シート!C143="","",基本情報入力シート!C143)</f>
        <v/>
      </c>
      <c r="C106" s="975"/>
      <c r="D106" s="975"/>
      <c r="E106" s="975"/>
      <c r="F106" s="975"/>
      <c r="G106" s="975"/>
      <c r="H106" s="975"/>
      <c r="I106" s="976"/>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2" t="str">
        <f>IFERROR(V106*VLOOKUP(AF106,【参考】数式用3!$AN$15:$BU$23,MATCH(N106,【参考】数式用3!$AN$2:$BU$2,0)),"")</f>
        <v/>
      </c>
      <c r="Y106" s="973"/>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4" t="str">
        <f>IF(基本情報入力シート!C144="","",基本情報入力シート!C144)</f>
        <v/>
      </c>
      <c r="C107" s="975"/>
      <c r="D107" s="975"/>
      <c r="E107" s="975"/>
      <c r="F107" s="975"/>
      <c r="G107" s="975"/>
      <c r="H107" s="975"/>
      <c r="I107" s="976"/>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2" t="str">
        <f>IFERROR(V107*VLOOKUP(AF107,【参考】数式用3!$AN$15:$BU$23,MATCH(N107,【参考】数式用3!$AN$2:$BU$2,0)),"")</f>
        <v/>
      </c>
      <c r="Y107" s="973"/>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4" t="str">
        <f>IF(基本情報入力シート!C145="","",基本情報入力シート!C145)</f>
        <v/>
      </c>
      <c r="C108" s="975"/>
      <c r="D108" s="975"/>
      <c r="E108" s="975"/>
      <c r="F108" s="975"/>
      <c r="G108" s="975"/>
      <c r="H108" s="975"/>
      <c r="I108" s="976"/>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2" t="str">
        <f>IFERROR(V108*VLOOKUP(AF108,【参考】数式用3!$AN$15:$BU$23,MATCH(N108,【参考】数式用3!$AN$2:$BU$2,0)),"")</f>
        <v/>
      </c>
      <c r="Y108" s="973"/>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4" t="str">
        <f>IF(基本情報入力シート!C146="","",基本情報入力シート!C146)</f>
        <v/>
      </c>
      <c r="C109" s="975"/>
      <c r="D109" s="975"/>
      <c r="E109" s="975"/>
      <c r="F109" s="975"/>
      <c r="G109" s="975"/>
      <c r="H109" s="975"/>
      <c r="I109" s="976"/>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2" t="str">
        <f>IFERROR(V109*VLOOKUP(AF109,【参考】数式用3!$AN$15:$BU$23,MATCH(N109,【参考】数式用3!$AN$2:$BU$2,0)),"")</f>
        <v/>
      </c>
      <c r="Y109" s="973"/>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4" t="str">
        <f>IF(基本情報入力シート!C147="","",基本情報入力シート!C147)</f>
        <v/>
      </c>
      <c r="C110" s="975"/>
      <c r="D110" s="975"/>
      <c r="E110" s="975"/>
      <c r="F110" s="975"/>
      <c r="G110" s="975"/>
      <c r="H110" s="975"/>
      <c r="I110" s="976"/>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2" t="str">
        <f>IFERROR(V110*VLOOKUP(AF110,【参考】数式用3!$AN$15:$BU$23,MATCH(N110,【参考】数式用3!$AN$2:$BU$2,0)),"")</f>
        <v/>
      </c>
      <c r="Y110" s="973"/>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4" t="str">
        <f>IF(基本情報入力シート!C148="","",基本情報入力シート!C148)</f>
        <v/>
      </c>
      <c r="C111" s="975"/>
      <c r="D111" s="975"/>
      <c r="E111" s="975"/>
      <c r="F111" s="975"/>
      <c r="G111" s="975"/>
      <c r="H111" s="975"/>
      <c r="I111" s="976"/>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2" t="str">
        <f>IFERROR(V111*VLOOKUP(AF111,【参考】数式用3!$AN$15:$BU$23,MATCH(N111,【参考】数式用3!$AN$2:$BU$2,0)),"")</f>
        <v/>
      </c>
      <c r="Y111" s="973"/>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4" t="str">
        <f>IF(基本情報入力シート!C149="","",基本情報入力シート!C149)</f>
        <v/>
      </c>
      <c r="C112" s="975"/>
      <c r="D112" s="975"/>
      <c r="E112" s="975"/>
      <c r="F112" s="975"/>
      <c r="G112" s="975"/>
      <c r="H112" s="975"/>
      <c r="I112" s="976"/>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2" t="str">
        <f>IFERROR(V112*VLOOKUP(AF112,【参考】数式用3!$AN$15:$BU$23,MATCH(N112,【参考】数式用3!$AN$2:$BU$2,0)),"")</f>
        <v/>
      </c>
      <c r="Y112" s="973"/>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4" t="str">
        <f>IF(基本情報入力シート!C150="","",基本情報入力シート!C150)</f>
        <v/>
      </c>
      <c r="C113" s="975"/>
      <c r="D113" s="975"/>
      <c r="E113" s="975"/>
      <c r="F113" s="975"/>
      <c r="G113" s="975"/>
      <c r="H113" s="975"/>
      <c r="I113" s="976"/>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2" t="str">
        <f>IFERROR(V113*VLOOKUP(AF113,【参考】数式用3!$AN$15:$BU$23,MATCH(N113,【参考】数式用3!$AN$2:$BU$2,0)),"")</f>
        <v/>
      </c>
      <c r="Y113" s="973"/>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4" t="str">
        <f>IF(基本情報入力シート!C151="","",基本情報入力シート!C151)</f>
        <v/>
      </c>
      <c r="C114" s="975"/>
      <c r="D114" s="975"/>
      <c r="E114" s="975"/>
      <c r="F114" s="975"/>
      <c r="G114" s="975"/>
      <c r="H114" s="975"/>
      <c r="I114" s="976"/>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2" t="str">
        <f>IFERROR(V114*VLOOKUP(AF114,【参考】数式用3!$AN$15:$BU$23,MATCH(N114,【参考】数式用3!$AN$2:$BU$2,0)),"")</f>
        <v/>
      </c>
      <c r="Y114" s="973"/>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4" t="str">
        <f>IF(基本情報入力シート!C152="","",基本情報入力シート!C152)</f>
        <v/>
      </c>
      <c r="C115" s="975"/>
      <c r="D115" s="975"/>
      <c r="E115" s="975"/>
      <c r="F115" s="975"/>
      <c r="G115" s="975"/>
      <c r="H115" s="975"/>
      <c r="I115" s="976"/>
      <c r="J115" s="393" t="str">
        <f>IF(基本情報入力シート!M152="","",基本情報入力シート!M152)</f>
        <v/>
      </c>
      <c r="K115" s="393" t="str">
        <f>IF(基本情報入力シート!R152="","",基本情報入力シート!R152)</f>
        <v/>
      </c>
      <c r="L115" s="393" t="str">
        <f>IF(基本情報入力シート!W152="","",基本情報入力シート!W152)</f>
        <v/>
      </c>
      <c r="M115" s="418" t="str">
        <f>IF(基本情報入力シート!X152="","",基本情報入力シート!X152)</f>
        <v/>
      </c>
      <c r="N115" s="421" t="str">
        <f>IF(基本情報入力シート!Y152="","",基本情報入力シート!Y152)</f>
        <v/>
      </c>
      <c r="O115" s="59"/>
      <c r="P115" s="60"/>
      <c r="Q115" s="61"/>
      <c r="R115" s="59"/>
      <c r="S115" s="422"/>
      <c r="T115" s="386" t="str">
        <f>IFERROR(S115*VLOOKUP(AE115,【参考】数式用3!$AN$3:$BU$14,MATCH(N115,【参考】数式用3!$AN$2:$BU$2,0)),"")</f>
        <v/>
      </c>
      <c r="U115" s="423"/>
      <c r="V115" s="77"/>
      <c r="W115" s="77"/>
      <c r="X115" s="972" t="str">
        <f>IFERROR(V115*VLOOKUP(AF115,【参考】数式用3!$AN$15:$BU$23,MATCH(N115,【参考】数式用3!$AN$2:$BU$2,0)),"")</f>
        <v/>
      </c>
      <c r="Y115" s="973"/>
      <c r="Z115" s="424"/>
      <c r="AA115" s="425"/>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B8" sqref="B8:O9"/>
    </sheetView>
  </sheetViews>
  <sheetFormatPr defaultColWidth="9" defaultRowHeight="13.2"/>
  <cols>
    <col min="1" max="1" width="4.77734375" style="419"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0"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0"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5" t="s">
        <v>16</v>
      </c>
      <c r="AA1" s="1066"/>
      <c r="AB1" s="1018" t="str">
        <f>IF(基本情報入力シート!C32="","",基本情報入力シート!C32)</f>
        <v/>
      </c>
      <c r="AC1" s="1018"/>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2" t="s">
        <v>22</v>
      </c>
      <c r="B3" s="1022"/>
      <c r="C3" s="1022"/>
      <c r="D3" s="1022"/>
      <c r="E3" s="1023"/>
      <c r="F3" s="1056" t="str">
        <f>IF(基本情報入力シート!M37="","",基本情報入力シート!M37)</f>
        <v/>
      </c>
      <c r="G3" s="1057"/>
      <c r="H3" s="1057"/>
      <c r="I3" s="1057"/>
      <c r="J3" s="1057"/>
      <c r="K3" s="1057"/>
      <c r="L3" s="1057"/>
      <c r="M3" s="1058"/>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7" t="s">
        <v>1937</v>
      </c>
      <c r="C5" s="1047"/>
      <c r="D5" s="1024"/>
      <c r="E5" s="1024"/>
      <c r="F5" s="1024"/>
      <c r="G5" s="1024"/>
      <c r="H5" s="1024"/>
      <c r="I5" s="1024"/>
      <c r="J5" s="1024"/>
      <c r="K5" s="1024"/>
      <c r="L5" s="1024"/>
      <c r="M5" s="1025"/>
      <c r="N5" s="365">
        <f>IFERROR(SUM(P14:Q113)+SUM(X14:X113),"")</f>
        <v>0</v>
      </c>
      <c r="O5" s="366" t="s">
        <v>4</v>
      </c>
      <c r="P5" s="85"/>
      <c r="Q5" s="85"/>
      <c r="R5" s="1015" t="s">
        <v>2009</v>
      </c>
      <c r="S5" s="1015" t="s">
        <v>1944</v>
      </c>
      <c r="T5" s="1015"/>
      <c r="U5" s="1015"/>
      <c r="V5" s="1015"/>
      <c r="W5" s="1015"/>
      <c r="X5" s="1016"/>
      <c r="Y5" s="370">
        <f>SUM(T14:U113)</f>
        <v>0</v>
      </c>
      <c r="Z5" s="1076" t="str">
        <f>IF(AG6="旧特定加算相当なし","",IF(Y5&gt;=Y6,"○","×"))</f>
        <v/>
      </c>
      <c r="AA5" s="1078" t="s">
        <v>1945</v>
      </c>
      <c r="AB5" s="1079"/>
      <c r="AC5" s="1079"/>
      <c r="AD5" s="1064" t="str">
        <f>IF(OR(AD6="旧処遇加算Ⅰ相当あり",AD7="旧処遇加算Ⅰ相当あり"),"旧処遇加算Ⅰ相当あり","旧処遇加算Ⅰ相当なし")</f>
        <v>旧処遇加算Ⅰ相当なし</v>
      </c>
      <c r="AE5" s="1064"/>
      <c r="AF5" s="367" t="str">
        <f>IF(OR(AF6="旧処遇加算Ⅰ・Ⅱ相当あり",AF7="旧処遇加算Ⅰ・Ⅱ相当あり"),"旧処遇加算Ⅰ・Ⅱ相当あり","旧処遇加算Ⅰ・Ⅱ相当なし")</f>
        <v>旧処遇加算Ⅰ・Ⅱ相当なし</v>
      </c>
      <c r="AG5" s="367" t="str">
        <f>IF(OR(AG6="旧特定加算相当あり",AG7="旧特定加算相当あり"),"旧特定加算相当あり","旧特定加算相当なし")</f>
        <v>旧特定加算相当なし</v>
      </c>
    </row>
    <row r="6" spans="1:34" ht="25.5" customHeight="1" thickBot="1">
      <c r="A6" s="403"/>
      <c r="B6" s="1026"/>
      <c r="C6" s="1027"/>
      <c r="D6" s="1024" t="s">
        <v>2062</v>
      </c>
      <c r="E6" s="1024"/>
      <c r="F6" s="1024"/>
      <c r="G6" s="1024"/>
      <c r="H6" s="1024"/>
      <c r="I6" s="1024"/>
      <c r="J6" s="1024"/>
      <c r="K6" s="1024"/>
      <c r="L6" s="1024"/>
      <c r="M6" s="1025"/>
      <c r="N6" s="368">
        <f>SUM(R$14:R$113,Y$14:Z$113)</f>
        <v>0</v>
      </c>
      <c r="O6" s="366" t="s">
        <v>4</v>
      </c>
      <c r="P6" s="85"/>
      <c r="Q6" s="85"/>
      <c r="R6" s="1015"/>
      <c r="S6" s="1015" t="s">
        <v>2194</v>
      </c>
      <c r="T6" s="1015"/>
      <c r="U6" s="1015"/>
      <c r="V6" s="1015"/>
      <c r="W6" s="1015"/>
      <c r="X6" s="1016"/>
      <c r="Y6" s="373">
        <f>SUM(AD:AD)</f>
        <v>0</v>
      </c>
      <c r="Z6" s="1077"/>
      <c r="AA6" s="1078"/>
      <c r="AB6" s="1079"/>
      <c r="AC6" s="1079"/>
      <c r="AD6" s="1064" t="str">
        <f>IF((COUNTIF(O:O,"新加算Ⅰ")+COUNTIF(O:O,"新加算Ⅱ")+COUNTIF(O:O,"新加算Ⅲ")+COUNTIF(O:O,"新加算Ⅴ（１）")+COUNTIF(O:O,"新加算Ⅴ（３）")+COUNTIF(O:O,"新加算Ⅴ（８）"))&gt;=1,"旧処遇加算Ⅰ相当あり","旧処遇加算Ⅰ相当なし")</f>
        <v>旧処遇加算Ⅰ相当なし</v>
      </c>
      <c r="AE6" s="1064"/>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3"/>
      <c r="B7" s="1024" t="s">
        <v>2063</v>
      </c>
      <c r="C7" s="1024"/>
      <c r="D7" s="1024"/>
      <c r="E7" s="1024"/>
      <c r="F7" s="1024"/>
      <c r="G7" s="1024"/>
      <c r="H7" s="1024"/>
      <c r="I7" s="1024"/>
      <c r="J7" s="1024"/>
      <c r="K7" s="1024"/>
      <c r="L7" s="1024"/>
      <c r="M7" s="1075"/>
      <c r="N7" s="404">
        <f>SUM(V$14:V$1048576,AC$14:AC$1048576)</f>
        <v>0</v>
      </c>
      <c r="O7" s="366" t="s">
        <v>4</v>
      </c>
      <c r="P7" s="85"/>
      <c r="Q7" s="85"/>
      <c r="R7" s="1067" t="s">
        <v>2074</v>
      </c>
      <c r="S7" s="1015" t="s">
        <v>1944</v>
      </c>
      <c r="T7" s="1015"/>
      <c r="U7" s="1015"/>
      <c r="V7" s="1015"/>
      <c r="W7" s="1015"/>
      <c r="X7" s="1016"/>
      <c r="Y7" s="405">
        <f>SUM(AB:AB)</f>
        <v>0</v>
      </c>
      <c r="Z7" s="1076" t="str">
        <f>IF(AG7="旧特定加算相当なし","",IF(Y7&gt;=Y8,"○","×"))</f>
        <v/>
      </c>
      <c r="AA7" s="1116" t="s">
        <v>1945</v>
      </c>
      <c r="AB7" s="1117"/>
      <c r="AC7" s="1117"/>
      <c r="AD7" s="1064" t="str">
        <f>IF((COUNTIF(W:W,"新加算Ⅰ")+COUNTIF(W:W,"新加算Ⅱ")+COUNTIF(W:W,"新加算Ⅲ"))&gt;=1,"旧処遇加算Ⅰ相当あり","旧処遇加算Ⅰ相当なし")</f>
        <v>旧処遇加算Ⅰ相当なし</v>
      </c>
      <c r="AE7" s="1064"/>
      <c r="AF7" s="367" t="str">
        <f>IF((COUNTIF(W:W,"新加算Ⅰ")+COUNTIF(W:W,"新加算Ⅱ")+COUNTIF(W:W,"新加算Ⅲ")+COUNTIF(W:W,"新加算Ⅳ"))&gt;=1,"旧処遇加算Ⅰ・Ⅱ相当あり","旧処遇加算Ⅰ・Ⅱ相当なし")</f>
        <v>旧処遇加算Ⅰ・Ⅱ相当なし</v>
      </c>
      <c r="AG7" s="367" t="str">
        <f>IF((COUNTIF(O:O,"新加算Ⅰ")+COUNTIF(O:O,"新加算Ⅱ"))&gt;=1,"旧特定加算相当あり","旧特定加算相当なし")</f>
        <v>旧特定加算相当なし</v>
      </c>
    </row>
    <row r="8" spans="1:34" ht="25.5" customHeight="1" thickBot="1">
      <c r="A8" s="403"/>
      <c r="B8" s="1122" t="s">
        <v>2192</v>
      </c>
      <c r="C8" s="1122"/>
      <c r="D8" s="1122"/>
      <c r="E8" s="1122"/>
      <c r="F8" s="1122"/>
      <c r="G8" s="1122"/>
      <c r="H8" s="1122"/>
      <c r="I8" s="1122"/>
      <c r="J8" s="1122"/>
      <c r="K8" s="1122"/>
      <c r="L8" s="1122"/>
      <c r="M8" s="1122"/>
      <c r="N8" s="1122"/>
      <c r="O8" s="1122"/>
      <c r="P8" s="85"/>
      <c r="Q8" s="85"/>
      <c r="R8" s="1068"/>
      <c r="S8" s="1015" t="s">
        <v>2188</v>
      </c>
      <c r="T8" s="1015"/>
      <c r="U8" s="1015"/>
      <c r="V8" s="1015"/>
      <c r="W8" s="1015"/>
      <c r="X8" s="1016"/>
      <c r="Y8" s="373">
        <f>SUM(AE$14:AE$1048576)</f>
        <v>0</v>
      </c>
      <c r="Z8" s="1077"/>
      <c r="AA8" s="1116"/>
      <c r="AB8" s="1117"/>
      <c r="AC8" s="1117"/>
      <c r="AD8" s="371"/>
      <c r="AE8" s="371"/>
      <c r="AF8" s="371"/>
      <c r="AG8" s="371"/>
      <c r="AH8" s="406"/>
    </row>
    <row r="9" spans="1:34" ht="42" customHeight="1" thickBot="1">
      <c r="A9" s="399"/>
      <c r="B9" s="1123"/>
      <c r="C9" s="1123"/>
      <c r="D9" s="1123"/>
      <c r="E9" s="1123"/>
      <c r="F9" s="1123"/>
      <c r="G9" s="1123"/>
      <c r="H9" s="1123"/>
      <c r="I9" s="1123"/>
      <c r="J9" s="1123"/>
      <c r="K9" s="1123"/>
      <c r="L9" s="1123"/>
      <c r="M9" s="1123"/>
      <c r="N9" s="1123"/>
      <c r="O9" s="1123"/>
      <c r="P9" s="376"/>
      <c r="Q9" s="376"/>
      <c r="R9" s="376"/>
      <c r="S9" s="407"/>
      <c r="T9" s="376"/>
      <c r="U9" s="376"/>
      <c r="V9" s="376"/>
      <c r="W9" s="408"/>
      <c r="X9" s="408"/>
      <c r="Y9" s="408"/>
      <c r="Z9" s="408"/>
      <c r="AA9" s="407"/>
      <c r="AB9" s="408"/>
      <c r="AC9" s="408"/>
    </row>
    <row r="10" spans="1:34" ht="24" customHeight="1" thickBot="1">
      <c r="A10" s="1080"/>
      <c r="B10" s="1083" t="s">
        <v>2172</v>
      </c>
      <c r="C10" s="1084"/>
      <c r="D10" s="1084"/>
      <c r="E10" s="1084"/>
      <c r="F10" s="1084"/>
      <c r="G10" s="1084"/>
      <c r="H10" s="1084"/>
      <c r="I10" s="1085"/>
      <c r="J10" s="1092" t="s">
        <v>41</v>
      </c>
      <c r="K10" s="1095" t="s">
        <v>73</v>
      </c>
      <c r="L10" s="1096"/>
      <c r="M10" s="1101" t="s">
        <v>42</v>
      </c>
      <c r="N10" s="1104" t="s">
        <v>6</v>
      </c>
      <c r="O10" s="1069" t="s">
        <v>2174</v>
      </c>
      <c r="P10" s="1070"/>
      <c r="Q10" s="1070"/>
      <c r="R10" s="1070"/>
      <c r="S10" s="1070"/>
      <c r="T10" s="1070"/>
      <c r="U10" s="1070"/>
      <c r="V10" s="1070"/>
      <c r="W10" s="1070"/>
      <c r="X10" s="1070"/>
      <c r="Y10" s="1070"/>
      <c r="Z10" s="1070"/>
      <c r="AA10" s="1070"/>
      <c r="AB10" s="1070"/>
      <c r="AC10" s="1071"/>
      <c r="AD10" s="1059" t="s">
        <v>2057</v>
      </c>
      <c r="AE10" s="1017"/>
      <c r="AF10" s="1017" t="s">
        <v>2058</v>
      </c>
      <c r="AG10" s="1017"/>
    </row>
    <row r="11" spans="1:34" ht="21.75" customHeight="1">
      <c r="A11" s="1081"/>
      <c r="B11" s="1086"/>
      <c r="C11" s="1087"/>
      <c r="D11" s="1087"/>
      <c r="E11" s="1087"/>
      <c r="F11" s="1087"/>
      <c r="G11" s="1087"/>
      <c r="H11" s="1087"/>
      <c r="I11" s="1088"/>
      <c r="J11" s="1093"/>
      <c r="K11" s="1097"/>
      <c r="L11" s="1098"/>
      <c r="M11" s="1102"/>
      <c r="N11" s="1105"/>
      <c r="O11" s="1127" t="s">
        <v>1943</v>
      </c>
      <c r="P11" s="1128"/>
      <c r="Q11" s="1128"/>
      <c r="R11" s="1128"/>
      <c r="S11" s="1128"/>
      <c r="T11" s="1128"/>
      <c r="U11" s="1129"/>
      <c r="V11" s="1072" t="s">
        <v>2076</v>
      </c>
      <c r="W11" s="1130" t="s">
        <v>2073</v>
      </c>
      <c r="X11" s="1131"/>
      <c r="Y11" s="1131"/>
      <c r="Z11" s="1131"/>
      <c r="AA11" s="1131"/>
      <c r="AB11" s="1132"/>
      <c r="AC11" s="1072" t="s">
        <v>2111</v>
      </c>
      <c r="AD11" s="1059"/>
      <c r="AE11" s="1017"/>
      <c r="AF11" s="1017"/>
      <c r="AG11" s="1017"/>
    </row>
    <row r="12" spans="1:34" ht="36.75" customHeight="1">
      <c r="A12" s="1081"/>
      <c r="B12" s="1086"/>
      <c r="C12" s="1087"/>
      <c r="D12" s="1087"/>
      <c r="E12" s="1087"/>
      <c r="F12" s="1087"/>
      <c r="G12" s="1087"/>
      <c r="H12" s="1087"/>
      <c r="I12" s="1088"/>
      <c r="J12" s="1093"/>
      <c r="K12" s="1099"/>
      <c r="L12" s="1100"/>
      <c r="M12" s="1102"/>
      <c r="N12" s="1105"/>
      <c r="O12" s="1124" t="s">
        <v>2003</v>
      </c>
      <c r="P12" s="1133" t="s">
        <v>133</v>
      </c>
      <c r="Q12" s="1134"/>
      <c r="R12" s="1109" t="s">
        <v>2007</v>
      </c>
      <c r="S12" s="1109" t="s">
        <v>2006</v>
      </c>
      <c r="T12" s="1135" t="s">
        <v>2059</v>
      </c>
      <c r="U12" s="1136"/>
      <c r="V12" s="1073"/>
      <c r="W12" s="1124" t="s">
        <v>2077</v>
      </c>
      <c r="X12" s="1126" t="s">
        <v>133</v>
      </c>
      <c r="Y12" s="1118" t="s">
        <v>2007</v>
      </c>
      <c r="Z12" s="1119"/>
      <c r="AA12" s="1109" t="s">
        <v>2006</v>
      </c>
      <c r="AB12" s="409" t="s">
        <v>2059</v>
      </c>
      <c r="AC12" s="1073"/>
      <c r="AD12" s="1059"/>
      <c r="AE12" s="1017"/>
      <c r="AF12" s="1017"/>
      <c r="AG12" s="1017"/>
    </row>
    <row r="13" spans="1:34" ht="78.599999999999994" customHeight="1" thickBot="1">
      <c r="A13" s="1082"/>
      <c r="B13" s="1089"/>
      <c r="C13" s="1090"/>
      <c r="D13" s="1090"/>
      <c r="E13" s="1090"/>
      <c r="F13" s="1090"/>
      <c r="G13" s="1090"/>
      <c r="H13" s="1090"/>
      <c r="I13" s="1091"/>
      <c r="J13" s="1094"/>
      <c r="K13" s="410" t="s">
        <v>44</v>
      </c>
      <c r="L13" s="410" t="s">
        <v>45</v>
      </c>
      <c r="M13" s="1103"/>
      <c r="N13" s="1106"/>
      <c r="O13" s="1125"/>
      <c r="P13" s="1089"/>
      <c r="Q13" s="1091"/>
      <c r="R13" s="1110"/>
      <c r="S13" s="1110"/>
      <c r="T13" s="1114" t="s">
        <v>2112</v>
      </c>
      <c r="U13" s="1115"/>
      <c r="V13" s="1074"/>
      <c r="W13" s="1125"/>
      <c r="X13" s="1094"/>
      <c r="Y13" s="1120"/>
      <c r="Z13" s="1121"/>
      <c r="AA13" s="1110"/>
      <c r="AB13" s="411" t="s">
        <v>2113</v>
      </c>
      <c r="AC13" s="1074"/>
      <c r="AD13" s="380" t="s">
        <v>2010</v>
      </c>
      <c r="AE13" s="522" t="s">
        <v>2011</v>
      </c>
      <c r="AF13" s="412" t="s">
        <v>2010</v>
      </c>
      <c r="AG13" s="412" t="s">
        <v>2011</v>
      </c>
    </row>
    <row r="14" spans="1:34" s="390" customFormat="1" ht="24.9" customHeight="1">
      <c r="A14" s="413" t="s">
        <v>2075</v>
      </c>
      <c r="B14" s="979" t="str">
        <f>IF(基本情報入力シート!C53="","",基本情報入力シート!C53)</f>
        <v/>
      </c>
      <c r="C14" s="980"/>
      <c r="D14" s="980"/>
      <c r="E14" s="980"/>
      <c r="F14" s="980"/>
      <c r="G14" s="980"/>
      <c r="H14" s="980"/>
      <c r="I14" s="981"/>
      <c r="J14" s="382" t="str">
        <f>IF(基本情報入力シート!M53="","",基本情報入力シート!M53)</f>
        <v/>
      </c>
      <c r="K14" s="383" t="str">
        <f>IF(基本情報入力シート!R53="","",基本情報入力シート!R53)</f>
        <v/>
      </c>
      <c r="L14" s="383" t="str">
        <f>IF(基本情報入力シート!W53="","",基本情報入力シート!W53)</f>
        <v/>
      </c>
      <c r="M14" s="384" t="str">
        <f>IF(基本情報入力シート!X53="","",基本情報入力シート!X53)</f>
        <v/>
      </c>
      <c r="N14" s="385" t="str">
        <f>IF(基本情報入力シート!Y53="","",基本情報入力シート!Y53)</f>
        <v/>
      </c>
      <c r="O14" s="80"/>
      <c r="P14" s="1107"/>
      <c r="Q14" s="1108"/>
      <c r="R14" s="414" t="str">
        <f>IFERROR(IF('別紙様式3-2（４・５月）'!Z16="ベア加算","",P14*VLOOKUP(N14,【参考】数式用!$AD$2:$AH$37,MATCH(O14,【参考】数式用!$K$4:$N$4,0)+1,0)),"")</f>
        <v/>
      </c>
      <c r="S14" s="74"/>
      <c r="T14" s="1107"/>
      <c r="U14" s="1108"/>
      <c r="V14" s="524" t="str">
        <f>IFERROR(P14*VLOOKUP(AF14,【参考】数式用4!$EY$3:$GF$106,MATCH(N14,【参考】数式用4!$EY$2:$GF$2,0)),"")</f>
        <v/>
      </c>
      <c r="W14" s="81"/>
      <c r="X14" s="82"/>
      <c r="Y14" s="1111" t="str">
        <f>IFERROR(IF('別紙様式3-2（４・５月）'!Z16="ベア加算","",W14*VLOOKUP(N14,【参考】数式用!$AD$2:$AH$27,MATCH(O14,【参考】数式用!$K$4:$N$4,0)+1,0)),"")</f>
        <v/>
      </c>
      <c r="Z14" s="1112"/>
      <c r="AA14" s="74"/>
      <c r="AB14" s="82"/>
      <c r="AC14" s="525" t="str">
        <f>IFERROR(X14*VLOOKUP(AG14,【参考】数式用4!$EY$3:$GF$106,MATCH(N14,【参考】数式用4!$EY$2:$GF$2,0)),"")</f>
        <v/>
      </c>
      <c r="AD14" s="519" t="str">
        <f>IF(OR(O14="新加算Ⅰ",O14="新加算Ⅱ",O14="新加算Ⅴ（１）",O14="新加算Ⅴ（２）",O14="新加算Ⅴ（３）",O14="新加算Ⅴ（４）",O14="新加算Ⅴ（５）",O14="新加算Ⅴ（６）",O14="新加算Ⅴ（７）",O14="新加算Ⅴ（９）",O14="新加算Ⅴ（10）",O14="新加算Ⅴ（12）"),1,"")</f>
        <v/>
      </c>
      <c r="AE14" s="521" t="str">
        <f>IF(OR(W14="新加算Ⅰ",W14="新加算Ⅱ"),1,"")</f>
        <v/>
      </c>
      <c r="AF14" s="520" t="str">
        <f>IF(O14="","",'別紙様式3-2（４・５月）'!O16&amp;'別紙様式3-2（４・５月）'!P16&amp;'別紙様式3-2（４・５月）'!Q16&amp;"から"&amp;O14)</f>
        <v/>
      </c>
      <c r="AG14" s="415" t="str">
        <f>IF(OR(W14="",W14="―"),"",'別紙様式3-2（４・５月）'!O16&amp;'別紙様式3-2（４・５月）'!P16&amp;'別紙様式3-2（４・５月）'!Q16&amp;"から"&amp;W14)</f>
        <v/>
      </c>
    </row>
    <row r="15" spans="1:34" ht="24.9" customHeight="1">
      <c r="A15" s="416">
        <v>2</v>
      </c>
      <c r="B15" s="974" t="str">
        <f>IF(基本情報入力シート!C54="","",基本情報入力シート!C54)</f>
        <v/>
      </c>
      <c r="C15" s="975"/>
      <c r="D15" s="975"/>
      <c r="E15" s="975"/>
      <c r="F15" s="975"/>
      <c r="G15" s="975"/>
      <c r="H15" s="975"/>
      <c r="I15" s="976"/>
      <c r="J15" s="392" t="str">
        <f>IF(基本情報入力シート!M54="","",基本情報入力シート!M54)</f>
        <v/>
      </c>
      <c r="K15" s="393" t="str">
        <f>IF(基本情報入力シート!R54="","",基本情報入力シート!R54)</f>
        <v/>
      </c>
      <c r="L15" s="393" t="str">
        <f>IF(基本情報入力シート!W54="","",基本情報入力シート!W54)</f>
        <v/>
      </c>
      <c r="M15" s="394" t="str">
        <f>IF(基本情報入力シート!X54="","",基本情報入力シート!X54)</f>
        <v/>
      </c>
      <c r="N15" s="395" t="str">
        <f>IF(基本情報入力シート!Y54="","",基本情報入力シート!Y54)</f>
        <v/>
      </c>
      <c r="O15" s="48"/>
      <c r="P15" s="1060"/>
      <c r="Q15" s="1061"/>
      <c r="R15" s="417" t="str">
        <f>IFERROR(IF('別紙様式3-2（４・５月）'!Z17="ベア加算","",P15*VLOOKUP(N15,【参考】数式用!$AD$2:$AH$37,MATCH(O15,【参考】数式用!$K$4:$N$4,0)+1,0)),"")</f>
        <v/>
      </c>
      <c r="S15" s="72"/>
      <c r="T15" s="1062"/>
      <c r="U15" s="1063"/>
      <c r="V15" s="524" t="str">
        <f>IFERROR(P15*VLOOKUP(AF15,【参考】数式用4!$EY$3:$GF$106,MATCH(N15,【参考】数式用4!$EY$2:$GF$2,0)),"")</f>
        <v/>
      </c>
      <c r="W15" s="49"/>
      <c r="X15" s="71"/>
      <c r="Y15" s="1113" t="str">
        <f>IFERROR(IF('別紙様式3-2（４・５月）'!Z17="ベア加算","",W15*VLOOKUP(N15,【参考】数式用!$AD$2:$AH$27,MATCH(O15,【参考】数式用!$K$4:$N$4,0)+1,0)),"")</f>
        <v/>
      </c>
      <c r="Z15" s="1113"/>
      <c r="AA15" s="72"/>
      <c r="AB15" s="73"/>
      <c r="AC15" s="526" t="str">
        <f>IFERROR(X15*VLOOKUP(AG15,【参考】数式用4!$EY$3:$GF$106,MATCH(N15,【参考】数式用4!$EY$2:$GF$2,0)),"")</f>
        <v/>
      </c>
      <c r="AD15" s="519" t="str">
        <f t="shared" ref="AD15:AD78" si="0">IF(OR(O15="新加算Ⅰ",O15="新加算Ⅱ",O15="新加算Ⅴ（１）",O15="新加算Ⅴ（２）",O15="新加算Ⅴ（３）",O15="新加算Ⅴ（４）",O15="新加算Ⅴ（５）",O15="新加算Ⅴ（６）",O15="新加算Ⅴ（７）",O15="新加算Ⅴ（９）",O15="新加算Ⅴ（10）",O15="新加算Ⅴ（12）"),1,"")</f>
        <v/>
      </c>
      <c r="AE15" s="521" t="str">
        <f t="shared" ref="AE15:AE78" si="1">IF(OR(W15="新加算Ⅰ",W15="新加算Ⅱ"),1,"")</f>
        <v/>
      </c>
      <c r="AF15" s="520" t="str">
        <f>IF(O15="","",'別紙様式3-2（４・５月）'!O17&amp;'別紙様式3-2（４・５月）'!P17&amp;'別紙様式3-2（４・５月）'!Q17&amp;"から"&amp;O15)</f>
        <v/>
      </c>
      <c r="AG15" s="415" t="str">
        <f>IF(OR(W15="",W15="―"),"",'別紙様式3-2（４・５月）'!O17&amp;'別紙様式3-2（４・５月）'!P17&amp;'別紙様式3-2（４・５月）'!Q17&amp;"から"&amp;W15)</f>
        <v/>
      </c>
    </row>
    <row r="16" spans="1:34" ht="24.9" customHeight="1">
      <c r="A16" s="416">
        <v>3</v>
      </c>
      <c r="B16" s="974" t="str">
        <f>IF(基本情報入力シート!C55="","",基本情報入力シート!C55)</f>
        <v/>
      </c>
      <c r="C16" s="975"/>
      <c r="D16" s="975"/>
      <c r="E16" s="975"/>
      <c r="F16" s="975"/>
      <c r="G16" s="975"/>
      <c r="H16" s="975"/>
      <c r="I16" s="976"/>
      <c r="J16" s="392" t="str">
        <f>IF(基本情報入力シート!M55="","",基本情報入力シート!M55)</f>
        <v/>
      </c>
      <c r="K16" s="393" t="str">
        <f>IF(基本情報入力シート!R55="","",基本情報入力シート!R55)</f>
        <v/>
      </c>
      <c r="L16" s="393" t="str">
        <f>IF(基本情報入力シート!W55="","",基本情報入力シート!W55)</f>
        <v/>
      </c>
      <c r="M16" s="394" t="str">
        <f>IF(基本情報入力シート!X55="","",基本情報入力シート!X55)</f>
        <v/>
      </c>
      <c r="N16" s="395" t="str">
        <f>IF(基本情報入力シート!Y55="","",基本情報入力シート!Y55)</f>
        <v/>
      </c>
      <c r="O16" s="48"/>
      <c r="P16" s="1060"/>
      <c r="Q16" s="1061"/>
      <c r="R16" s="417" t="str">
        <f>IFERROR(IF('別紙様式3-2（４・５月）'!Z18="ベア加算","",P16*VLOOKUP(N16,【参考】数式用!$AD$2:$AH$37,MATCH(O16,【参考】数式用!$K$4:$N$4,0)+1,0)),"")</f>
        <v/>
      </c>
      <c r="S16" s="72"/>
      <c r="T16" s="1062"/>
      <c r="U16" s="1063"/>
      <c r="V16" s="524" t="str">
        <f>IFERROR(P16*VLOOKUP(AF16,【参考】数式用4!$EY$3:$GF$106,MATCH(N16,【参考】数式用4!$EY$2:$GF$2,0)),"")</f>
        <v/>
      </c>
      <c r="W16" s="49"/>
      <c r="X16" s="71"/>
      <c r="Y16" s="1113" t="str">
        <f>IFERROR(IF('別紙様式3-2（４・５月）'!Z18="ベア加算","",W16*VLOOKUP(N16,【参考】数式用!$AD$2:$AH$27,MATCH(O16,【参考】数式用!$K$4:$N$4,0)+1,0)),"")</f>
        <v/>
      </c>
      <c r="Z16" s="1113"/>
      <c r="AA16" s="72"/>
      <c r="AB16" s="73"/>
      <c r="AC16" s="526" t="str">
        <f>IFERROR(X16*VLOOKUP(AG16,【参考】数式用4!$EY$3:$GF$106,MATCH(N16,【参考】数式用4!$EY$2:$GF$2,0)),"")</f>
        <v/>
      </c>
      <c r="AD16" s="519" t="str">
        <f t="shared" si="0"/>
        <v/>
      </c>
      <c r="AE16" s="521" t="str">
        <f t="shared" si="1"/>
        <v/>
      </c>
      <c r="AF16" s="520" t="str">
        <f>IF(O16="","",'別紙様式3-2（４・５月）'!O18&amp;'別紙様式3-2（４・５月）'!P18&amp;'別紙様式3-2（４・５月）'!Q18&amp;"から"&amp;O16)</f>
        <v/>
      </c>
      <c r="AG16" s="415" t="str">
        <f>IF(OR(W16="",W16="―"),"",'別紙様式3-2（４・５月）'!O18&amp;'別紙様式3-2（４・５月）'!P18&amp;'別紙様式3-2（４・５月）'!Q18&amp;"から"&amp;W16)</f>
        <v/>
      </c>
    </row>
    <row r="17" spans="1:41" ht="24.9" customHeight="1">
      <c r="A17" s="416">
        <v>4</v>
      </c>
      <c r="B17" s="974" t="str">
        <f>IF(基本情報入力シート!C56="","",基本情報入力シート!C56)</f>
        <v/>
      </c>
      <c r="C17" s="975"/>
      <c r="D17" s="975"/>
      <c r="E17" s="975"/>
      <c r="F17" s="975"/>
      <c r="G17" s="975"/>
      <c r="H17" s="975"/>
      <c r="I17" s="976"/>
      <c r="J17" s="392" t="str">
        <f>IF(基本情報入力シート!M56="","",基本情報入力シート!M56)</f>
        <v/>
      </c>
      <c r="K17" s="393" t="str">
        <f>IF(基本情報入力シート!R56="","",基本情報入力シート!R56)</f>
        <v/>
      </c>
      <c r="L17" s="393" t="str">
        <f>IF(基本情報入力シート!W56="","",基本情報入力シート!W56)</f>
        <v/>
      </c>
      <c r="M17" s="394" t="str">
        <f>IF(基本情報入力シート!X56="","",基本情報入力シート!X56)</f>
        <v/>
      </c>
      <c r="N17" s="395" t="str">
        <f>IF(基本情報入力シート!Y56="","",基本情報入力シート!Y56)</f>
        <v/>
      </c>
      <c r="O17" s="48"/>
      <c r="P17" s="1060"/>
      <c r="Q17" s="1061"/>
      <c r="R17" s="417" t="str">
        <f>IFERROR(IF('別紙様式3-2（４・５月）'!Z19="ベア加算","",P17*VLOOKUP(N17,【参考】数式用!$AD$2:$AH$37,MATCH(O17,【参考】数式用!$K$4:$N$4,0)+1,0)),"")</f>
        <v/>
      </c>
      <c r="S17" s="72"/>
      <c r="T17" s="1062"/>
      <c r="U17" s="1063"/>
      <c r="V17" s="524" t="str">
        <f>IFERROR(P17*VLOOKUP(AF17,【参考】数式用4!$EY$3:$GF$106,MATCH(N17,【参考】数式用4!$EY$2:$GF$2,0)),"")</f>
        <v/>
      </c>
      <c r="W17" s="49"/>
      <c r="X17" s="71"/>
      <c r="Y17" s="1113" t="str">
        <f>IFERROR(IF('別紙様式3-2（４・５月）'!Z19="ベア加算","",W17*VLOOKUP(N17,【参考】数式用!$AD$2:$AH$27,MATCH(O17,【参考】数式用!$K$4:$N$4,0)+1,0)),"")</f>
        <v/>
      </c>
      <c r="Z17" s="1113"/>
      <c r="AA17" s="72"/>
      <c r="AB17" s="73"/>
      <c r="AC17" s="526" t="str">
        <f>IFERROR(X17*VLOOKUP(AG17,【参考】数式用4!$EY$3:$GF$106,MATCH(N17,【参考】数式用4!$EY$2:$GF$2,0)),"")</f>
        <v/>
      </c>
      <c r="AD17" s="519" t="str">
        <f t="shared" si="0"/>
        <v/>
      </c>
      <c r="AE17" s="521" t="str">
        <f t="shared" si="1"/>
        <v/>
      </c>
      <c r="AF17" s="415" t="str">
        <f>IF(O17="","",'別紙様式3-2（４・５月）'!O19&amp;'別紙様式3-2（４・５月）'!P19&amp;'別紙様式3-2（４・５月）'!Q19&amp;"から"&amp;O17)</f>
        <v/>
      </c>
      <c r="AG17" s="415" t="str">
        <f>IF(OR(W17="",W17="―"),"",'別紙様式3-2（４・５月）'!O19&amp;'別紙様式3-2（４・５月）'!P19&amp;'別紙様式3-2（４・５月）'!Q19&amp;"から"&amp;W17)</f>
        <v/>
      </c>
    </row>
    <row r="18" spans="1:41" ht="24.9" customHeight="1">
      <c r="A18" s="416">
        <v>5</v>
      </c>
      <c r="B18" s="974" t="str">
        <f>IF(基本情報入力シート!C57="","",基本情報入力シート!C57)</f>
        <v/>
      </c>
      <c r="C18" s="975"/>
      <c r="D18" s="975"/>
      <c r="E18" s="975"/>
      <c r="F18" s="975"/>
      <c r="G18" s="975"/>
      <c r="H18" s="975"/>
      <c r="I18" s="976"/>
      <c r="J18" s="392" t="str">
        <f>IF(基本情報入力シート!M57="","",基本情報入力シート!M57)</f>
        <v/>
      </c>
      <c r="K18" s="393" t="str">
        <f>IF(基本情報入力シート!R57="","",基本情報入力シート!R57)</f>
        <v/>
      </c>
      <c r="L18" s="393" t="str">
        <f>IF(基本情報入力シート!W57="","",基本情報入力シート!W57)</f>
        <v/>
      </c>
      <c r="M18" s="394" t="str">
        <f>IF(基本情報入力シート!X57="","",基本情報入力シート!X57)</f>
        <v/>
      </c>
      <c r="N18" s="395" t="str">
        <f>IF(基本情報入力シート!Y57="","",基本情報入力シート!Y57)</f>
        <v/>
      </c>
      <c r="O18" s="48"/>
      <c r="P18" s="1060"/>
      <c r="Q18" s="1061"/>
      <c r="R18" s="417" t="str">
        <f>IFERROR(IF('別紙様式3-2（４・５月）'!Z20="ベア加算","",P18*VLOOKUP(N18,【参考】数式用!$AD$2:$AH$37,MATCH(O18,【参考】数式用!$K$4:$N$4,0)+1,0)),"")</f>
        <v/>
      </c>
      <c r="S18" s="72"/>
      <c r="T18" s="1062"/>
      <c r="U18" s="1063"/>
      <c r="V18" s="524" t="str">
        <f>IFERROR(P18*VLOOKUP(AF18,【参考】数式用4!$EY$3:$GF$106,MATCH(N18,【参考】数式用4!$EY$2:$GF$2,0)),"")</f>
        <v/>
      </c>
      <c r="W18" s="49"/>
      <c r="X18" s="71"/>
      <c r="Y18" s="1113" t="str">
        <f>IFERROR(IF('別紙様式3-2（４・５月）'!Z20="ベア加算","",W18*VLOOKUP(N18,【参考】数式用!$AD$2:$AH$27,MATCH(O18,【参考】数式用!$K$4:$N$4,0)+1,0)),"")</f>
        <v/>
      </c>
      <c r="Z18" s="1113"/>
      <c r="AA18" s="72"/>
      <c r="AB18" s="73"/>
      <c r="AC18" s="526" t="str">
        <f>IFERROR(X18*VLOOKUP(AG18,【参考】数式用4!$EY$3:$GF$106,MATCH(N18,【参考】数式用4!$EY$2:$GF$2,0)),"")</f>
        <v/>
      </c>
      <c r="AD18" s="519" t="str">
        <f t="shared" si="0"/>
        <v/>
      </c>
      <c r="AE18" s="521" t="str">
        <f t="shared" si="1"/>
        <v/>
      </c>
      <c r="AF18" s="415" t="str">
        <f>IF(O18="","",'別紙様式3-2（４・５月）'!O20&amp;'別紙様式3-2（４・５月）'!P20&amp;'別紙様式3-2（４・５月）'!Q20&amp;"から"&amp;O18)</f>
        <v/>
      </c>
      <c r="AG18" s="415" t="str">
        <f>IF(OR(W18="",W18="―"),"",'別紙様式3-2（４・５月）'!O20&amp;'別紙様式3-2（４・５月）'!P20&amp;'別紙様式3-2（４・５月）'!Q20&amp;"から"&amp;W18)</f>
        <v/>
      </c>
    </row>
    <row r="19" spans="1:41" ht="24.9" customHeight="1">
      <c r="A19" s="416">
        <v>6</v>
      </c>
      <c r="B19" s="974" t="str">
        <f>IF(基本情報入力シート!C58="","",基本情報入力シート!C58)</f>
        <v/>
      </c>
      <c r="C19" s="975"/>
      <c r="D19" s="975"/>
      <c r="E19" s="975"/>
      <c r="F19" s="975"/>
      <c r="G19" s="975"/>
      <c r="H19" s="975"/>
      <c r="I19" s="976"/>
      <c r="J19" s="392" t="str">
        <f>IF(基本情報入力シート!M58="","",基本情報入力シート!M58)</f>
        <v/>
      </c>
      <c r="K19" s="393" t="str">
        <f>IF(基本情報入力シート!R58="","",基本情報入力シート!R58)</f>
        <v/>
      </c>
      <c r="L19" s="393" t="str">
        <f>IF(基本情報入力シート!W58="","",基本情報入力シート!W58)</f>
        <v/>
      </c>
      <c r="M19" s="394" t="str">
        <f>IF(基本情報入力シート!X58="","",基本情報入力シート!X58)</f>
        <v/>
      </c>
      <c r="N19" s="395" t="str">
        <f>IF(基本情報入力シート!Y58="","",基本情報入力シート!Y58)</f>
        <v/>
      </c>
      <c r="O19" s="48"/>
      <c r="P19" s="1060"/>
      <c r="Q19" s="1061"/>
      <c r="R19" s="417" t="str">
        <f>IFERROR(IF('別紙様式3-2（４・５月）'!Z21="ベア加算","",P19*VLOOKUP(N19,【参考】数式用!$AD$2:$AH$37,MATCH(O19,【参考】数式用!$K$4:$N$4,0)+1,0)),"")</f>
        <v/>
      </c>
      <c r="S19" s="72"/>
      <c r="T19" s="1062"/>
      <c r="U19" s="1063"/>
      <c r="V19" s="524" t="str">
        <f>IFERROR(P19*VLOOKUP(AF19,【参考】数式用4!$EY$3:$GF$106,MATCH(N19,【参考】数式用4!$EY$2:$GF$2,0)),"")</f>
        <v/>
      </c>
      <c r="W19" s="49"/>
      <c r="X19" s="71"/>
      <c r="Y19" s="1113" t="str">
        <f>IFERROR(IF('別紙様式3-2（４・５月）'!Z21="ベア加算","",W19*VLOOKUP(N19,【参考】数式用!$AD$2:$AH$27,MATCH(O19,【参考】数式用!$K$4:$N$4,0)+1,0)),"")</f>
        <v/>
      </c>
      <c r="Z19" s="1113"/>
      <c r="AA19" s="72"/>
      <c r="AB19" s="73"/>
      <c r="AC19" s="526" t="str">
        <f>IFERROR(X19*VLOOKUP(AG19,【参考】数式用4!$EY$3:$GF$106,MATCH(N19,【参考】数式用4!$EY$2:$GF$2,0)),"")</f>
        <v/>
      </c>
      <c r="AD19" s="519" t="str">
        <f t="shared" si="0"/>
        <v/>
      </c>
      <c r="AE19" s="521" t="str">
        <f t="shared" si="1"/>
        <v/>
      </c>
      <c r="AF19" s="415" t="str">
        <f>IF(O19="","",'別紙様式3-2（４・５月）'!O21&amp;'別紙様式3-2（４・５月）'!P21&amp;'別紙様式3-2（４・５月）'!Q21&amp;"から"&amp;O19)</f>
        <v/>
      </c>
      <c r="AG19" s="415" t="str">
        <f>IF(OR(W19="",W19="―"),"",'別紙様式3-2（４・５月）'!O21&amp;'別紙様式3-2（４・５月）'!P21&amp;'別紙様式3-2（４・５月）'!Q21&amp;"から"&amp;W19)</f>
        <v/>
      </c>
    </row>
    <row r="20" spans="1:41" ht="24.9" customHeight="1">
      <c r="A20" s="416">
        <v>7</v>
      </c>
      <c r="B20" s="974" t="str">
        <f>IF(基本情報入力シート!C59="","",基本情報入力シート!C59)</f>
        <v/>
      </c>
      <c r="C20" s="975"/>
      <c r="D20" s="975"/>
      <c r="E20" s="975"/>
      <c r="F20" s="975"/>
      <c r="G20" s="975"/>
      <c r="H20" s="975"/>
      <c r="I20" s="976"/>
      <c r="J20" s="392" t="str">
        <f>IF(基本情報入力シート!M59="","",基本情報入力シート!M59)</f>
        <v/>
      </c>
      <c r="K20" s="393" t="str">
        <f>IF(基本情報入力シート!R59="","",基本情報入力シート!R59)</f>
        <v/>
      </c>
      <c r="L20" s="393" t="str">
        <f>IF(基本情報入力シート!W59="","",基本情報入力シート!W59)</f>
        <v/>
      </c>
      <c r="M20" s="394" t="str">
        <f>IF(基本情報入力シート!X59="","",基本情報入力シート!X59)</f>
        <v/>
      </c>
      <c r="N20" s="395" t="str">
        <f>IF(基本情報入力シート!Y59="","",基本情報入力シート!Y59)</f>
        <v/>
      </c>
      <c r="O20" s="48"/>
      <c r="P20" s="1060"/>
      <c r="Q20" s="1061"/>
      <c r="R20" s="417" t="str">
        <f>IFERROR(IF('別紙様式3-2（４・５月）'!Z22="ベア加算","",P20*VLOOKUP(N20,【参考】数式用!$AD$2:$AH$37,MATCH(O20,【参考】数式用!$K$4:$N$4,0)+1,0)),"")</f>
        <v/>
      </c>
      <c r="S20" s="72"/>
      <c r="T20" s="1062"/>
      <c r="U20" s="1063"/>
      <c r="V20" s="524" t="str">
        <f>IFERROR(P20*VLOOKUP(AF20,【参考】数式用4!$EY$3:$GF$106,MATCH(N20,【参考】数式用4!$EY$2:$GF$2,0)),"")</f>
        <v/>
      </c>
      <c r="W20" s="49"/>
      <c r="X20" s="71"/>
      <c r="Y20" s="1113" t="str">
        <f>IFERROR(IF('別紙様式3-2（４・５月）'!Z22="ベア加算","",W20*VLOOKUP(N20,【参考】数式用!$AD$2:$AH$27,MATCH(O20,【参考】数式用!$K$4:$N$4,0)+1,0)),"")</f>
        <v/>
      </c>
      <c r="Z20" s="1113"/>
      <c r="AA20" s="72"/>
      <c r="AB20" s="73"/>
      <c r="AC20" s="526" t="str">
        <f>IFERROR(X20*VLOOKUP(AG20,【参考】数式用4!$EY$3:$GF$106,MATCH(N20,【参考】数式用4!$EY$2:$GF$2,0)),"")</f>
        <v/>
      </c>
      <c r="AD20" s="519" t="str">
        <f t="shared" si="0"/>
        <v/>
      </c>
      <c r="AE20" s="521" t="str">
        <f t="shared" si="1"/>
        <v/>
      </c>
      <c r="AF20" s="415" t="str">
        <f>IF(O20="","",'別紙様式3-2（４・５月）'!O22&amp;'別紙様式3-2（４・５月）'!P22&amp;'別紙様式3-2（４・５月）'!Q22&amp;"から"&amp;O20)</f>
        <v/>
      </c>
      <c r="AG20" s="415" t="str">
        <f>IF(OR(W20="",W20="―"),"",'別紙様式3-2（４・５月）'!O22&amp;'別紙様式3-2（４・５月）'!P22&amp;'別紙様式3-2（４・５月）'!Q22&amp;"から"&amp;W20)</f>
        <v/>
      </c>
    </row>
    <row r="21" spans="1:41" ht="24.9" customHeight="1">
      <c r="A21" s="416">
        <v>8</v>
      </c>
      <c r="B21" s="974" t="str">
        <f>IF(基本情報入力シート!C60="","",基本情報入力シート!C60)</f>
        <v/>
      </c>
      <c r="C21" s="975"/>
      <c r="D21" s="975"/>
      <c r="E21" s="975"/>
      <c r="F21" s="975"/>
      <c r="G21" s="975"/>
      <c r="H21" s="975"/>
      <c r="I21" s="976"/>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0"/>
      <c r="Q21" s="1061"/>
      <c r="R21" s="417" t="str">
        <f>IFERROR(IF('別紙様式3-2（４・５月）'!Z23="ベア加算","",P21*VLOOKUP(N21,【参考】数式用!$AD$2:$AH$37,MATCH(O21,【参考】数式用!$K$4:$N$4,0)+1,0)),"")</f>
        <v/>
      </c>
      <c r="S21" s="72"/>
      <c r="T21" s="1062"/>
      <c r="U21" s="1063"/>
      <c r="V21" s="524" t="str">
        <f>IFERROR(P21*VLOOKUP(AF21,【参考】数式用4!$EY$3:$GF$106,MATCH(N21,【参考】数式用4!$EY$2:$GF$2,0)),"")</f>
        <v/>
      </c>
      <c r="W21" s="49"/>
      <c r="X21" s="71"/>
      <c r="Y21" s="1113" t="str">
        <f>IFERROR(IF('別紙様式3-2（４・５月）'!Z23="ベア加算","",W21*VLOOKUP(N21,【参考】数式用!$AD$2:$AH$27,MATCH(O21,【参考】数式用!$K$4:$N$4,0)+1,0)),"")</f>
        <v/>
      </c>
      <c r="Z21" s="1113"/>
      <c r="AA21" s="72"/>
      <c r="AB21" s="73"/>
      <c r="AC21" s="526" t="str">
        <f>IFERROR(X21*VLOOKUP(AG21,【参考】数式用4!$EY$3:$GF$106,MATCH(N21,【参考】数式用4!$EY$2:$GF$2,0)),"")</f>
        <v/>
      </c>
      <c r="AD21" s="519" t="str">
        <f t="shared" si="0"/>
        <v/>
      </c>
      <c r="AE21" s="521" t="str">
        <f t="shared" si="1"/>
        <v/>
      </c>
      <c r="AF21" s="415" t="str">
        <f>IF(O21="","",'別紙様式3-2（４・５月）'!O23&amp;'別紙様式3-2（４・５月）'!P23&amp;'別紙様式3-2（４・５月）'!Q23&amp;"から"&amp;O21)</f>
        <v/>
      </c>
      <c r="AG21" s="415" t="str">
        <f>IF(OR(W21="",W21="―"),"",'別紙様式3-2（４・５月）'!O23&amp;'別紙様式3-2（４・５月）'!P23&amp;'別紙様式3-2（４・５月）'!Q23&amp;"から"&amp;W21)</f>
        <v/>
      </c>
    </row>
    <row r="22" spans="1:41" ht="24.9" customHeight="1">
      <c r="A22" s="416">
        <v>9</v>
      </c>
      <c r="B22" s="974" t="str">
        <f>IF(基本情報入力シート!C61="","",基本情報入力シート!C61)</f>
        <v/>
      </c>
      <c r="C22" s="975"/>
      <c r="D22" s="975"/>
      <c r="E22" s="975"/>
      <c r="F22" s="975"/>
      <c r="G22" s="975"/>
      <c r="H22" s="975"/>
      <c r="I22" s="976"/>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0"/>
      <c r="Q22" s="1061"/>
      <c r="R22" s="417" t="str">
        <f>IFERROR(IF('別紙様式3-2（４・５月）'!Z24="ベア加算","",P22*VLOOKUP(N22,【参考】数式用!$AD$2:$AH$37,MATCH(O22,【参考】数式用!$K$4:$N$4,0)+1,0)),"")</f>
        <v/>
      </c>
      <c r="S22" s="72"/>
      <c r="T22" s="1062"/>
      <c r="U22" s="1063"/>
      <c r="V22" s="524" t="str">
        <f>IFERROR(P22*VLOOKUP(AF22,【参考】数式用4!$EY$3:$GF$106,MATCH(N22,【参考】数式用4!$EY$2:$GF$2,0)),"")</f>
        <v/>
      </c>
      <c r="W22" s="49"/>
      <c r="X22" s="71"/>
      <c r="Y22" s="1113" t="str">
        <f>IFERROR(IF('別紙様式3-2（４・５月）'!Z24="ベア加算","",W22*VLOOKUP(N22,【参考】数式用!$AD$2:$AH$27,MATCH(O22,【参考】数式用!$K$4:$N$4,0)+1,0)),"")</f>
        <v/>
      </c>
      <c r="Z22" s="1113"/>
      <c r="AA22" s="72"/>
      <c r="AB22" s="73"/>
      <c r="AC22" s="526" t="str">
        <f>IFERROR(X22*VLOOKUP(AG22,【参考】数式用4!$EY$3:$GF$106,MATCH(N22,【参考】数式用4!$EY$2:$GF$2,0)),"")</f>
        <v/>
      </c>
      <c r="AD22" s="519" t="str">
        <f t="shared" si="0"/>
        <v/>
      </c>
      <c r="AE22" s="521" t="str">
        <f t="shared" si="1"/>
        <v/>
      </c>
      <c r="AF22" s="415" t="str">
        <f>IF(O22="","",'別紙様式3-2（４・５月）'!O24&amp;'別紙様式3-2（４・５月）'!P24&amp;'別紙様式3-2（４・５月）'!Q24&amp;"から"&amp;O22)</f>
        <v/>
      </c>
      <c r="AG22" s="415" t="str">
        <f>IF(OR(W22="",W22="―"),"",'別紙様式3-2（４・５月）'!O24&amp;'別紙様式3-2（４・５月）'!P24&amp;'別紙様式3-2（４・５月）'!Q24&amp;"から"&amp;W22)</f>
        <v/>
      </c>
    </row>
    <row r="23" spans="1:41" ht="24.9" customHeight="1">
      <c r="A23" s="416">
        <v>10</v>
      </c>
      <c r="B23" s="974" t="str">
        <f>IF(基本情報入力シート!C62="","",基本情報入力シート!C62)</f>
        <v/>
      </c>
      <c r="C23" s="975"/>
      <c r="D23" s="975"/>
      <c r="E23" s="975"/>
      <c r="F23" s="975"/>
      <c r="G23" s="975"/>
      <c r="H23" s="975"/>
      <c r="I23" s="976"/>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0"/>
      <c r="Q23" s="1061"/>
      <c r="R23" s="417" t="str">
        <f>IFERROR(IF('別紙様式3-2（４・５月）'!Z25="ベア加算","",P23*VLOOKUP(N23,【参考】数式用!$AD$2:$AH$37,MATCH(O23,【参考】数式用!$K$4:$N$4,0)+1,0)),"")</f>
        <v/>
      </c>
      <c r="S23" s="72"/>
      <c r="T23" s="1062"/>
      <c r="U23" s="1063"/>
      <c r="V23" s="524" t="str">
        <f>IFERROR(P23*VLOOKUP(AF23,【参考】数式用4!$EY$3:$GF$106,MATCH(N23,【参考】数式用4!$EY$2:$GF$2,0)),"")</f>
        <v/>
      </c>
      <c r="W23" s="49"/>
      <c r="X23" s="71"/>
      <c r="Y23" s="1113" t="str">
        <f>IFERROR(IF('別紙様式3-2（４・５月）'!Z25="ベア加算","",W23*VLOOKUP(N23,【参考】数式用!$AD$2:$AH$27,MATCH(O23,【参考】数式用!$K$4:$N$4,0)+1,0)),"")</f>
        <v/>
      </c>
      <c r="Z23" s="1113"/>
      <c r="AA23" s="72"/>
      <c r="AB23" s="73"/>
      <c r="AC23" s="526" t="str">
        <f>IFERROR(X23*VLOOKUP(AG23,【参考】数式用4!$EY$3:$GF$106,MATCH(N23,【参考】数式用4!$EY$2:$GF$2,0)),"")</f>
        <v/>
      </c>
      <c r="AD23" s="519" t="str">
        <f t="shared" si="0"/>
        <v/>
      </c>
      <c r="AE23" s="521" t="str">
        <f t="shared" si="1"/>
        <v/>
      </c>
      <c r="AF23" s="415" t="str">
        <f>IF(O23="","",'別紙様式3-2（４・５月）'!O25&amp;'別紙様式3-2（４・５月）'!P25&amp;'別紙様式3-2（４・５月）'!Q25&amp;"から"&amp;O23)</f>
        <v/>
      </c>
      <c r="AG23" s="415" t="str">
        <f>IF(OR(W23="",W23="―"),"",'別紙様式3-2（４・５月）'!O25&amp;'別紙様式3-2（４・５月）'!P25&amp;'別紙様式3-2（４・５月）'!Q25&amp;"から"&amp;W23)</f>
        <v/>
      </c>
    </row>
    <row r="24" spans="1:41" ht="24.9" customHeight="1">
      <c r="A24" s="416">
        <v>11</v>
      </c>
      <c r="B24" s="974" t="str">
        <f>IF(基本情報入力シート!C63="","",基本情報入力シート!C63)</f>
        <v/>
      </c>
      <c r="C24" s="975"/>
      <c r="D24" s="975"/>
      <c r="E24" s="975"/>
      <c r="F24" s="975"/>
      <c r="G24" s="975"/>
      <c r="H24" s="975"/>
      <c r="I24" s="976"/>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0"/>
      <c r="Q24" s="1061"/>
      <c r="R24" s="417" t="str">
        <f>IFERROR(IF('別紙様式3-2（４・５月）'!Z26="ベア加算","",P24*VLOOKUP(N24,【参考】数式用!$AD$2:$AH$37,MATCH(O24,【参考】数式用!$K$4:$N$4,0)+1,0)),"")</f>
        <v/>
      </c>
      <c r="S24" s="72"/>
      <c r="T24" s="1062"/>
      <c r="U24" s="1063"/>
      <c r="V24" s="524" t="str">
        <f>IFERROR(P24*VLOOKUP(AF24,【参考】数式用4!$EY$3:$GF$106,MATCH(N24,【参考】数式用4!$EY$2:$GF$2,0)),"")</f>
        <v/>
      </c>
      <c r="W24" s="49"/>
      <c r="X24" s="71"/>
      <c r="Y24" s="1113" t="str">
        <f>IFERROR(IF('別紙様式3-2（４・５月）'!Z26="ベア加算","",W24*VLOOKUP(N24,【参考】数式用!$AD$2:$AH$27,MATCH(O24,【参考】数式用!$K$4:$N$4,0)+1,0)),"")</f>
        <v/>
      </c>
      <c r="Z24" s="1113"/>
      <c r="AA24" s="72"/>
      <c r="AB24" s="73"/>
      <c r="AC24" s="526" t="str">
        <f>IFERROR(X24*VLOOKUP(AG24,【参考】数式用4!$EY$3:$GF$106,MATCH(N24,【参考】数式用4!$EY$2:$GF$2,0)),"")</f>
        <v/>
      </c>
      <c r="AD24" s="519" t="str">
        <f t="shared" si="0"/>
        <v/>
      </c>
      <c r="AE24" s="521" t="str">
        <f t="shared" si="1"/>
        <v/>
      </c>
      <c r="AF24" s="415" t="str">
        <f>IF(O24="","",'別紙様式3-2（４・５月）'!O26&amp;'別紙様式3-2（４・５月）'!P26&amp;'別紙様式3-2（４・５月）'!Q26&amp;"から"&amp;O24)</f>
        <v/>
      </c>
      <c r="AG24" s="415" t="str">
        <f>IF(OR(W24="",W24="―"),"",'別紙様式3-2（４・５月）'!O26&amp;'別紙様式3-2（４・５月）'!P26&amp;'別紙様式3-2（４・５月）'!Q26&amp;"から"&amp;W24)</f>
        <v/>
      </c>
    </row>
    <row r="25" spans="1:41" ht="24.9" customHeight="1">
      <c r="A25" s="416">
        <v>12</v>
      </c>
      <c r="B25" s="974" t="str">
        <f>IF(基本情報入力シート!C64="","",基本情報入力シート!C64)</f>
        <v/>
      </c>
      <c r="C25" s="975"/>
      <c r="D25" s="975"/>
      <c r="E25" s="975"/>
      <c r="F25" s="975"/>
      <c r="G25" s="975"/>
      <c r="H25" s="975"/>
      <c r="I25" s="976"/>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0"/>
      <c r="Q25" s="1061"/>
      <c r="R25" s="417" t="str">
        <f>IFERROR(IF('別紙様式3-2（４・５月）'!Z27="ベア加算","",P25*VLOOKUP(N25,【参考】数式用!$AD$2:$AH$37,MATCH(O25,【参考】数式用!$K$4:$N$4,0)+1,0)),"")</f>
        <v/>
      </c>
      <c r="S25" s="72"/>
      <c r="T25" s="1062"/>
      <c r="U25" s="1063"/>
      <c r="V25" s="524" t="str">
        <f>IFERROR(P25*VLOOKUP(AF25,【参考】数式用4!$EY$3:$GF$106,MATCH(N25,【参考】数式用4!$EY$2:$GF$2,0)),"")</f>
        <v/>
      </c>
      <c r="W25" s="49"/>
      <c r="X25" s="71"/>
      <c r="Y25" s="1113" t="str">
        <f>IFERROR(IF('別紙様式3-2（４・５月）'!Z27="ベア加算","",W25*VLOOKUP(N25,【参考】数式用!$AD$2:$AH$27,MATCH(O25,【参考】数式用!$K$4:$N$4,0)+1,0)),"")</f>
        <v/>
      </c>
      <c r="Z25" s="1113"/>
      <c r="AA25" s="72"/>
      <c r="AB25" s="73"/>
      <c r="AC25" s="526" t="str">
        <f>IFERROR(X25*VLOOKUP(AG25,【参考】数式用4!$EY$3:$GF$106,MATCH(N25,【参考】数式用4!$EY$2:$GF$2,0)),"")</f>
        <v/>
      </c>
      <c r="AD25" s="519" t="str">
        <f t="shared" si="0"/>
        <v/>
      </c>
      <c r="AE25" s="521" t="str">
        <f t="shared" si="1"/>
        <v/>
      </c>
      <c r="AF25" s="415" t="str">
        <f>IF(O25="","",'別紙様式3-2（４・５月）'!O27&amp;'別紙様式3-2（４・５月）'!P27&amp;'別紙様式3-2（４・５月）'!Q27&amp;"から"&amp;O25)</f>
        <v/>
      </c>
      <c r="AG25" s="415" t="str">
        <f>IF(OR(W25="",W25="―"),"",'別紙様式3-2（４・５月）'!O27&amp;'別紙様式3-2（４・５月）'!P27&amp;'別紙様式3-2（４・５月）'!Q27&amp;"から"&amp;W25)</f>
        <v/>
      </c>
    </row>
    <row r="26" spans="1:41" ht="24.9" customHeight="1">
      <c r="A26" s="416">
        <v>13</v>
      </c>
      <c r="B26" s="974" t="str">
        <f>IF(基本情報入力シート!C65="","",基本情報入力シート!C65)</f>
        <v/>
      </c>
      <c r="C26" s="975"/>
      <c r="D26" s="975"/>
      <c r="E26" s="975"/>
      <c r="F26" s="975"/>
      <c r="G26" s="975"/>
      <c r="H26" s="975"/>
      <c r="I26" s="976"/>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0"/>
      <c r="Q26" s="1061"/>
      <c r="R26" s="417" t="str">
        <f>IFERROR(IF('別紙様式3-2（４・５月）'!Z28="ベア加算","",P26*VLOOKUP(N26,【参考】数式用!$AD$2:$AH$37,MATCH(O26,【参考】数式用!$K$4:$N$4,0)+1,0)),"")</f>
        <v/>
      </c>
      <c r="S26" s="72"/>
      <c r="T26" s="1062"/>
      <c r="U26" s="1063"/>
      <c r="V26" s="524" t="str">
        <f>IFERROR(P26*VLOOKUP(AF26,【参考】数式用4!$EY$3:$GF$106,MATCH(N26,【参考】数式用4!$EY$2:$GF$2,0)),"")</f>
        <v/>
      </c>
      <c r="W26" s="49"/>
      <c r="X26" s="71"/>
      <c r="Y26" s="1113" t="str">
        <f>IFERROR(IF('別紙様式3-2（４・５月）'!Z28="ベア加算","",W26*VLOOKUP(N26,【参考】数式用!$AD$2:$AH$27,MATCH(O26,【参考】数式用!$K$4:$N$4,0)+1,0)),"")</f>
        <v/>
      </c>
      <c r="Z26" s="1113"/>
      <c r="AA26" s="72"/>
      <c r="AB26" s="73"/>
      <c r="AC26" s="526" t="str">
        <f>IFERROR(X26*VLOOKUP(AG26,【参考】数式用4!$EY$3:$GF$106,MATCH(N26,【参考】数式用4!$EY$2:$GF$2,0)),"")</f>
        <v/>
      </c>
      <c r="AD26" s="519" t="str">
        <f t="shared" si="0"/>
        <v/>
      </c>
      <c r="AE26" s="521" t="str">
        <f t="shared" si="1"/>
        <v/>
      </c>
      <c r="AF26" s="415" t="str">
        <f>IF(O26="","",'別紙様式3-2（４・５月）'!O28&amp;'別紙様式3-2（４・５月）'!P28&amp;'別紙様式3-2（４・５月）'!Q28&amp;"から"&amp;O26)</f>
        <v/>
      </c>
      <c r="AG26" s="415" t="str">
        <f>IF(OR(W26="",W26="―"),"",'別紙様式3-2（４・５月）'!O28&amp;'別紙様式3-2（４・５月）'!P28&amp;'別紙様式3-2（４・５月）'!Q28&amp;"から"&amp;W26)</f>
        <v/>
      </c>
    </row>
    <row r="27" spans="1:41" ht="24.9" customHeight="1">
      <c r="A27" s="416">
        <v>14</v>
      </c>
      <c r="B27" s="974" t="str">
        <f>IF(基本情報入力シート!C66="","",基本情報入力シート!C66)</f>
        <v/>
      </c>
      <c r="C27" s="975"/>
      <c r="D27" s="975"/>
      <c r="E27" s="975"/>
      <c r="F27" s="975"/>
      <c r="G27" s="975"/>
      <c r="H27" s="975"/>
      <c r="I27" s="976"/>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0"/>
      <c r="Q27" s="1061"/>
      <c r="R27" s="417" t="str">
        <f>IFERROR(IF('別紙様式3-2（４・５月）'!Z29="ベア加算","",P27*VLOOKUP(N27,【参考】数式用!$AD$2:$AH$37,MATCH(O27,【参考】数式用!$K$4:$N$4,0)+1,0)),"")</f>
        <v/>
      </c>
      <c r="S27" s="72"/>
      <c r="T27" s="1062"/>
      <c r="U27" s="1063"/>
      <c r="V27" s="524" t="str">
        <f>IFERROR(P27*VLOOKUP(AF27,【参考】数式用4!$EY$3:$GF$106,MATCH(N27,【参考】数式用4!$EY$2:$GF$2,0)),"")</f>
        <v/>
      </c>
      <c r="W27" s="49"/>
      <c r="X27" s="71"/>
      <c r="Y27" s="1113" t="str">
        <f>IFERROR(IF('別紙様式3-2（４・５月）'!Z29="ベア加算","",W27*VLOOKUP(N27,【参考】数式用!$AD$2:$AH$27,MATCH(O27,【参考】数式用!$K$4:$N$4,0)+1,0)),"")</f>
        <v/>
      </c>
      <c r="Z27" s="1113"/>
      <c r="AA27" s="72"/>
      <c r="AB27" s="73"/>
      <c r="AC27" s="526" t="str">
        <f>IFERROR(X27*VLOOKUP(AG27,【参考】数式用4!$EY$3:$GF$106,MATCH(N27,【参考】数式用4!$EY$2:$GF$2,0)),"")</f>
        <v/>
      </c>
      <c r="AD27" s="519" t="str">
        <f t="shared" si="0"/>
        <v/>
      </c>
      <c r="AE27" s="521" t="str">
        <f t="shared" si="1"/>
        <v/>
      </c>
      <c r="AF27" s="415" t="str">
        <f>IF(O27="","",'別紙様式3-2（４・５月）'!O29&amp;'別紙様式3-2（４・５月）'!P29&amp;'別紙様式3-2（４・５月）'!Q29&amp;"から"&amp;O27)</f>
        <v/>
      </c>
      <c r="AG27" s="415" t="str">
        <f>IF(OR(W27="",W27="―"),"",'別紙様式3-2（４・５月）'!O29&amp;'別紙様式3-2（４・５月）'!P29&amp;'別紙様式3-2（４・５月）'!Q29&amp;"から"&amp;W27)</f>
        <v/>
      </c>
    </row>
    <row r="28" spans="1:41" ht="24.9" customHeight="1">
      <c r="A28" s="416">
        <v>15</v>
      </c>
      <c r="B28" s="974" t="str">
        <f>IF(基本情報入力シート!C67="","",基本情報入力シート!C67)</f>
        <v/>
      </c>
      <c r="C28" s="975"/>
      <c r="D28" s="975"/>
      <c r="E28" s="975"/>
      <c r="F28" s="975"/>
      <c r="G28" s="975"/>
      <c r="H28" s="975"/>
      <c r="I28" s="976"/>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0"/>
      <c r="Q28" s="1061"/>
      <c r="R28" s="417" t="str">
        <f>IFERROR(IF('別紙様式3-2（４・５月）'!Z30="ベア加算","",P28*VLOOKUP(N28,【参考】数式用!$AD$2:$AH$37,MATCH(O28,【参考】数式用!$K$4:$N$4,0)+1,0)),"")</f>
        <v/>
      </c>
      <c r="S28" s="72"/>
      <c r="T28" s="1062"/>
      <c r="U28" s="1063"/>
      <c r="V28" s="524" t="str">
        <f>IFERROR(P28*VLOOKUP(AF28,【参考】数式用4!$EY$3:$GF$106,MATCH(N28,【参考】数式用4!$EY$2:$GF$2,0)),"")</f>
        <v/>
      </c>
      <c r="W28" s="49"/>
      <c r="X28" s="71"/>
      <c r="Y28" s="1113" t="str">
        <f>IFERROR(IF('別紙様式3-2（４・５月）'!Z30="ベア加算","",W28*VLOOKUP(N28,【参考】数式用!$AD$2:$AH$27,MATCH(O28,【参考】数式用!$K$4:$N$4,0)+1,0)),"")</f>
        <v/>
      </c>
      <c r="Z28" s="1113"/>
      <c r="AA28" s="72"/>
      <c r="AB28" s="73"/>
      <c r="AC28" s="526" t="str">
        <f>IFERROR(X28*VLOOKUP(AG28,【参考】数式用4!$EY$3:$GF$106,MATCH(N28,【参考】数式用4!$EY$2:$GF$2,0)),"")</f>
        <v/>
      </c>
      <c r="AD28" s="519" t="str">
        <f t="shared" si="0"/>
        <v/>
      </c>
      <c r="AE28" s="521" t="str">
        <f t="shared" si="1"/>
        <v/>
      </c>
      <c r="AF28" s="415" t="str">
        <f>IF(O28="","",'別紙様式3-2（４・５月）'!O30&amp;'別紙様式3-2（４・５月）'!P30&amp;'別紙様式3-2（４・５月）'!Q30&amp;"から"&amp;O28)</f>
        <v/>
      </c>
      <c r="AG28" s="415" t="str">
        <f>IF(OR(W28="",W28="―"),"",'別紙様式3-2（４・５月）'!O30&amp;'別紙様式3-2（４・５月）'!P30&amp;'別紙様式3-2（４・５月）'!Q30&amp;"から"&amp;W28)</f>
        <v/>
      </c>
    </row>
    <row r="29" spans="1:41" ht="24.9" customHeight="1">
      <c r="A29" s="416">
        <v>16</v>
      </c>
      <c r="B29" s="974" t="str">
        <f>IF(基本情報入力シート!C68="","",基本情報入力シート!C68)</f>
        <v/>
      </c>
      <c r="C29" s="975"/>
      <c r="D29" s="975"/>
      <c r="E29" s="975"/>
      <c r="F29" s="975"/>
      <c r="G29" s="975"/>
      <c r="H29" s="975"/>
      <c r="I29" s="976"/>
      <c r="J29" s="393" t="str">
        <f>IF(基本情報入力シート!M68="","",基本情報入力シート!M68)</f>
        <v/>
      </c>
      <c r="K29" s="393" t="str">
        <f>IF(基本情報入力シート!R68="","",基本情報入力シート!R68)</f>
        <v/>
      </c>
      <c r="L29" s="393" t="str">
        <f>IF(基本情報入力シート!W68="","",基本情報入力シート!W68)</f>
        <v/>
      </c>
      <c r="M29" s="418" t="str">
        <f>IF(基本情報入力シート!X68="","",基本情報入力シート!X68)</f>
        <v/>
      </c>
      <c r="N29" s="428" t="str">
        <f>IF(基本情報入力シート!Y68="","",基本情報入力シート!Y68)</f>
        <v/>
      </c>
      <c r="O29" s="429"/>
      <c r="P29" s="1060"/>
      <c r="Q29" s="1061"/>
      <c r="R29" s="430" t="str">
        <f>IFERROR(IF('別紙様式3-2（４・５月）'!Z31="ベア加算","",P29*VLOOKUP(N29,【参考】数式用!$AD$2:$AH$37,MATCH(O29,【参考】数式用!$K$4:$N$4,0)+1,0)),"")</f>
        <v/>
      </c>
      <c r="S29" s="72"/>
      <c r="T29" s="1060"/>
      <c r="U29" s="1061"/>
      <c r="V29" s="524" t="str">
        <f>IFERROR(P29*VLOOKUP(AF29,【参考】数式用4!$EY$3:$GF$106,MATCH(N29,【参考】数式用4!$EY$2:$GF$2,0)),"")</f>
        <v/>
      </c>
      <c r="W29" s="50"/>
      <c r="X29" s="427"/>
      <c r="Y29" s="1113" t="str">
        <f>IFERROR(IF('別紙様式3-2（４・５月）'!Z31="ベア加算","",W29*VLOOKUP(N29,【参考】数式用!$AD$2:$AH$27,MATCH(O29,【参考】数式用!$K$4:$N$4,0)+1,0)),"")</f>
        <v/>
      </c>
      <c r="Z29" s="1113"/>
      <c r="AA29" s="72"/>
      <c r="AB29" s="427"/>
      <c r="AC29" s="526" t="str">
        <f>IFERROR(X29*VLOOKUP(AG29,【参考】数式用4!$EY$3:$GF$106,MATCH(N29,【参考】数式用4!$EY$2:$GF$2,0)),"")</f>
        <v/>
      </c>
      <c r="AD29" s="519" t="str">
        <f t="shared" si="0"/>
        <v/>
      </c>
      <c r="AE29" s="521" t="str">
        <f t="shared" si="1"/>
        <v/>
      </c>
      <c r="AF29" s="415" t="str">
        <f>IF(O29="","",'別紙様式3-2（４・５月）'!O31&amp;'別紙様式3-2（４・５月）'!P31&amp;'別紙様式3-2（４・５月）'!Q31&amp;"から"&amp;O29)</f>
        <v/>
      </c>
      <c r="AG29" s="415" t="str">
        <f>IF(OR(W29="",W29="―"),"",'別紙様式3-2（４・５月）'!O31&amp;'別紙様式3-2（４・５月）'!P31&amp;'別紙様式3-2（４・５月）'!Q31&amp;"から"&amp;W29)</f>
        <v/>
      </c>
    </row>
    <row r="30" spans="1:41" s="361" customFormat="1" ht="24.9" customHeight="1">
      <c r="A30" s="416">
        <v>17</v>
      </c>
      <c r="B30" s="974" t="str">
        <f>IF(基本情報入力シート!C69="","",基本情報入力シート!C69)</f>
        <v/>
      </c>
      <c r="C30" s="975"/>
      <c r="D30" s="975"/>
      <c r="E30" s="975"/>
      <c r="F30" s="975"/>
      <c r="G30" s="975"/>
      <c r="H30" s="975"/>
      <c r="I30" s="976"/>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0"/>
      <c r="Q30" s="1061"/>
      <c r="R30" s="417" t="str">
        <f>IFERROR(IF('別紙様式3-2（４・５月）'!Z32="ベア加算","",P30*VLOOKUP(N30,【参考】数式用!$AD$2:$AH$37,MATCH(O30,【参考】数式用!$K$4:$N$4,0)+1,0)),"")</f>
        <v/>
      </c>
      <c r="S30" s="72"/>
      <c r="T30" s="1062"/>
      <c r="U30" s="1063"/>
      <c r="V30" s="524" t="str">
        <f>IFERROR(P30*VLOOKUP(AF30,【参考】数式用4!$EY$3:$GF$106,MATCH(N30,【参考】数式用4!$EY$2:$GF$2,0)),"")</f>
        <v/>
      </c>
      <c r="W30" s="49"/>
      <c r="X30" s="71"/>
      <c r="Y30" s="1113" t="str">
        <f>IFERROR(IF('別紙様式3-2（４・５月）'!Z32="ベア加算","",W30*VLOOKUP(N30,【参考】数式用!$AD$2:$AH$27,MATCH(O30,【参考】数式用!$K$4:$N$4,0)+1,0)),"")</f>
        <v/>
      </c>
      <c r="Z30" s="1113"/>
      <c r="AA30" s="72"/>
      <c r="AB30" s="73"/>
      <c r="AC30" s="526" t="str">
        <f>IFERROR(X30*VLOOKUP(AG30,【参考】数式用4!$EY$3:$GF$106,MATCH(N30,【参考】数式用4!$EY$2:$GF$2,0)),"")</f>
        <v/>
      </c>
      <c r="AD30" s="519" t="str">
        <f t="shared" si="0"/>
        <v/>
      </c>
      <c r="AE30" s="521" t="str">
        <f t="shared" si="1"/>
        <v/>
      </c>
      <c r="AF30" s="415" t="str">
        <f>IF(O30="","",'別紙様式3-2（４・５月）'!O32&amp;'別紙様式3-2（４・５月）'!P32&amp;'別紙様式3-2（４・５月）'!Q32&amp;"から"&amp;O30)</f>
        <v/>
      </c>
      <c r="AG30" s="415"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6">
        <v>18</v>
      </c>
      <c r="B31" s="974" t="str">
        <f>IF(基本情報入力シート!C70="","",基本情報入力シート!C70)</f>
        <v/>
      </c>
      <c r="C31" s="975"/>
      <c r="D31" s="975"/>
      <c r="E31" s="975"/>
      <c r="F31" s="975"/>
      <c r="G31" s="975"/>
      <c r="H31" s="975"/>
      <c r="I31" s="976"/>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0"/>
      <c r="Q31" s="1061"/>
      <c r="R31" s="417" t="str">
        <f>IFERROR(IF('別紙様式3-2（４・５月）'!Z33="ベア加算","",P31*VLOOKUP(N31,【参考】数式用!$AD$2:$AH$37,MATCH(O31,【参考】数式用!$K$4:$N$4,0)+1,0)),"")</f>
        <v/>
      </c>
      <c r="S31" s="72"/>
      <c r="T31" s="1062"/>
      <c r="U31" s="1063"/>
      <c r="V31" s="524" t="str">
        <f>IFERROR(P31*VLOOKUP(AF31,【参考】数式用4!$EY$3:$GF$106,MATCH(N31,【参考】数式用4!$EY$2:$GF$2,0)),"")</f>
        <v/>
      </c>
      <c r="W31" s="49"/>
      <c r="X31" s="71"/>
      <c r="Y31" s="1113" t="str">
        <f>IFERROR(IF('別紙様式3-2（４・５月）'!Z33="ベア加算","",W31*VLOOKUP(N31,【参考】数式用!$AD$2:$AH$27,MATCH(O31,【参考】数式用!$K$4:$N$4,0)+1,0)),"")</f>
        <v/>
      </c>
      <c r="Z31" s="1113"/>
      <c r="AA31" s="72"/>
      <c r="AB31" s="73"/>
      <c r="AC31" s="526" t="str">
        <f>IFERROR(X31*VLOOKUP(AG31,【参考】数式用4!$EY$3:$GF$106,MATCH(N31,【参考】数式用4!$EY$2:$GF$2,0)),"")</f>
        <v/>
      </c>
      <c r="AD31" s="519" t="str">
        <f t="shared" si="0"/>
        <v/>
      </c>
      <c r="AE31" s="521" t="str">
        <f t="shared" si="1"/>
        <v/>
      </c>
      <c r="AF31" s="415" t="str">
        <f>IF(O31="","",'別紙様式3-2（４・５月）'!O33&amp;'別紙様式3-2（４・５月）'!P33&amp;'別紙様式3-2（４・５月）'!Q33&amp;"から"&amp;O31)</f>
        <v/>
      </c>
      <c r="AG31" s="415"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6">
        <v>19</v>
      </c>
      <c r="B32" s="974" t="str">
        <f>IF(基本情報入力シート!C71="","",基本情報入力シート!C71)</f>
        <v/>
      </c>
      <c r="C32" s="975"/>
      <c r="D32" s="975"/>
      <c r="E32" s="975"/>
      <c r="F32" s="975"/>
      <c r="G32" s="975"/>
      <c r="H32" s="975"/>
      <c r="I32" s="976"/>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0"/>
      <c r="Q32" s="1061"/>
      <c r="R32" s="417" t="str">
        <f>IFERROR(IF('別紙様式3-2（４・５月）'!Z34="ベア加算","",P32*VLOOKUP(N32,【参考】数式用!$AD$2:$AH$37,MATCH(O32,【参考】数式用!$K$4:$N$4,0)+1,0)),"")</f>
        <v/>
      </c>
      <c r="S32" s="72"/>
      <c r="T32" s="1062"/>
      <c r="U32" s="1063"/>
      <c r="V32" s="524" t="str">
        <f>IFERROR(P32*VLOOKUP(AF32,【参考】数式用4!$EY$3:$GF$106,MATCH(N32,【参考】数式用4!$EY$2:$GF$2,0)),"")</f>
        <v/>
      </c>
      <c r="W32" s="49"/>
      <c r="X32" s="71"/>
      <c r="Y32" s="1113" t="str">
        <f>IFERROR(IF('別紙様式3-2（４・５月）'!Z34="ベア加算","",W32*VLOOKUP(N32,【参考】数式用!$AD$2:$AH$27,MATCH(O32,【参考】数式用!$K$4:$N$4,0)+1,0)),"")</f>
        <v/>
      </c>
      <c r="Z32" s="1113"/>
      <c r="AA32" s="72"/>
      <c r="AB32" s="73"/>
      <c r="AC32" s="526" t="str">
        <f>IFERROR(X32*VLOOKUP(AG32,【参考】数式用4!$EY$3:$GF$106,MATCH(N32,【参考】数式用4!$EY$2:$GF$2,0)),"")</f>
        <v/>
      </c>
      <c r="AD32" s="519" t="str">
        <f t="shared" si="0"/>
        <v/>
      </c>
      <c r="AE32" s="521" t="str">
        <f t="shared" si="1"/>
        <v/>
      </c>
      <c r="AF32" s="415" t="str">
        <f>IF(O32="","",'別紙様式3-2（４・５月）'!O34&amp;'別紙様式3-2（４・５月）'!P34&amp;'別紙様式3-2（４・５月）'!Q34&amp;"から"&amp;O32)</f>
        <v/>
      </c>
      <c r="AG32" s="415"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6">
        <v>20</v>
      </c>
      <c r="B33" s="974" t="str">
        <f>IF(基本情報入力シート!C72="","",基本情報入力シート!C72)</f>
        <v/>
      </c>
      <c r="C33" s="975"/>
      <c r="D33" s="975"/>
      <c r="E33" s="975"/>
      <c r="F33" s="975"/>
      <c r="G33" s="975"/>
      <c r="H33" s="975"/>
      <c r="I33" s="976"/>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0"/>
      <c r="Q33" s="1061"/>
      <c r="R33" s="417" t="str">
        <f>IFERROR(IF('別紙様式3-2（４・５月）'!Z35="ベア加算","",P33*VLOOKUP(N33,【参考】数式用!$AD$2:$AH$37,MATCH(O33,【参考】数式用!$K$4:$N$4,0)+1,0)),"")</f>
        <v/>
      </c>
      <c r="S33" s="72"/>
      <c r="T33" s="1062"/>
      <c r="U33" s="1063"/>
      <c r="V33" s="524" t="str">
        <f>IFERROR(P33*VLOOKUP(AF33,【参考】数式用4!$EY$3:$GF$106,MATCH(N33,【参考】数式用4!$EY$2:$GF$2,0)),"")</f>
        <v/>
      </c>
      <c r="W33" s="49"/>
      <c r="X33" s="71"/>
      <c r="Y33" s="1113" t="str">
        <f>IFERROR(IF('別紙様式3-2（４・５月）'!Z35="ベア加算","",W33*VLOOKUP(N33,【参考】数式用!$AD$2:$AH$27,MATCH(O33,【参考】数式用!$K$4:$N$4,0)+1,0)),"")</f>
        <v/>
      </c>
      <c r="Z33" s="1113"/>
      <c r="AA33" s="72"/>
      <c r="AB33" s="73"/>
      <c r="AC33" s="526" t="str">
        <f>IFERROR(X33*VLOOKUP(AG33,【参考】数式用4!$EY$3:$GF$106,MATCH(N33,【参考】数式用4!$EY$2:$GF$2,0)),"")</f>
        <v/>
      </c>
      <c r="AD33" s="519" t="str">
        <f t="shared" si="0"/>
        <v/>
      </c>
      <c r="AE33" s="521" t="str">
        <f t="shared" si="1"/>
        <v/>
      </c>
      <c r="AF33" s="415" t="str">
        <f>IF(O33="","",'別紙様式3-2（４・５月）'!O35&amp;'別紙様式3-2（４・５月）'!P35&amp;'別紙様式3-2（４・５月）'!Q35&amp;"から"&amp;O33)</f>
        <v/>
      </c>
      <c r="AG33" s="415"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6">
        <v>21</v>
      </c>
      <c r="B34" s="974" t="str">
        <f>IF(基本情報入力シート!C73="","",基本情報入力シート!C73)</f>
        <v/>
      </c>
      <c r="C34" s="975"/>
      <c r="D34" s="975"/>
      <c r="E34" s="975"/>
      <c r="F34" s="975"/>
      <c r="G34" s="975"/>
      <c r="H34" s="975"/>
      <c r="I34" s="976"/>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0"/>
      <c r="Q34" s="1061"/>
      <c r="R34" s="417" t="str">
        <f>IFERROR(IF('別紙様式3-2（４・５月）'!Z36="ベア加算","",P34*VLOOKUP(N34,【参考】数式用!$AD$2:$AH$37,MATCH(O34,【参考】数式用!$K$4:$N$4,0)+1,0)),"")</f>
        <v/>
      </c>
      <c r="S34" s="72"/>
      <c r="T34" s="1062"/>
      <c r="U34" s="1063"/>
      <c r="V34" s="524" t="str">
        <f>IFERROR(P34*VLOOKUP(AF34,【参考】数式用4!$EY$3:$GF$106,MATCH(N34,【参考】数式用4!$EY$2:$GF$2,0)),"")</f>
        <v/>
      </c>
      <c r="W34" s="49"/>
      <c r="X34" s="71"/>
      <c r="Y34" s="1113" t="str">
        <f>IFERROR(IF('別紙様式3-2（４・５月）'!Z36="ベア加算","",W34*VLOOKUP(N34,【参考】数式用!$AD$2:$AH$27,MATCH(O34,【参考】数式用!$K$4:$N$4,0)+1,0)),"")</f>
        <v/>
      </c>
      <c r="Z34" s="1113"/>
      <c r="AA34" s="72"/>
      <c r="AB34" s="73"/>
      <c r="AC34" s="526" t="str">
        <f>IFERROR(X34*VLOOKUP(AG34,【参考】数式用4!$EY$3:$GF$106,MATCH(N34,【参考】数式用4!$EY$2:$GF$2,0)),"")</f>
        <v/>
      </c>
      <c r="AD34" s="519" t="str">
        <f t="shared" si="0"/>
        <v/>
      </c>
      <c r="AE34" s="521" t="str">
        <f t="shared" si="1"/>
        <v/>
      </c>
      <c r="AF34" s="415" t="str">
        <f>IF(O34="","",'別紙様式3-2（４・５月）'!O36&amp;'別紙様式3-2（４・５月）'!P36&amp;'別紙様式3-2（４・５月）'!Q36&amp;"から"&amp;O34)</f>
        <v/>
      </c>
      <c r="AG34" s="415"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6">
        <v>22</v>
      </c>
      <c r="B35" s="974" t="str">
        <f>IF(基本情報入力シート!C74="","",基本情報入力シート!C74)</f>
        <v/>
      </c>
      <c r="C35" s="975"/>
      <c r="D35" s="975"/>
      <c r="E35" s="975"/>
      <c r="F35" s="975"/>
      <c r="G35" s="975"/>
      <c r="H35" s="975"/>
      <c r="I35" s="976"/>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0"/>
      <c r="Q35" s="1061"/>
      <c r="R35" s="417" t="str">
        <f>IFERROR(IF('別紙様式3-2（４・５月）'!Z37="ベア加算","",P35*VLOOKUP(N35,【参考】数式用!$AD$2:$AH$37,MATCH(O35,【参考】数式用!$K$4:$N$4,0)+1,0)),"")</f>
        <v/>
      </c>
      <c r="S35" s="72"/>
      <c r="T35" s="1062"/>
      <c r="U35" s="1063"/>
      <c r="V35" s="524" t="str">
        <f>IFERROR(P35*VLOOKUP(AF35,【参考】数式用4!$EY$3:$GF$106,MATCH(N35,【参考】数式用4!$EY$2:$GF$2,0)),"")</f>
        <v/>
      </c>
      <c r="W35" s="49"/>
      <c r="X35" s="71"/>
      <c r="Y35" s="1113" t="str">
        <f>IFERROR(IF('別紙様式3-2（４・５月）'!Z37="ベア加算","",W35*VLOOKUP(N35,【参考】数式用!$AD$2:$AH$27,MATCH(O35,【参考】数式用!$K$4:$N$4,0)+1,0)),"")</f>
        <v/>
      </c>
      <c r="Z35" s="1113"/>
      <c r="AA35" s="72"/>
      <c r="AB35" s="73"/>
      <c r="AC35" s="526" t="str">
        <f>IFERROR(X35*VLOOKUP(AG35,【参考】数式用4!$EY$3:$GF$106,MATCH(N35,【参考】数式用4!$EY$2:$GF$2,0)),"")</f>
        <v/>
      </c>
      <c r="AD35" s="519" t="str">
        <f t="shared" si="0"/>
        <v/>
      </c>
      <c r="AE35" s="521" t="str">
        <f t="shared" si="1"/>
        <v/>
      </c>
      <c r="AF35" s="415" t="str">
        <f>IF(O35="","",'別紙様式3-2（４・５月）'!O37&amp;'別紙様式3-2（４・５月）'!P37&amp;'別紙様式3-2（４・５月）'!Q37&amp;"から"&amp;O35)</f>
        <v/>
      </c>
      <c r="AG35" s="415"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6">
        <v>23</v>
      </c>
      <c r="B36" s="974" t="str">
        <f>IF(基本情報入力シート!C75="","",基本情報入力シート!C75)</f>
        <v/>
      </c>
      <c r="C36" s="975"/>
      <c r="D36" s="975"/>
      <c r="E36" s="975"/>
      <c r="F36" s="975"/>
      <c r="G36" s="975"/>
      <c r="H36" s="975"/>
      <c r="I36" s="976"/>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0"/>
      <c r="Q36" s="1061"/>
      <c r="R36" s="417" t="str">
        <f>IFERROR(IF('別紙様式3-2（４・５月）'!Z38="ベア加算","",P36*VLOOKUP(N36,【参考】数式用!$AD$2:$AH$37,MATCH(O36,【参考】数式用!$K$4:$N$4,0)+1,0)),"")</f>
        <v/>
      </c>
      <c r="S36" s="72"/>
      <c r="T36" s="1062"/>
      <c r="U36" s="1063"/>
      <c r="V36" s="524" t="str">
        <f>IFERROR(P36*VLOOKUP(AF36,【参考】数式用4!$EY$3:$GF$106,MATCH(N36,【参考】数式用4!$EY$2:$GF$2,0)),"")</f>
        <v/>
      </c>
      <c r="W36" s="49"/>
      <c r="X36" s="71"/>
      <c r="Y36" s="1113" t="str">
        <f>IFERROR(IF('別紙様式3-2（４・５月）'!Z38="ベア加算","",W36*VLOOKUP(N36,【参考】数式用!$AD$2:$AH$27,MATCH(O36,【参考】数式用!$K$4:$N$4,0)+1,0)),"")</f>
        <v/>
      </c>
      <c r="Z36" s="1113"/>
      <c r="AA36" s="72"/>
      <c r="AB36" s="73"/>
      <c r="AC36" s="526" t="str">
        <f>IFERROR(X36*VLOOKUP(AG36,【参考】数式用4!$EY$3:$GF$106,MATCH(N36,【参考】数式用4!$EY$2:$GF$2,0)),"")</f>
        <v/>
      </c>
      <c r="AD36" s="519" t="str">
        <f t="shared" si="0"/>
        <v/>
      </c>
      <c r="AE36" s="521" t="str">
        <f t="shared" si="1"/>
        <v/>
      </c>
      <c r="AF36" s="415" t="str">
        <f>IF(O36="","",'別紙様式3-2（４・５月）'!O38&amp;'別紙様式3-2（４・５月）'!P38&amp;'別紙様式3-2（４・５月）'!Q38&amp;"から"&amp;O36)</f>
        <v/>
      </c>
      <c r="AG36" s="415"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6">
        <v>24</v>
      </c>
      <c r="B37" s="974" t="str">
        <f>IF(基本情報入力シート!C76="","",基本情報入力シート!C76)</f>
        <v/>
      </c>
      <c r="C37" s="975"/>
      <c r="D37" s="975"/>
      <c r="E37" s="975"/>
      <c r="F37" s="975"/>
      <c r="G37" s="975"/>
      <c r="H37" s="975"/>
      <c r="I37" s="976"/>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0"/>
      <c r="Q37" s="1061"/>
      <c r="R37" s="417" t="str">
        <f>IFERROR(IF('別紙様式3-2（４・５月）'!Z39="ベア加算","",P37*VLOOKUP(N37,【参考】数式用!$AD$2:$AH$37,MATCH(O37,【参考】数式用!$K$4:$N$4,0)+1,0)),"")</f>
        <v/>
      </c>
      <c r="S37" s="72"/>
      <c r="T37" s="1062"/>
      <c r="U37" s="1063"/>
      <c r="V37" s="524" t="str">
        <f>IFERROR(P37*VLOOKUP(AF37,【参考】数式用4!$EY$3:$GF$106,MATCH(N37,【参考】数式用4!$EY$2:$GF$2,0)),"")</f>
        <v/>
      </c>
      <c r="W37" s="49"/>
      <c r="X37" s="71"/>
      <c r="Y37" s="1113" t="str">
        <f>IFERROR(IF('別紙様式3-2（４・５月）'!Z39="ベア加算","",W37*VLOOKUP(N37,【参考】数式用!$AD$2:$AH$27,MATCH(O37,【参考】数式用!$K$4:$N$4,0)+1,0)),"")</f>
        <v/>
      </c>
      <c r="Z37" s="1113"/>
      <c r="AA37" s="72"/>
      <c r="AB37" s="73"/>
      <c r="AC37" s="526" t="str">
        <f>IFERROR(X37*VLOOKUP(AG37,【参考】数式用4!$EY$3:$GF$106,MATCH(N37,【参考】数式用4!$EY$2:$GF$2,0)),"")</f>
        <v/>
      </c>
      <c r="AD37" s="519" t="str">
        <f t="shared" si="0"/>
        <v/>
      </c>
      <c r="AE37" s="521" t="str">
        <f t="shared" si="1"/>
        <v/>
      </c>
      <c r="AF37" s="415" t="str">
        <f>IF(O37="","",'別紙様式3-2（４・５月）'!O39&amp;'別紙様式3-2（４・５月）'!P39&amp;'別紙様式3-2（４・５月）'!Q39&amp;"から"&amp;O37)</f>
        <v/>
      </c>
      <c r="AG37" s="415"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6">
        <v>25</v>
      </c>
      <c r="B38" s="974" t="str">
        <f>IF(基本情報入力シート!C77="","",基本情報入力シート!C77)</f>
        <v/>
      </c>
      <c r="C38" s="975"/>
      <c r="D38" s="975"/>
      <c r="E38" s="975"/>
      <c r="F38" s="975"/>
      <c r="G38" s="975"/>
      <c r="H38" s="975"/>
      <c r="I38" s="976"/>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0"/>
      <c r="Q38" s="1061"/>
      <c r="R38" s="417" t="str">
        <f>IFERROR(IF('別紙様式3-2（４・５月）'!Z40="ベア加算","",P38*VLOOKUP(N38,【参考】数式用!$AD$2:$AH$37,MATCH(O38,【参考】数式用!$K$4:$N$4,0)+1,0)),"")</f>
        <v/>
      </c>
      <c r="S38" s="72"/>
      <c r="T38" s="1062"/>
      <c r="U38" s="1063"/>
      <c r="V38" s="524" t="str">
        <f>IFERROR(P38*VLOOKUP(AF38,【参考】数式用4!$EY$3:$GF$106,MATCH(N38,【参考】数式用4!$EY$2:$GF$2,0)),"")</f>
        <v/>
      </c>
      <c r="W38" s="49"/>
      <c r="X38" s="71"/>
      <c r="Y38" s="1113" t="str">
        <f>IFERROR(IF('別紙様式3-2（４・５月）'!Z40="ベア加算","",W38*VLOOKUP(N38,【参考】数式用!$AD$2:$AH$27,MATCH(O38,【参考】数式用!$K$4:$N$4,0)+1,0)),"")</f>
        <v/>
      </c>
      <c r="Z38" s="1113"/>
      <c r="AA38" s="72"/>
      <c r="AB38" s="73"/>
      <c r="AC38" s="526" t="str">
        <f>IFERROR(X38*VLOOKUP(AG38,【参考】数式用4!$EY$3:$GF$106,MATCH(N38,【参考】数式用4!$EY$2:$GF$2,0)),"")</f>
        <v/>
      </c>
      <c r="AD38" s="519" t="str">
        <f t="shared" si="0"/>
        <v/>
      </c>
      <c r="AE38" s="521" t="str">
        <f t="shared" si="1"/>
        <v/>
      </c>
      <c r="AF38" s="415" t="str">
        <f>IF(O38="","",'別紙様式3-2（４・５月）'!O40&amp;'別紙様式3-2（４・５月）'!P40&amp;'別紙様式3-2（４・５月）'!Q40&amp;"から"&amp;O38)</f>
        <v/>
      </c>
      <c r="AG38" s="415"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6">
        <v>26</v>
      </c>
      <c r="B39" s="974" t="str">
        <f>IF(基本情報入力シート!C78="","",基本情報入力シート!C78)</f>
        <v/>
      </c>
      <c r="C39" s="975"/>
      <c r="D39" s="975"/>
      <c r="E39" s="975"/>
      <c r="F39" s="975"/>
      <c r="G39" s="975"/>
      <c r="H39" s="975"/>
      <c r="I39" s="976"/>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0"/>
      <c r="Q39" s="1061"/>
      <c r="R39" s="417" t="str">
        <f>IFERROR(IF('別紙様式3-2（４・５月）'!Z41="ベア加算","",P39*VLOOKUP(N39,【参考】数式用!$AD$2:$AH$37,MATCH(O39,【参考】数式用!$K$4:$N$4,0)+1,0)),"")</f>
        <v/>
      </c>
      <c r="S39" s="72"/>
      <c r="T39" s="1062"/>
      <c r="U39" s="1063"/>
      <c r="V39" s="524" t="str">
        <f>IFERROR(P39*VLOOKUP(AF39,【参考】数式用4!$EY$3:$GF$106,MATCH(N39,【参考】数式用4!$EY$2:$GF$2,0)),"")</f>
        <v/>
      </c>
      <c r="W39" s="49"/>
      <c r="X39" s="71"/>
      <c r="Y39" s="1113" t="str">
        <f>IFERROR(IF('別紙様式3-2（４・５月）'!Z41="ベア加算","",W39*VLOOKUP(N39,【参考】数式用!$AD$2:$AH$27,MATCH(O39,【参考】数式用!$K$4:$N$4,0)+1,0)),"")</f>
        <v/>
      </c>
      <c r="Z39" s="1113"/>
      <c r="AA39" s="72"/>
      <c r="AB39" s="73"/>
      <c r="AC39" s="526" t="str">
        <f>IFERROR(X39*VLOOKUP(AG39,【参考】数式用4!$EY$3:$GF$106,MATCH(N39,【参考】数式用4!$EY$2:$GF$2,0)),"")</f>
        <v/>
      </c>
      <c r="AD39" s="519" t="str">
        <f t="shared" si="0"/>
        <v/>
      </c>
      <c r="AE39" s="521" t="str">
        <f t="shared" si="1"/>
        <v/>
      </c>
      <c r="AF39" s="415" t="str">
        <f>IF(O39="","",'別紙様式3-2（４・５月）'!O41&amp;'別紙様式3-2（４・５月）'!P41&amp;'別紙様式3-2（４・５月）'!Q41&amp;"から"&amp;O39)</f>
        <v/>
      </c>
      <c r="AG39" s="415"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6">
        <v>27</v>
      </c>
      <c r="B40" s="974" t="str">
        <f>IF(基本情報入力シート!C79="","",基本情報入力シート!C79)</f>
        <v/>
      </c>
      <c r="C40" s="975"/>
      <c r="D40" s="975"/>
      <c r="E40" s="975"/>
      <c r="F40" s="975"/>
      <c r="G40" s="975"/>
      <c r="H40" s="975"/>
      <c r="I40" s="976"/>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0"/>
      <c r="Q40" s="1061"/>
      <c r="R40" s="417" t="str">
        <f>IFERROR(IF('別紙様式3-2（４・５月）'!Z42="ベア加算","",P40*VLOOKUP(N40,【参考】数式用!$AD$2:$AH$37,MATCH(O40,【参考】数式用!$K$4:$N$4,0)+1,0)),"")</f>
        <v/>
      </c>
      <c r="S40" s="72"/>
      <c r="T40" s="1062"/>
      <c r="U40" s="1063"/>
      <c r="V40" s="524" t="str">
        <f>IFERROR(P40*VLOOKUP(AF40,【参考】数式用4!$EY$3:$GF$106,MATCH(N40,【参考】数式用4!$EY$2:$GF$2,0)),"")</f>
        <v/>
      </c>
      <c r="W40" s="49"/>
      <c r="X40" s="71"/>
      <c r="Y40" s="1113" t="str">
        <f>IFERROR(IF('別紙様式3-2（４・５月）'!Z42="ベア加算","",W40*VLOOKUP(N40,【参考】数式用!$AD$2:$AH$27,MATCH(O40,【参考】数式用!$K$4:$N$4,0)+1,0)),"")</f>
        <v/>
      </c>
      <c r="Z40" s="1113"/>
      <c r="AA40" s="72"/>
      <c r="AB40" s="73"/>
      <c r="AC40" s="526" t="str">
        <f>IFERROR(X40*VLOOKUP(AG40,【参考】数式用4!$EY$3:$GF$106,MATCH(N40,【参考】数式用4!$EY$2:$GF$2,0)),"")</f>
        <v/>
      </c>
      <c r="AD40" s="519" t="str">
        <f t="shared" si="0"/>
        <v/>
      </c>
      <c r="AE40" s="521" t="str">
        <f t="shared" si="1"/>
        <v/>
      </c>
      <c r="AF40" s="415" t="str">
        <f>IF(O40="","",'別紙様式3-2（４・５月）'!O42&amp;'別紙様式3-2（４・５月）'!P42&amp;'別紙様式3-2（４・５月）'!Q42&amp;"から"&amp;O40)</f>
        <v/>
      </c>
      <c r="AG40" s="415"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6">
        <v>28</v>
      </c>
      <c r="B41" s="974" t="str">
        <f>IF(基本情報入力シート!C80="","",基本情報入力シート!C80)</f>
        <v/>
      </c>
      <c r="C41" s="975"/>
      <c r="D41" s="975"/>
      <c r="E41" s="975"/>
      <c r="F41" s="975"/>
      <c r="G41" s="975"/>
      <c r="H41" s="975"/>
      <c r="I41" s="976"/>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0"/>
      <c r="Q41" s="1061"/>
      <c r="R41" s="417" t="str">
        <f>IFERROR(IF('別紙様式3-2（４・５月）'!Z43="ベア加算","",P41*VLOOKUP(N41,【参考】数式用!$AD$2:$AH$37,MATCH(O41,【参考】数式用!$K$4:$N$4,0)+1,0)),"")</f>
        <v/>
      </c>
      <c r="S41" s="72"/>
      <c r="T41" s="1062"/>
      <c r="U41" s="1063"/>
      <c r="V41" s="524" t="str">
        <f>IFERROR(P41*VLOOKUP(AF41,【参考】数式用4!$EY$3:$GF$106,MATCH(N41,【参考】数式用4!$EY$2:$GF$2,0)),"")</f>
        <v/>
      </c>
      <c r="W41" s="49"/>
      <c r="X41" s="71"/>
      <c r="Y41" s="1113" t="str">
        <f>IFERROR(IF('別紙様式3-2（４・５月）'!Z43="ベア加算","",W41*VLOOKUP(N41,【参考】数式用!$AD$2:$AH$27,MATCH(O41,【参考】数式用!$K$4:$N$4,0)+1,0)),"")</f>
        <v/>
      </c>
      <c r="Z41" s="1113"/>
      <c r="AA41" s="72"/>
      <c r="AB41" s="73"/>
      <c r="AC41" s="526" t="str">
        <f>IFERROR(X41*VLOOKUP(AG41,【参考】数式用4!$EY$3:$GF$106,MATCH(N41,【参考】数式用4!$EY$2:$GF$2,0)),"")</f>
        <v/>
      </c>
      <c r="AD41" s="519" t="str">
        <f t="shared" si="0"/>
        <v/>
      </c>
      <c r="AE41" s="521" t="str">
        <f t="shared" si="1"/>
        <v/>
      </c>
      <c r="AF41" s="415" t="str">
        <f>IF(O41="","",'別紙様式3-2（４・５月）'!O43&amp;'別紙様式3-2（４・５月）'!P43&amp;'別紙様式3-2（４・５月）'!Q43&amp;"から"&amp;O41)</f>
        <v/>
      </c>
      <c r="AG41" s="415"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6">
        <v>29</v>
      </c>
      <c r="B42" s="974" t="str">
        <f>IF(基本情報入力シート!C81="","",基本情報入力シート!C81)</f>
        <v/>
      </c>
      <c r="C42" s="975"/>
      <c r="D42" s="975"/>
      <c r="E42" s="975"/>
      <c r="F42" s="975"/>
      <c r="G42" s="975"/>
      <c r="H42" s="975"/>
      <c r="I42" s="976"/>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0"/>
      <c r="Q42" s="1061"/>
      <c r="R42" s="417" t="str">
        <f>IFERROR(IF('別紙様式3-2（４・５月）'!Z44="ベア加算","",P42*VLOOKUP(N42,【参考】数式用!$AD$2:$AH$37,MATCH(O42,【参考】数式用!$K$4:$N$4,0)+1,0)),"")</f>
        <v/>
      </c>
      <c r="S42" s="72"/>
      <c r="T42" s="1062"/>
      <c r="U42" s="1063"/>
      <c r="V42" s="524" t="str">
        <f>IFERROR(P42*VLOOKUP(AF42,【参考】数式用4!$EY$3:$GF$106,MATCH(N42,【参考】数式用4!$EY$2:$GF$2,0)),"")</f>
        <v/>
      </c>
      <c r="W42" s="49"/>
      <c r="X42" s="71"/>
      <c r="Y42" s="1113" t="str">
        <f>IFERROR(IF('別紙様式3-2（４・５月）'!Z44="ベア加算","",W42*VLOOKUP(N42,【参考】数式用!$AD$2:$AH$27,MATCH(O42,【参考】数式用!$K$4:$N$4,0)+1,0)),"")</f>
        <v/>
      </c>
      <c r="Z42" s="1113"/>
      <c r="AA42" s="72"/>
      <c r="AB42" s="73"/>
      <c r="AC42" s="526" t="str">
        <f>IFERROR(X42*VLOOKUP(AG42,【参考】数式用4!$EY$3:$GF$106,MATCH(N42,【参考】数式用4!$EY$2:$GF$2,0)),"")</f>
        <v/>
      </c>
      <c r="AD42" s="519" t="str">
        <f t="shared" si="0"/>
        <v/>
      </c>
      <c r="AE42" s="521" t="str">
        <f t="shared" si="1"/>
        <v/>
      </c>
      <c r="AF42" s="415" t="str">
        <f>IF(O42="","",'別紙様式3-2（４・５月）'!O44&amp;'別紙様式3-2（４・５月）'!P44&amp;'別紙様式3-2（４・５月）'!Q44&amp;"から"&amp;O42)</f>
        <v/>
      </c>
      <c r="AG42" s="415"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6">
        <v>30</v>
      </c>
      <c r="B43" s="974" t="str">
        <f>IF(基本情報入力シート!C82="","",基本情報入力シート!C82)</f>
        <v/>
      </c>
      <c r="C43" s="975"/>
      <c r="D43" s="975"/>
      <c r="E43" s="975"/>
      <c r="F43" s="975"/>
      <c r="G43" s="975"/>
      <c r="H43" s="975"/>
      <c r="I43" s="976"/>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0"/>
      <c r="Q43" s="1061"/>
      <c r="R43" s="417" t="str">
        <f>IFERROR(IF('別紙様式3-2（４・５月）'!Z45="ベア加算","",P43*VLOOKUP(N43,【参考】数式用!$AD$2:$AH$37,MATCH(O43,【参考】数式用!$K$4:$N$4,0)+1,0)),"")</f>
        <v/>
      </c>
      <c r="S43" s="72"/>
      <c r="T43" s="1062"/>
      <c r="U43" s="1063"/>
      <c r="V43" s="524" t="str">
        <f>IFERROR(P43*VLOOKUP(AF43,【参考】数式用4!$EY$3:$GF$106,MATCH(N43,【参考】数式用4!$EY$2:$GF$2,0)),"")</f>
        <v/>
      </c>
      <c r="W43" s="49"/>
      <c r="X43" s="71"/>
      <c r="Y43" s="1113" t="str">
        <f>IFERROR(IF('別紙様式3-2（４・５月）'!Z45="ベア加算","",W43*VLOOKUP(N43,【参考】数式用!$AD$2:$AH$27,MATCH(O43,【参考】数式用!$K$4:$N$4,0)+1,0)),"")</f>
        <v/>
      </c>
      <c r="Z43" s="1113"/>
      <c r="AA43" s="72"/>
      <c r="AB43" s="73"/>
      <c r="AC43" s="526" t="str">
        <f>IFERROR(X43*VLOOKUP(AG43,【参考】数式用4!$EY$3:$GF$106,MATCH(N43,【参考】数式用4!$EY$2:$GF$2,0)),"")</f>
        <v/>
      </c>
      <c r="AD43" s="519" t="str">
        <f t="shared" si="0"/>
        <v/>
      </c>
      <c r="AE43" s="521" t="str">
        <f t="shared" si="1"/>
        <v/>
      </c>
      <c r="AF43" s="415" t="str">
        <f>IF(O43="","",'別紙様式3-2（４・５月）'!O45&amp;'別紙様式3-2（４・５月）'!P45&amp;'別紙様式3-2（４・５月）'!Q45&amp;"から"&amp;O43)</f>
        <v/>
      </c>
      <c r="AG43" s="415"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6">
        <v>31</v>
      </c>
      <c r="B44" s="974" t="str">
        <f>IF(基本情報入力シート!C83="","",基本情報入力シート!C83)</f>
        <v/>
      </c>
      <c r="C44" s="975"/>
      <c r="D44" s="975"/>
      <c r="E44" s="975"/>
      <c r="F44" s="975"/>
      <c r="G44" s="975"/>
      <c r="H44" s="975"/>
      <c r="I44" s="976"/>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0"/>
      <c r="Q44" s="1061"/>
      <c r="R44" s="417" t="str">
        <f>IFERROR(IF('別紙様式3-2（４・５月）'!Z46="ベア加算","",P44*VLOOKUP(N44,【参考】数式用!$AD$2:$AH$37,MATCH(O44,【参考】数式用!$K$4:$N$4,0)+1,0)),"")</f>
        <v/>
      </c>
      <c r="S44" s="72"/>
      <c r="T44" s="1062"/>
      <c r="U44" s="1063"/>
      <c r="V44" s="524" t="str">
        <f>IFERROR(P44*VLOOKUP(AF44,【参考】数式用4!$EY$3:$GF$106,MATCH(N44,【参考】数式用4!$EY$2:$GF$2,0)),"")</f>
        <v/>
      </c>
      <c r="W44" s="49"/>
      <c r="X44" s="71"/>
      <c r="Y44" s="1113" t="str">
        <f>IFERROR(IF('別紙様式3-2（４・５月）'!Z46="ベア加算","",W44*VLOOKUP(N44,【参考】数式用!$AD$2:$AH$27,MATCH(O44,【参考】数式用!$K$4:$N$4,0)+1,0)),"")</f>
        <v/>
      </c>
      <c r="Z44" s="1113"/>
      <c r="AA44" s="72"/>
      <c r="AB44" s="73"/>
      <c r="AC44" s="526" t="str">
        <f>IFERROR(X44*VLOOKUP(AG44,【参考】数式用4!$EY$3:$GF$106,MATCH(N44,【参考】数式用4!$EY$2:$GF$2,0)),"")</f>
        <v/>
      </c>
      <c r="AD44" s="519" t="str">
        <f t="shared" si="0"/>
        <v/>
      </c>
      <c r="AE44" s="521" t="str">
        <f t="shared" si="1"/>
        <v/>
      </c>
      <c r="AF44" s="415" t="str">
        <f>IF(O44="","",'別紙様式3-2（４・５月）'!O46&amp;'別紙様式3-2（４・５月）'!P46&amp;'別紙様式3-2（４・５月）'!Q46&amp;"から"&amp;O44)</f>
        <v/>
      </c>
      <c r="AG44" s="415"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6">
        <v>32</v>
      </c>
      <c r="B45" s="974" t="str">
        <f>IF(基本情報入力シート!C84="","",基本情報入力シート!C84)</f>
        <v/>
      </c>
      <c r="C45" s="975"/>
      <c r="D45" s="975"/>
      <c r="E45" s="975"/>
      <c r="F45" s="975"/>
      <c r="G45" s="975"/>
      <c r="H45" s="975"/>
      <c r="I45" s="976"/>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0"/>
      <c r="Q45" s="1061"/>
      <c r="R45" s="417" t="str">
        <f>IFERROR(IF('別紙様式3-2（４・５月）'!Z47="ベア加算","",P45*VLOOKUP(N45,【参考】数式用!$AD$2:$AH$37,MATCH(O45,【参考】数式用!$K$4:$N$4,0)+1,0)),"")</f>
        <v/>
      </c>
      <c r="S45" s="72"/>
      <c r="T45" s="1062"/>
      <c r="U45" s="1063"/>
      <c r="V45" s="524" t="str">
        <f>IFERROR(P45*VLOOKUP(AF45,【参考】数式用4!$EY$3:$GF$106,MATCH(N45,【参考】数式用4!$EY$2:$GF$2,0)),"")</f>
        <v/>
      </c>
      <c r="W45" s="49"/>
      <c r="X45" s="71"/>
      <c r="Y45" s="1113" t="str">
        <f>IFERROR(IF('別紙様式3-2（４・５月）'!Z47="ベア加算","",W45*VLOOKUP(N45,【参考】数式用!$AD$2:$AH$27,MATCH(O45,【参考】数式用!$K$4:$N$4,0)+1,0)),"")</f>
        <v/>
      </c>
      <c r="Z45" s="1113"/>
      <c r="AA45" s="72"/>
      <c r="AB45" s="73"/>
      <c r="AC45" s="526" t="str">
        <f>IFERROR(X45*VLOOKUP(AG45,【参考】数式用4!$EY$3:$GF$106,MATCH(N45,【参考】数式用4!$EY$2:$GF$2,0)),"")</f>
        <v/>
      </c>
      <c r="AD45" s="519" t="str">
        <f t="shared" si="0"/>
        <v/>
      </c>
      <c r="AE45" s="521" t="str">
        <f t="shared" si="1"/>
        <v/>
      </c>
      <c r="AF45" s="415" t="str">
        <f>IF(O45="","",'別紙様式3-2（４・５月）'!O47&amp;'別紙様式3-2（４・５月）'!P47&amp;'別紙様式3-2（４・５月）'!Q47&amp;"から"&amp;O45)</f>
        <v/>
      </c>
      <c r="AG45" s="415"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6">
        <v>33</v>
      </c>
      <c r="B46" s="974" t="str">
        <f>IF(基本情報入力シート!C85="","",基本情報入力シート!C85)</f>
        <v/>
      </c>
      <c r="C46" s="975"/>
      <c r="D46" s="975"/>
      <c r="E46" s="975"/>
      <c r="F46" s="975"/>
      <c r="G46" s="975"/>
      <c r="H46" s="975"/>
      <c r="I46" s="976"/>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0"/>
      <c r="Q46" s="1061"/>
      <c r="R46" s="417" t="str">
        <f>IFERROR(IF('別紙様式3-2（４・５月）'!Z48="ベア加算","",P46*VLOOKUP(N46,【参考】数式用!$AD$2:$AH$37,MATCH(O46,【参考】数式用!$K$4:$N$4,0)+1,0)),"")</f>
        <v/>
      </c>
      <c r="S46" s="72"/>
      <c r="T46" s="1062"/>
      <c r="U46" s="1063"/>
      <c r="V46" s="524" t="str">
        <f>IFERROR(P46*VLOOKUP(AF46,【参考】数式用4!$EY$3:$GF$106,MATCH(N46,【参考】数式用4!$EY$2:$GF$2,0)),"")</f>
        <v/>
      </c>
      <c r="W46" s="49"/>
      <c r="X46" s="71"/>
      <c r="Y46" s="1113" t="str">
        <f>IFERROR(IF('別紙様式3-2（４・５月）'!Z48="ベア加算","",W46*VLOOKUP(N46,【参考】数式用!$AD$2:$AH$27,MATCH(O46,【参考】数式用!$K$4:$N$4,0)+1,0)),"")</f>
        <v/>
      </c>
      <c r="Z46" s="1113"/>
      <c r="AA46" s="72"/>
      <c r="AB46" s="73"/>
      <c r="AC46" s="526" t="str">
        <f>IFERROR(X46*VLOOKUP(AG46,【参考】数式用4!$EY$3:$GF$106,MATCH(N46,【参考】数式用4!$EY$2:$GF$2,0)),"")</f>
        <v/>
      </c>
      <c r="AD46" s="519" t="str">
        <f t="shared" si="0"/>
        <v/>
      </c>
      <c r="AE46" s="521" t="str">
        <f t="shared" si="1"/>
        <v/>
      </c>
      <c r="AF46" s="415" t="str">
        <f>IF(O46="","",'別紙様式3-2（４・５月）'!O48&amp;'別紙様式3-2（４・５月）'!P48&amp;'別紙様式3-2（４・５月）'!Q48&amp;"から"&amp;O46)</f>
        <v/>
      </c>
      <c r="AG46" s="415"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6">
        <v>34</v>
      </c>
      <c r="B47" s="974" t="str">
        <f>IF(基本情報入力シート!C86="","",基本情報入力シート!C86)</f>
        <v/>
      </c>
      <c r="C47" s="975"/>
      <c r="D47" s="975"/>
      <c r="E47" s="975"/>
      <c r="F47" s="975"/>
      <c r="G47" s="975"/>
      <c r="H47" s="975"/>
      <c r="I47" s="976"/>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0"/>
      <c r="Q47" s="1061"/>
      <c r="R47" s="417" t="str">
        <f>IFERROR(IF('別紙様式3-2（４・５月）'!Z49="ベア加算","",P47*VLOOKUP(N47,【参考】数式用!$AD$2:$AH$37,MATCH(O47,【参考】数式用!$K$4:$N$4,0)+1,0)),"")</f>
        <v/>
      </c>
      <c r="S47" s="72"/>
      <c r="T47" s="1062"/>
      <c r="U47" s="1063"/>
      <c r="V47" s="524" t="str">
        <f>IFERROR(P47*VLOOKUP(AF47,【参考】数式用4!$EY$3:$GF$106,MATCH(N47,【参考】数式用4!$EY$2:$GF$2,0)),"")</f>
        <v/>
      </c>
      <c r="W47" s="49"/>
      <c r="X47" s="71"/>
      <c r="Y47" s="1113" t="str">
        <f>IFERROR(IF('別紙様式3-2（４・５月）'!Z49="ベア加算","",W47*VLOOKUP(N47,【参考】数式用!$AD$2:$AH$27,MATCH(O47,【参考】数式用!$K$4:$N$4,0)+1,0)),"")</f>
        <v/>
      </c>
      <c r="Z47" s="1113"/>
      <c r="AA47" s="72"/>
      <c r="AB47" s="73"/>
      <c r="AC47" s="526" t="str">
        <f>IFERROR(X47*VLOOKUP(AG47,【参考】数式用4!$EY$3:$GF$106,MATCH(N47,【参考】数式用4!$EY$2:$GF$2,0)),"")</f>
        <v/>
      </c>
      <c r="AD47" s="519" t="str">
        <f t="shared" si="0"/>
        <v/>
      </c>
      <c r="AE47" s="521" t="str">
        <f t="shared" si="1"/>
        <v/>
      </c>
      <c r="AF47" s="415" t="str">
        <f>IF(O47="","",'別紙様式3-2（４・５月）'!O49&amp;'別紙様式3-2（４・５月）'!P49&amp;'別紙様式3-2（４・５月）'!Q49&amp;"から"&amp;O47)</f>
        <v/>
      </c>
      <c r="AG47" s="415"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6">
        <v>35</v>
      </c>
      <c r="B48" s="974" t="str">
        <f>IF(基本情報入力シート!C87="","",基本情報入力シート!C87)</f>
        <v/>
      </c>
      <c r="C48" s="975"/>
      <c r="D48" s="975"/>
      <c r="E48" s="975"/>
      <c r="F48" s="975"/>
      <c r="G48" s="975"/>
      <c r="H48" s="975"/>
      <c r="I48" s="976"/>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0"/>
      <c r="Q48" s="1061"/>
      <c r="R48" s="417" t="str">
        <f>IFERROR(IF('別紙様式3-2（４・５月）'!Z50="ベア加算","",P48*VLOOKUP(N48,【参考】数式用!$AD$2:$AH$37,MATCH(O48,【参考】数式用!$K$4:$N$4,0)+1,0)),"")</f>
        <v/>
      </c>
      <c r="S48" s="72"/>
      <c r="T48" s="1062"/>
      <c r="U48" s="1063"/>
      <c r="V48" s="524" t="str">
        <f>IFERROR(P48*VLOOKUP(AF48,【参考】数式用4!$EY$3:$GF$106,MATCH(N48,【参考】数式用4!$EY$2:$GF$2,0)),"")</f>
        <v/>
      </c>
      <c r="W48" s="49"/>
      <c r="X48" s="71"/>
      <c r="Y48" s="1113" t="str">
        <f>IFERROR(IF('別紙様式3-2（４・５月）'!Z50="ベア加算","",W48*VLOOKUP(N48,【参考】数式用!$AD$2:$AH$27,MATCH(O48,【参考】数式用!$K$4:$N$4,0)+1,0)),"")</f>
        <v/>
      </c>
      <c r="Z48" s="1113"/>
      <c r="AA48" s="72"/>
      <c r="AB48" s="73"/>
      <c r="AC48" s="526" t="str">
        <f>IFERROR(X48*VLOOKUP(AG48,【参考】数式用4!$EY$3:$GF$106,MATCH(N48,【参考】数式用4!$EY$2:$GF$2,0)),"")</f>
        <v/>
      </c>
      <c r="AD48" s="519" t="str">
        <f t="shared" si="0"/>
        <v/>
      </c>
      <c r="AE48" s="521" t="str">
        <f t="shared" si="1"/>
        <v/>
      </c>
      <c r="AF48" s="415" t="str">
        <f>IF(O48="","",'別紙様式3-2（４・５月）'!O50&amp;'別紙様式3-2（４・５月）'!P50&amp;'別紙様式3-2（４・５月）'!Q50&amp;"から"&amp;O48)</f>
        <v/>
      </c>
      <c r="AG48" s="415"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6">
        <v>36</v>
      </c>
      <c r="B49" s="974" t="str">
        <f>IF(基本情報入力シート!C88="","",基本情報入力シート!C88)</f>
        <v/>
      </c>
      <c r="C49" s="975"/>
      <c r="D49" s="975"/>
      <c r="E49" s="975"/>
      <c r="F49" s="975"/>
      <c r="G49" s="975"/>
      <c r="H49" s="975"/>
      <c r="I49" s="976"/>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0"/>
      <c r="Q49" s="1061"/>
      <c r="R49" s="417" t="str">
        <f>IFERROR(IF('別紙様式3-2（４・５月）'!Z51="ベア加算","",P49*VLOOKUP(N49,【参考】数式用!$AD$2:$AH$37,MATCH(O49,【参考】数式用!$K$4:$N$4,0)+1,0)),"")</f>
        <v/>
      </c>
      <c r="S49" s="72"/>
      <c r="T49" s="1062"/>
      <c r="U49" s="1063"/>
      <c r="V49" s="524" t="str">
        <f>IFERROR(P49*VLOOKUP(AF49,【参考】数式用4!$EY$3:$GF$106,MATCH(N49,【参考】数式用4!$EY$2:$GF$2,0)),"")</f>
        <v/>
      </c>
      <c r="W49" s="49"/>
      <c r="X49" s="71"/>
      <c r="Y49" s="1113" t="str">
        <f>IFERROR(IF('別紙様式3-2（４・５月）'!Z51="ベア加算","",W49*VLOOKUP(N49,【参考】数式用!$AD$2:$AH$27,MATCH(O49,【参考】数式用!$K$4:$N$4,0)+1,0)),"")</f>
        <v/>
      </c>
      <c r="Z49" s="1113"/>
      <c r="AA49" s="72"/>
      <c r="AB49" s="73"/>
      <c r="AC49" s="526" t="str">
        <f>IFERROR(X49*VLOOKUP(AG49,【参考】数式用4!$EY$3:$GF$106,MATCH(N49,【参考】数式用4!$EY$2:$GF$2,0)),"")</f>
        <v/>
      </c>
      <c r="AD49" s="519" t="str">
        <f t="shared" si="0"/>
        <v/>
      </c>
      <c r="AE49" s="521" t="str">
        <f t="shared" si="1"/>
        <v/>
      </c>
      <c r="AF49" s="415" t="str">
        <f>IF(O49="","",'別紙様式3-2（４・５月）'!O51&amp;'別紙様式3-2（４・５月）'!P51&amp;'別紙様式3-2（４・５月）'!Q51&amp;"から"&amp;O49)</f>
        <v/>
      </c>
      <c r="AG49" s="415"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6">
        <v>37</v>
      </c>
      <c r="B50" s="974" t="str">
        <f>IF(基本情報入力シート!C89="","",基本情報入力シート!C89)</f>
        <v/>
      </c>
      <c r="C50" s="975"/>
      <c r="D50" s="975"/>
      <c r="E50" s="975"/>
      <c r="F50" s="975"/>
      <c r="G50" s="975"/>
      <c r="H50" s="975"/>
      <c r="I50" s="976"/>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0"/>
      <c r="Q50" s="1061"/>
      <c r="R50" s="417" t="str">
        <f>IFERROR(IF('別紙様式3-2（４・５月）'!Z52="ベア加算","",P50*VLOOKUP(N50,【参考】数式用!$AD$2:$AH$37,MATCH(O50,【参考】数式用!$K$4:$N$4,0)+1,0)),"")</f>
        <v/>
      </c>
      <c r="S50" s="72"/>
      <c r="T50" s="1062"/>
      <c r="U50" s="1063"/>
      <c r="V50" s="524" t="str">
        <f>IFERROR(P50*VLOOKUP(AF50,【参考】数式用4!$EY$3:$GF$106,MATCH(N50,【参考】数式用4!$EY$2:$GF$2,0)),"")</f>
        <v/>
      </c>
      <c r="W50" s="49"/>
      <c r="X50" s="71"/>
      <c r="Y50" s="1113" t="str">
        <f>IFERROR(IF('別紙様式3-2（４・５月）'!Z52="ベア加算","",W50*VLOOKUP(N50,【参考】数式用!$AD$2:$AH$27,MATCH(O50,【参考】数式用!$K$4:$N$4,0)+1,0)),"")</f>
        <v/>
      </c>
      <c r="Z50" s="1113"/>
      <c r="AA50" s="72"/>
      <c r="AB50" s="73"/>
      <c r="AC50" s="526" t="str">
        <f>IFERROR(X50*VLOOKUP(AG50,【参考】数式用4!$EY$3:$GF$106,MATCH(N50,【参考】数式用4!$EY$2:$GF$2,0)),"")</f>
        <v/>
      </c>
      <c r="AD50" s="519" t="str">
        <f t="shared" si="0"/>
        <v/>
      </c>
      <c r="AE50" s="521" t="str">
        <f t="shared" si="1"/>
        <v/>
      </c>
      <c r="AF50" s="415" t="str">
        <f>IF(O50="","",'別紙様式3-2（４・５月）'!O52&amp;'別紙様式3-2（４・５月）'!P52&amp;'別紙様式3-2（４・５月）'!Q52&amp;"から"&amp;O50)</f>
        <v/>
      </c>
      <c r="AG50" s="415"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6">
        <v>38</v>
      </c>
      <c r="B51" s="974" t="str">
        <f>IF(基本情報入力シート!C90="","",基本情報入力シート!C90)</f>
        <v/>
      </c>
      <c r="C51" s="975"/>
      <c r="D51" s="975"/>
      <c r="E51" s="975"/>
      <c r="F51" s="975"/>
      <c r="G51" s="975"/>
      <c r="H51" s="975"/>
      <c r="I51" s="976"/>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0"/>
      <c r="Q51" s="1061"/>
      <c r="R51" s="417" t="str">
        <f>IFERROR(IF('別紙様式3-2（４・５月）'!Z53="ベア加算","",P51*VLOOKUP(N51,【参考】数式用!$AD$2:$AH$37,MATCH(O51,【参考】数式用!$K$4:$N$4,0)+1,0)),"")</f>
        <v/>
      </c>
      <c r="S51" s="72"/>
      <c r="T51" s="1062"/>
      <c r="U51" s="1063"/>
      <c r="V51" s="524" t="str">
        <f>IFERROR(P51*VLOOKUP(AF51,【参考】数式用4!$EY$3:$GF$106,MATCH(N51,【参考】数式用4!$EY$2:$GF$2,0)),"")</f>
        <v/>
      </c>
      <c r="W51" s="49"/>
      <c r="X51" s="71"/>
      <c r="Y51" s="1113" t="str">
        <f>IFERROR(IF('別紙様式3-2（４・５月）'!Z53="ベア加算","",W51*VLOOKUP(N51,【参考】数式用!$AD$2:$AH$27,MATCH(O51,【参考】数式用!$K$4:$N$4,0)+1,0)),"")</f>
        <v/>
      </c>
      <c r="Z51" s="1113"/>
      <c r="AA51" s="72"/>
      <c r="AB51" s="73"/>
      <c r="AC51" s="526" t="str">
        <f>IFERROR(X51*VLOOKUP(AG51,【参考】数式用4!$EY$3:$GF$106,MATCH(N51,【参考】数式用4!$EY$2:$GF$2,0)),"")</f>
        <v/>
      </c>
      <c r="AD51" s="519" t="str">
        <f t="shared" si="0"/>
        <v/>
      </c>
      <c r="AE51" s="521" t="str">
        <f t="shared" si="1"/>
        <v/>
      </c>
      <c r="AF51" s="415" t="str">
        <f>IF(O51="","",'別紙様式3-2（４・５月）'!O53&amp;'別紙様式3-2（４・５月）'!P53&amp;'別紙様式3-2（４・５月）'!Q53&amp;"から"&amp;O51)</f>
        <v/>
      </c>
      <c r="AG51" s="415"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6">
        <v>39</v>
      </c>
      <c r="B52" s="974" t="str">
        <f>IF(基本情報入力シート!C91="","",基本情報入力シート!C91)</f>
        <v/>
      </c>
      <c r="C52" s="975"/>
      <c r="D52" s="975"/>
      <c r="E52" s="975"/>
      <c r="F52" s="975"/>
      <c r="G52" s="975"/>
      <c r="H52" s="975"/>
      <c r="I52" s="976"/>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0"/>
      <c r="Q52" s="1061"/>
      <c r="R52" s="417" t="str">
        <f>IFERROR(IF('別紙様式3-2（４・５月）'!Z54="ベア加算","",P52*VLOOKUP(N52,【参考】数式用!$AD$2:$AH$37,MATCH(O52,【参考】数式用!$K$4:$N$4,0)+1,0)),"")</f>
        <v/>
      </c>
      <c r="S52" s="72"/>
      <c r="T52" s="1062"/>
      <c r="U52" s="1063"/>
      <c r="V52" s="524" t="str">
        <f>IFERROR(P52*VLOOKUP(AF52,【参考】数式用4!$EY$3:$GF$106,MATCH(N52,【参考】数式用4!$EY$2:$GF$2,0)),"")</f>
        <v/>
      </c>
      <c r="W52" s="49"/>
      <c r="X52" s="71"/>
      <c r="Y52" s="1113" t="str">
        <f>IFERROR(IF('別紙様式3-2（４・５月）'!Z54="ベア加算","",W52*VLOOKUP(N52,【参考】数式用!$AD$2:$AH$27,MATCH(O52,【参考】数式用!$K$4:$N$4,0)+1,0)),"")</f>
        <v/>
      </c>
      <c r="Z52" s="1113"/>
      <c r="AA52" s="72"/>
      <c r="AB52" s="73"/>
      <c r="AC52" s="526" t="str">
        <f>IFERROR(X52*VLOOKUP(AG52,【参考】数式用4!$EY$3:$GF$106,MATCH(N52,【参考】数式用4!$EY$2:$GF$2,0)),"")</f>
        <v/>
      </c>
      <c r="AD52" s="519" t="str">
        <f t="shared" si="0"/>
        <v/>
      </c>
      <c r="AE52" s="521" t="str">
        <f t="shared" si="1"/>
        <v/>
      </c>
      <c r="AF52" s="415" t="str">
        <f>IF(O52="","",'別紙様式3-2（４・５月）'!O54&amp;'別紙様式3-2（４・５月）'!P54&amp;'別紙様式3-2（４・５月）'!Q54&amp;"から"&amp;O52)</f>
        <v/>
      </c>
      <c r="AG52" s="415"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6">
        <v>40</v>
      </c>
      <c r="B53" s="974" t="str">
        <f>IF(基本情報入力シート!C92="","",基本情報入力シート!C92)</f>
        <v/>
      </c>
      <c r="C53" s="975"/>
      <c r="D53" s="975"/>
      <c r="E53" s="975"/>
      <c r="F53" s="975"/>
      <c r="G53" s="975"/>
      <c r="H53" s="975"/>
      <c r="I53" s="976"/>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0"/>
      <c r="Q53" s="1061"/>
      <c r="R53" s="417" t="str">
        <f>IFERROR(IF('別紙様式3-2（４・５月）'!Z55="ベア加算","",P53*VLOOKUP(N53,【参考】数式用!$AD$2:$AH$37,MATCH(O53,【参考】数式用!$K$4:$N$4,0)+1,0)),"")</f>
        <v/>
      </c>
      <c r="S53" s="72"/>
      <c r="T53" s="1062"/>
      <c r="U53" s="1063"/>
      <c r="V53" s="524" t="str">
        <f>IFERROR(P53*VLOOKUP(AF53,【参考】数式用4!$EY$3:$GF$106,MATCH(N53,【参考】数式用4!$EY$2:$GF$2,0)),"")</f>
        <v/>
      </c>
      <c r="W53" s="49"/>
      <c r="X53" s="71"/>
      <c r="Y53" s="1113" t="str">
        <f>IFERROR(IF('別紙様式3-2（４・５月）'!Z55="ベア加算","",W53*VLOOKUP(N53,【参考】数式用!$AD$2:$AH$27,MATCH(O53,【参考】数式用!$K$4:$N$4,0)+1,0)),"")</f>
        <v/>
      </c>
      <c r="Z53" s="1113"/>
      <c r="AA53" s="72"/>
      <c r="AB53" s="73"/>
      <c r="AC53" s="526" t="str">
        <f>IFERROR(X53*VLOOKUP(AG53,【参考】数式用4!$EY$3:$GF$106,MATCH(N53,【参考】数式用4!$EY$2:$GF$2,0)),"")</f>
        <v/>
      </c>
      <c r="AD53" s="519" t="str">
        <f t="shared" si="0"/>
        <v/>
      </c>
      <c r="AE53" s="521" t="str">
        <f t="shared" si="1"/>
        <v/>
      </c>
      <c r="AF53" s="415" t="str">
        <f>IF(O53="","",'別紙様式3-2（４・５月）'!O55&amp;'別紙様式3-2（４・５月）'!P55&amp;'別紙様式3-2（４・５月）'!Q55&amp;"から"&amp;O53)</f>
        <v/>
      </c>
      <c r="AG53" s="415"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6">
        <v>41</v>
      </c>
      <c r="B54" s="974" t="str">
        <f>IF(基本情報入力シート!C93="","",基本情報入力シート!C93)</f>
        <v/>
      </c>
      <c r="C54" s="975"/>
      <c r="D54" s="975"/>
      <c r="E54" s="975"/>
      <c r="F54" s="975"/>
      <c r="G54" s="975"/>
      <c r="H54" s="975"/>
      <c r="I54" s="976"/>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0"/>
      <c r="Q54" s="1061"/>
      <c r="R54" s="417" t="str">
        <f>IFERROR(IF('別紙様式3-2（４・５月）'!Z56="ベア加算","",P54*VLOOKUP(N54,【参考】数式用!$AD$2:$AH$37,MATCH(O54,【参考】数式用!$K$4:$N$4,0)+1,0)),"")</f>
        <v/>
      </c>
      <c r="S54" s="72"/>
      <c r="T54" s="1062"/>
      <c r="U54" s="1063"/>
      <c r="V54" s="524" t="str">
        <f>IFERROR(P54*VLOOKUP(AF54,【参考】数式用4!$EY$3:$GF$106,MATCH(N54,【参考】数式用4!$EY$2:$GF$2,0)),"")</f>
        <v/>
      </c>
      <c r="W54" s="49"/>
      <c r="X54" s="71"/>
      <c r="Y54" s="1113" t="str">
        <f>IFERROR(IF('別紙様式3-2（４・５月）'!Z56="ベア加算","",W54*VLOOKUP(N54,【参考】数式用!$AD$2:$AH$27,MATCH(O54,【参考】数式用!$K$4:$N$4,0)+1,0)),"")</f>
        <v/>
      </c>
      <c r="Z54" s="1113"/>
      <c r="AA54" s="72"/>
      <c r="AB54" s="73"/>
      <c r="AC54" s="526" t="str">
        <f>IFERROR(X54*VLOOKUP(AG54,【参考】数式用4!$EY$3:$GF$106,MATCH(N54,【参考】数式用4!$EY$2:$GF$2,0)),"")</f>
        <v/>
      </c>
      <c r="AD54" s="519" t="str">
        <f t="shared" si="0"/>
        <v/>
      </c>
      <c r="AE54" s="521" t="str">
        <f t="shared" si="1"/>
        <v/>
      </c>
      <c r="AF54" s="415" t="str">
        <f>IF(O54="","",'別紙様式3-2（４・５月）'!O56&amp;'別紙様式3-2（４・５月）'!P56&amp;'別紙様式3-2（４・５月）'!Q56&amp;"から"&amp;O54)</f>
        <v/>
      </c>
      <c r="AG54" s="415"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6">
        <v>42</v>
      </c>
      <c r="B55" s="974" t="str">
        <f>IF(基本情報入力シート!C94="","",基本情報入力シート!C94)</f>
        <v/>
      </c>
      <c r="C55" s="975"/>
      <c r="D55" s="975"/>
      <c r="E55" s="975"/>
      <c r="F55" s="975"/>
      <c r="G55" s="975"/>
      <c r="H55" s="975"/>
      <c r="I55" s="976"/>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0"/>
      <c r="Q55" s="1061"/>
      <c r="R55" s="417" t="str">
        <f>IFERROR(IF('別紙様式3-2（４・５月）'!Z57="ベア加算","",P55*VLOOKUP(N55,【参考】数式用!$AD$2:$AH$37,MATCH(O55,【参考】数式用!$K$4:$N$4,0)+1,0)),"")</f>
        <v/>
      </c>
      <c r="S55" s="72"/>
      <c r="T55" s="1062"/>
      <c r="U55" s="1063"/>
      <c r="V55" s="524" t="str">
        <f>IFERROR(P55*VLOOKUP(AF55,【参考】数式用4!$EY$3:$GF$106,MATCH(N55,【参考】数式用4!$EY$2:$GF$2,0)),"")</f>
        <v/>
      </c>
      <c r="W55" s="49"/>
      <c r="X55" s="71"/>
      <c r="Y55" s="1113" t="str">
        <f>IFERROR(IF('別紙様式3-2（４・５月）'!Z57="ベア加算","",W55*VLOOKUP(N55,【参考】数式用!$AD$2:$AH$27,MATCH(O55,【参考】数式用!$K$4:$N$4,0)+1,0)),"")</f>
        <v/>
      </c>
      <c r="Z55" s="1113"/>
      <c r="AA55" s="72"/>
      <c r="AB55" s="73"/>
      <c r="AC55" s="526" t="str">
        <f>IFERROR(X55*VLOOKUP(AG55,【参考】数式用4!$EY$3:$GF$106,MATCH(N55,【参考】数式用4!$EY$2:$GF$2,0)),"")</f>
        <v/>
      </c>
      <c r="AD55" s="519" t="str">
        <f t="shared" si="0"/>
        <v/>
      </c>
      <c r="AE55" s="521" t="str">
        <f t="shared" si="1"/>
        <v/>
      </c>
      <c r="AF55" s="415" t="str">
        <f>IF(O55="","",'別紙様式3-2（４・５月）'!O57&amp;'別紙様式3-2（４・５月）'!P57&amp;'別紙様式3-2（４・５月）'!Q57&amp;"から"&amp;O55)</f>
        <v/>
      </c>
      <c r="AG55" s="415"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6">
        <v>43</v>
      </c>
      <c r="B56" s="974" t="str">
        <f>IF(基本情報入力シート!C95="","",基本情報入力シート!C95)</f>
        <v/>
      </c>
      <c r="C56" s="975"/>
      <c r="D56" s="975"/>
      <c r="E56" s="975"/>
      <c r="F56" s="975"/>
      <c r="G56" s="975"/>
      <c r="H56" s="975"/>
      <c r="I56" s="976"/>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0"/>
      <c r="Q56" s="1061"/>
      <c r="R56" s="417" t="str">
        <f>IFERROR(IF('別紙様式3-2（４・５月）'!Z58="ベア加算","",P56*VLOOKUP(N56,【参考】数式用!$AD$2:$AH$37,MATCH(O56,【参考】数式用!$K$4:$N$4,0)+1,0)),"")</f>
        <v/>
      </c>
      <c r="S56" s="72"/>
      <c r="T56" s="1062"/>
      <c r="U56" s="1063"/>
      <c r="V56" s="524" t="str">
        <f>IFERROR(P56*VLOOKUP(AF56,【参考】数式用4!$EY$3:$GF$106,MATCH(N56,【参考】数式用4!$EY$2:$GF$2,0)),"")</f>
        <v/>
      </c>
      <c r="W56" s="49"/>
      <c r="X56" s="71"/>
      <c r="Y56" s="1113" t="str">
        <f>IFERROR(IF('別紙様式3-2（４・５月）'!Z58="ベア加算","",W56*VLOOKUP(N56,【参考】数式用!$AD$2:$AH$27,MATCH(O56,【参考】数式用!$K$4:$N$4,0)+1,0)),"")</f>
        <v/>
      </c>
      <c r="Z56" s="1113"/>
      <c r="AA56" s="72"/>
      <c r="AB56" s="73"/>
      <c r="AC56" s="526" t="str">
        <f>IFERROR(X56*VLOOKUP(AG56,【参考】数式用4!$EY$3:$GF$106,MATCH(N56,【参考】数式用4!$EY$2:$GF$2,0)),"")</f>
        <v/>
      </c>
      <c r="AD56" s="519" t="str">
        <f t="shared" si="0"/>
        <v/>
      </c>
      <c r="AE56" s="521" t="str">
        <f t="shared" si="1"/>
        <v/>
      </c>
      <c r="AF56" s="415" t="str">
        <f>IF(O56="","",'別紙様式3-2（４・５月）'!O58&amp;'別紙様式3-2（４・５月）'!P58&amp;'別紙様式3-2（４・５月）'!Q58&amp;"から"&amp;O56)</f>
        <v/>
      </c>
      <c r="AG56" s="415"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6">
        <v>44</v>
      </c>
      <c r="B57" s="974" t="str">
        <f>IF(基本情報入力シート!C96="","",基本情報入力シート!C96)</f>
        <v/>
      </c>
      <c r="C57" s="975"/>
      <c r="D57" s="975"/>
      <c r="E57" s="975"/>
      <c r="F57" s="975"/>
      <c r="G57" s="975"/>
      <c r="H57" s="975"/>
      <c r="I57" s="976"/>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0"/>
      <c r="Q57" s="1061"/>
      <c r="R57" s="417" t="str">
        <f>IFERROR(IF('別紙様式3-2（４・５月）'!Z59="ベア加算","",P57*VLOOKUP(N57,【参考】数式用!$AD$2:$AH$37,MATCH(O57,【参考】数式用!$K$4:$N$4,0)+1,0)),"")</f>
        <v/>
      </c>
      <c r="S57" s="72"/>
      <c r="T57" s="1062"/>
      <c r="U57" s="1063"/>
      <c r="V57" s="524" t="str">
        <f>IFERROR(P57*VLOOKUP(AF57,【参考】数式用4!$EY$3:$GF$106,MATCH(N57,【参考】数式用4!$EY$2:$GF$2,0)),"")</f>
        <v/>
      </c>
      <c r="W57" s="49"/>
      <c r="X57" s="71"/>
      <c r="Y57" s="1113" t="str">
        <f>IFERROR(IF('別紙様式3-2（４・５月）'!Z59="ベア加算","",W57*VLOOKUP(N57,【参考】数式用!$AD$2:$AH$27,MATCH(O57,【参考】数式用!$K$4:$N$4,0)+1,0)),"")</f>
        <v/>
      </c>
      <c r="Z57" s="1113"/>
      <c r="AA57" s="72"/>
      <c r="AB57" s="73"/>
      <c r="AC57" s="526" t="str">
        <f>IFERROR(X57*VLOOKUP(AG57,【参考】数式用4!$EY$3:$GF$106,MATCH(N57,【参考】数式用4!$EY$2:$GF$2,0)),"")</f>
        <v/>
      </c>
      <c r="AD57" s="519" t="str">
        <f t="shared" si="0"/>
        <v/>
      </c>
      <c r="AE57" s="521" t="str">
        <f t="shared" si="1"/>
        <v/>
      </c>
      <c r="AF57" s="415" t="str">
        <f>IF(O57="","",'別紙様式3-2（４・５月）'!O59&amp;'別紙様式3-2（４・５月）'!P59&amp;'別紙様式3-2（４・５月）'!Q59&amp;"から"&amp;O57)</f>
        <v/>
      </c>
      <c r="AG57" s="415"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6">
        <v>45</v>
      </c>
      <c r="B58" s="974" t="str">
        <f>IF(基本情報入力シート!C97="","",基本情報入力シート!C97)</f>
        <v/>
      </c>
      <c r="C58" s="975"/>
      <c r="D58" s="975"/>
      <c r="E58" s="975"/>
      <c r="F58" s="975"/>
      <c r="G58" s="975"/>
      <c r="H58" s="975"/>
      <c r="I58" s="976"/>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0"/>
      <c r="Q58" s="1061"/>
      <c r="R58" s="417" t="str">
        <f>IFERROR(IF('別紙様式3-2（４・５月）'!Z60="ベア加算","",P58*VLOOKUP(N58,【参考】数式用!$AD$2:$AH$37,MATCH(O58,【参考】数式用!$K$4:$N$4,0)+1,0)),"")</f>
        <v/>
      </c>
      <c r="S58" s="72"/>
      <c r="T58" s="1062"/>
      <c r="U58" s="1063"/>
      <c r="V58" s="524" t="str">
        <f>IFERROR(P58*VLOOKUP(AF58,【参考】数式用4!$EY$3:$GF$106,MATCH(N58,【参考】数式用4!$EY$2:$GF$2,0)),"")</f>
        <v/>
      </c>
      <c r="W58" s="49"/>
      <c r="X58" s="71"/>
      <c r="Y58" s="1113" t="str">
        <f>IFERROR(IF('別紙様式3-2（４・５月）'!Z60="ベア加算","",W58*VLOOKUP(N58,【参考】数式用!$AD$2:$AH$27,MATCH(O58,【参考】数式用!$K$4:$N$4,0)+1,0)),"")</f>
        <v/>
      </c>
      <c r="Z58" s="1113"/>
      <c r="AA58" s="72"/>
      <c r="AB58" s="73"/>
      <c r="AC58" s="526" t="str">
        <f>IFERROR(X58*VLOOKUP(AG58,【参考】数式用4!$EY$3:$GF$106,MATCH(N58,【参考】数式用4!$EY$2:$GF$2,0)),"")</f>
        <v/>
      </c>
      <c r="AD58" s="519" t="str">
        <f t="shared" si="0"/>
        <v/>
      </c>
      <c r="AE58" s="521" t="str">
        <f t="shared" si="1"/>
        <v/>
      </c>
      <c r="AF58" s="415" t="str">
        <f>IF(O58="","",'別紙様式3-2（４・５月）'!O60&amp;'別紙様式3-2（４・５月）'!P60&amp;'別紙様式3-2（４・５月）'!Q60&amp;"から"&amp;O58)</f>
        <v/>
      </c>
      <c r="AG58" s="415"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6">
        <v>46</v>
      </c>
      <c r="B59" s="974" t="str">
        <f>IF(基本情報入力シート!C98="","",基本情報入力シート!C98)</f>
        <v/>
      </c>
      <c r="C59" s="975"/>
      <c r="D59" s="975"/>
      <c r="E59" s="975"/>
      <c r="F59" s="975"/>
      <c r="G59" s="975"/>
      <c r="H59" s="975"/>
      <c r="I59" s="976"/>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0"/>
      <c r="Q59" s="1061"/>
      <c r="R59" s="417" t="str">
        <f>IFERROR(IF('別紙様式3-2（４・５月）'!Z61="ベア加算","",P59*VLOOKUP(N59,【参考】数式用!$AD$2:$AH$37,MATCH(O59,【参考】数式用!$K$4:$N$4,0)+1,0)),"")</f>
        <v/>
      </c>
      <c r="S59" s="72"/>
      <c r="T59" s="1062"/>
      <c r="U59" s="1063"/>
      <c r="V59" s="524" t="str">
        <f>IFERROR(P59*VLOOKUP(AF59,【参考】数式用4!$EY$3:$GF$106,MATCH(N59,【参考】数式用4!$EY$2:$GF$2,0)),"")</f>
        <v/>
      </c>
      <c r="W59" s="49"/>
      <c r="X59" s="71"/>
      <c r="Y59" s="1113" t="str">
        <f>IFERROR(IF('別紙様式3-2（４・５月）'!Z61="ベア加算","",W59*VLOOKUP(N59,【参考】数式用!$AD$2:$AH$27,MATCH(O59,【参考】数式用!$K$4:$N$4,0)+1,0)),"")</f>
        <v/>
      </c>
      <c r="Z59" s="1113"/>
      <c r="AA59" s="72"/>
      <c r="AB59" s="73"/>
      <c r="AC59" s="526" t="str">
        <f>IFERROR(X59*VLOOKUP(AG59,【参考】数式用4!$EY$3:$GF$106,MATCH(N59,【参考】数式用4!$EY$2:$GF$2,0)),"")</f>
        <v/>
      </c>
      <c r="AD59" s="519" t="str">
        <f t="shared" si="0"/>
        <v/>
      </c>
      <c r="AE59" s="521" t="str">
        <f t="shared" si="1"/>
        <v/>
      </c>
      <c r="AF59" s="415" t="str">
        <f>IF(O59="","",'別紙様式3-2（４・５月）'!O61&amp;'別紙様式3-2（４・５月）'!P61&amp;'別紙様式3-2（４・５月）'!Q61&amp;"から"&amp;O59)</f>
        <v/>
      </c>
      <c r="AG59" s="415"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6">
        <v>47</v>
      </c>
      <c r="B60" s="974" t="str">
        <f>IF(基本情報入力シート!C99="","",基本情報入力シート!C99)</f>
        <v/>
      </c>
      <c r="C60" s="975"/>
      <c r="D60" s="975"/>
      <c r="E60" s="975"/>
      <c r="F60" s="975"/>
      <c r="G60" s="975"/>
      <c r="H60" s="975"/>
      <c r="I60" s="976"/>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0"/>
      <c r="Q60" s="1061"/>
      <c r="R60" s="417" t="str">
        <f>IFERROR(IF('別紙様式3-2（４・５月）'!Z62="ベア加算","",P60*VLOOKUP(N60,【参考】数式用!$AD$2:$AH$37,MATCH(O60,【参考】数式用!$K$4:$N$4,0)+1,0)),"")</f>
        <v/>
      </c>
      <c r="S60" s="72"/>
      <c r="T60" s="1062"/>
      <c r="U60" s="1063"/>
      <c r="V60" s="524" t="str">
        <f>IFERROR(P60*VLOOKUP(AF60,【参考】数式用4!$EY$3:$GF$106,MATCH(N60,【参考】数式用4!$EY$2:$GF$2,0)),"")</f>
        <v/>
      </c>
      <c r="W60" s="49"/>
      <c r="X60" s="71"/>
      <c r="Y60" s="1113" t="str">
        <f>IFERROR(IF('別紙様式3-2（４・５月）'!Z62="ベア加算","",W60*VLOOKUP(N60,【参考】数式用!$AD$2:$AH$27,MATCH(O60,【参考】数式用!$K$4:$N$4,0)+1,0)),"")</f>
        <v/>
      </c>
      <c r="Z60" s="1113"/>
      <c r="AA60" s="72"/>
      <c r="AB60" s="73"/>
      <c r="AC60" s="526" t="str">
        <f>IFERROR(X60*VLOOKUP(AG60,【参考】数式用4!$EY$3:$GF$106,MATCH(N60,【参考】数式用4!$EY$2:$GF$2,0)),"")</f>
        <v/>
      </c>
      <c r="AD60" s="519" t="str">
        <f t="shared" si="0"/>
        <v/>
      </c>
      <c r="AE60" s="521" t="str">
        <f t="shared" si="1"/>
        <v/>
      </c>
      <c r="AF60" s="415" t="str">
        <f>IF(O60="","",'別紙様式3-2（４・５月）'!O62&amp;'別紙様式3-2（４・５月）'!P62&amp;'別紙様式3-2（４・５月）'!Q62&amp;"から"&amp;O60)</f>
        <v/>
      </c>
      <c r="AG60" s="415"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6">
        <v>48</v>
      </c>
      <c r="B61" s="974" t="str">
        <f>IF(基本情報入力シート!C100="","",基本情報入力シート!C100)</f>
        <v/>
      </c>
      <c r="C61" s="975"/>
      <c r="D61" s="975"/>
      <c r="E61" s="975"/>
      <c r="F61" s="975"/>
      <c r="G61" s="975"/>
      <c r="H61" s="975"/>
      <c r="I61" s="976"/>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0"/>
      <c r="Q61" s="1061"/>
      <c r="R61" s="417" t="str">
        <f>IFERROR(IF('別紙様式3-2（４・５月）'!Z63="ベア加算","",P61*VLOOKUP(N61,【参考】数式用!$AD$2:$AH$37,MATCH(O61,【参考】数式用!$K$4:$N$4,0)+1,0)),"")</f>
        <v/>
      </c>
      <c r="S61" s="72"/>
      <c r="T61" s="1062"/>
      <c r="U61" s="1063"/>
      <c r="V61" s="524" t="str">
        <f>IFERROR(P61*VLOOKUP(AF61,【参考】数式用4!$EY$3:$GF$106,MATCH(N61,【参考】数式用4!$EY$2:$GF$2,0)),"")</f>
        <v/>
      </c>
      <c r="W61" s="49"/>
      <c r="X61" s="71"/>
      <c r="Y61" s="1113" t="str">
        <f>IFERROR(IF('別紙様式3-2（４・５月）'!Z63="ベア加算","",W61*VLOOKUP(N61,【参考】数式用!$AD$2:$AH$27,MATCH(O61,【参考】数式用!$K$4:$N$4,0)+1,0)),"")</f>
        <v/>
      </c>
      <c r="Z61" s="1113"/>
      <c r="AA61" s="72"/>
      <c r="AB61" s="73"/>
      <c r="AC61" s="526" t="str">
        <f>IFERROR(X61*VLOOKUP(AG61,【参考】数式用4!$EY$3:$GF$106,MATCH(N61,【参考】数式用4!$EY$2:$GF$2,0)),"")</f>
        <v/>
      </c>
      <c r="AD61" s="519" t="str">
        <f t="shared" si="0"/>
        <v/>
      </c>
      <c r="AE61" s="521" t="str">
        <f t="shared" si="1"/>
        <v/>
      </c>
      <c r="AF61" s="415" t="str">
        <f>IF(O61="","",'別紙様式3-2（４・５月）'!O63&amp;'別紙様式3-2（４・５月）'!P63&amp;'別紙様式3-2（４・５月）'!Q63&amp;"から"&amp;O61)</f>
        <v/>
      </c>
      <c r="AG61" s="415"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6">
        <v>49</v>
      </c>
      <c r="B62" s="974" t="str">
        <f>IF(基本情報入力シート!C101="","",基本情報入力シート!C101)</f>
        <v/>
      </c>
      <c r="C62" s="975"/>
      <c r="D62" s="975"/>
      <c r="E62" s="975"/>
      <c r="F62" s="975"/>
      <c r="G62" s="975"/>
      <c r="H62" s="975"/>
      <c r="I62" s="976"/>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0"/>
      <c r="Q62" s="1061"/>
      <c r="R62" s="417" t="str">
        <f>IFERROR(IF('別紙様式3-2（４・５月）'!Z64="ベア加算","",P62*VLOOKUP(N62,【参考】数式用!$AD$2:$AH$37,MATCH(O62,【参考】数式用!$K$4:$N$4,0)+1,0)),"")</f>
        <v/>
      </c>
      <c r="S62" s="72"/>
      <c r="T62" s="1062"/>
      <c r="U62" s="1063"/>
      <c r="V62" s="524" t="str">
        <f>IFERROR(P62*VLOOKUP(AF62,【参考】数式用4!$EY$3:$GF$106,MATCH(N62,【参考】数式用4!$EY$2:$GF$2,0)),"")</f>
        <v/>
      </c>
      <c r="W62" s="49"/>
      <c r="X62" s="71"/>
      <c r="Y62" s="1113" t="str">
        <f>IFERROR(IF('別紙様式3-2（４・５月）'!Z64="ベア加算","",W62*VLOOKUP(N62,【参考】数式用!$AD$2:$AH$27,MATCH(O62,【参考】数式用!$K$4:$N$4,0)+1,0)),"")</f>
        <v/>
      </c>
      <c r="Z62" s="1113"/>
      <c r="AA62" s="72"/>
      <c r="AB62" s="73"/>
      <c r="AC62" s="526" t="str">
        <f>IFERROR(X62*VLOOKUP(AG62,【参考】数式用4!$EY$3:$GF$106,MATCH(N62,【参考】数式用4!$EY$2:$GF$2,0)),"")</f>
        <v/>
      </c>
      <c r="AD62" s="519" t="str">
        <f t="shared" si="0"/>
        <v/>
      </c>
      <c r="AE62" s="521" t="str">
        <f t="shared" si="1"/>
        <v/>
      </c>
      <c r="AF62" s="415" t="str">
        <f>IF(O62="","",'別紙様式3-2（４・５月）'!O64&amp;'別紙様式3-2（４・５月）'!P64&amp;'別紙様式3-2（４・５月）'!Q64&amp;"から"&amp;O62)</f>
        <v/>
      </c>
      <c r="AG62" s="415"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6">
        <v>50</v>
      </c>
      <c r="B63" s="974" t="str">
        <f>IF(基本情報入力シート!C102="","",基本情報入力シート!C102)</f>
        <v/>
      </c>
      <c r="C63" s="975"/>
      <c r="D63" s="975"/>
      <c r="E63" s="975"/>
      <c r="F63" s="975"/>
      <c r="G63" s="975"/>
      <c r="H63" s="975"/>
      <c r="I63" s="976"/>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0"/>
      <c r="Q63" s="1061"/>
      <c r="R63" s="417" t="str">
        <f>IFERROR(IF('別紙様式3-2（４・５月）'!Z65="ベア加算","",P63*VLOOKUP(N63,【参考】数式用!$AD$2:$AH$37,MATCH(O63,【参考】数式用!$K$4:$N$4,0)+1,0)),"")</f>
        <v/>
      </c>
      <c r="S63" s="72"/>
      <c r="T63" s="1062"/>
      <c r="U63" s="1063"/>
      <c r="V63" s="524" t="str">
        <f>IFERROR(P63*VLOOKUP(AF63,【参考】数式用4!$EY$3:$GF$106,MATCH(N63,【参考】数式用4!$EY$2:$GF$2,0)),"")</f>
        <v/>
      </c>
      <c r="W63" s="49"/>
      <c r="X63" s="71"/>
      <c r="Y63" s="1113" t="str">
        <f>IFERROR(IF('別紙様式3-2（４・５月）'!Z65="ベア加算","",W63*VLOOKUP(N63,【参考】数式用!$AD$2:$AH$27,MATCH(O63,【参考】数式用!$K$4:$N$4,0)+1,0)),"")</f>
        <v/>
      </c>
      <c r="Z63" s="1113"/>
      <c r="AA63" s="72"/>
      <c r="AB63" s="73"/>
      <c r="AC63" s="526" t="str">
        <f>IFERROR(X63*VLOOKUP(AG63,【参考】数式用4!$EY$3:$GF$106,MATCH(N63,【参考】数式用4!$EY$2:$GF$2,0)),"")</f>
        <v/>
      </c>
      <c r="AD63" s="519" t="str">
        <f t="shared" si="0"/>
        <v/>
      </c>
      <c r="AE63" s="521" t="str">
        <f t="shared" si="1"/>
        <v/>
      </c>
      <c r="AF63" s="415" t="str">
        <f>IF(O63="","",'別紙様式3-2（４・５月）'!O65&amp;'別紙様式3-2（４・５月）'!P65&amp;'別紙様式3-2（４・５月）'!Q65&amp;"から"&amp;O63)</f>
        <v/>
      </c>
      <c r="AG63" s="415"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6">
        <v>51</v>
      </c>
      <c r="B64" s="974" t="str">
        <f>IF(基本情報入力シート!C103="","",基本情報入力シート!C103)</f>
        <v/>
      </c>
      <c r="C64" s="975"/>
      <c r="D64" s="975"/>
      <c r="E64" s="975"/>
      <c r="F64" s="975"/>
      <c r="G64" s="975"/>
      <c r="H64" s="975"/>
      <c r="I64" s="976"/>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0"/>
      <c r="Q64" s="1061"/>
      <c r="R64" s="417" t="str">
        <f>IFERROR(IF('別紙様式3-2（４・５月）'!Z66="ベア加算","",P64*VLOOKUP(N64,【参考】数式用!$AD$2:$AH$37,MATCH(O64,【参考】数式用!$K$4:$N$4,0)+1,0)),"")</f>
        <v/>
      </c>
      <c r="S64" s="72"/>
      <c r="T64" s="1062"/>
      <c r="U64" s="1063"/>
      <c r="V64" s="524" t="str">
        <f>IFERROR(P64*VLOOKUP(AF64,【参考】数式用4!$EY$3:$GF$106,MATCH(N64,【参考】数式用4!$EY$2:$GF$2,0)),"")</f>
        <v/>
      </c>
      <c r="W64" s="49"/>
      <c r="X64" s="71"/>
      <c r="Y64" s="1113" t="str">
        <f>IFERROR(IF('別紙様式3-2（４・５月）'!Z66="ベア加算","",W64*VLOOKUP(N64,【参考】数式用!$AD$2:$AH$27,MATCH(O64,【参考】数式用!$K$4:$N$4,0)+1,0)),"")</f>
        <v/>
      </c>
      <c r="Z64" s="1113"/>
      <c r="AA64" s="72"/>
      <c r="AB64" s="73"/>
      <c r="AC64" s="526" t="str">
        <f>IFERROR(X64*VLOOKUP(AG64,【参考】数式用4!$EY$3:$GF$106,MATCH(N64,【参考】数式用4!$EY$2:$GF$2,0)),"")</f>
        <v/>
      </c>
      <c r="AD64" s="519" t="str">
        <f t="shared" si="0"/>
        <v/>
      </c>
      <c r="AE64" s="521" t="str">
        <f t="shared" si="1"/>
        <v/>
      </c>
      <c r="AF64" s="415" t="str">
        <f>IF(O64="","",'別紙様式3-2（４・５月）'!O66&amp;'別紙様式3-2（４・５月）'!P66&amp;'別紙様式3-2（４・５月）'!Q66&amp;"から"&amp;O64)</f>
        <v/>
      </c>
      <c r="AG64" s="415"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6">
        <v>52</v>
      </c>
      <c r="B65" s="974" t="str">
        <f>IF(基本情報入力シート!C104="","",基本情報入力シート!C104)</f>
        <v/>
      </c>
      <c r="C65" s="975"/>
      <c r="D65" s="975"/>
      <c r="E65" s="975"/>
      <c r="F65" s="975"/>
      <c r="G65" s="975"/>
      <c r="H65" s="975"/>
      <c r="I65" s="976"/>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0"/>
      <c r="Q65" s="1061"/>
      <c r="R65" s="417" t="str">
        <f>IFERROR(IF('別紙様式3-2（４・５月）'!Z67="ベア加算","",P65*VLOOKUP(N65,【参考】数式用!$AD$2:$AH$37,MATCH(O65,【参考】数式用!$K$4:$N$4,0)+1,0)),"")</f>
        <v/>
      </c>
      <c r="S65" s="72"/>
      <c r="T65" s="1062"/>
      <c r="U65" s="1063"/>
      <c r="V65" s="524" t="str">
        <f>IFERROR(P65*VLOOKUP(AF65,【参考】数式用4!$EY$3:$GF$106,MATCH(N65,【参考】数式用4!$EY$2:$GF$2,0)),"")</f>
        <v/>
      </c>
      <c r="W65" s="49"/>
      <c r="X65" s="71"/>
      <c r="Y65" s="1113" t="str">
        <f>IFERROR(IF('別紙様式3-2（４・５月）'!Z67="ベア加算","",W65*VLOOKUP(N65,【参考】数式用!$AD$2:$AH$27,MATCH(O65,【参考】数式用!$K$4:$N$4,0)+1,0)),"")</f>
        <v/>
      </c>
      <c r="Z65" s="1113"/>
      <c r="AA65" s="72"/>
      <c r="AB65" s="73"/>
      <c r="AC65" s="526" t="str">
        <f>IFERROR(X65*VLOOKUP(AG65,【参考】数式用4!$EY$3:$GF$106,MATCH(N65,【参考】数式用4!$EY$2:$GF$2,0)),"")</f>
        <v/>
      </c>
      <c r="AD65" s="519" t="str">
        <f t="shared" si="0"/>
        <v/>
      </c>
      <c r="AE65" s="521" t="str">
        <f t="shared" si="1"/>
        <v/>
      </c>
      <c r="AF65" s="415" t="str">
        <f>IF(O65="","",'別紙様式3-2（４・５月）'!O67&amp;'別紙様式3-2（４・５月）'!P67&amp;'別紙様式3-2（４・５月）'!Q67&amp;"から"&amp;O65)</f>
        <v/>
      </c>
      <c r="AG65" s="415"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6">
        <v>53</v>
      </c>
      <c r="B66" s="974" t="str">
        <f>IF(基本情報入力シート!C105="","",基本情報入力シート!C105)</f>
        <v/>
      </c>
      <c r="C66" s="975"/>
      <c r="D66" s="975"/>
      <c r="E66" s="975"/>
      <c r="F66" s="975"/>
      <c r="G66" s="975"/>
      <c r="H66" s="975"/>
      <c r="I66" s="976"/>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0"/>
      <c r="Q66" s="1061"/>
      <c r="R66" s="417" t="str">
        <f>IFERROR(IF('別紙様式3-2（４・５月）'!Z68="ベア加算","",P66*VLOOKUP(N66,【参考】数式用!$AD$2:$AH$37,MATCH(O66,【参考】数式用!$K$4:$N$4,0)+1,0)),"")</f>
        <v/>
      </c>
      <c r="S66" s="72"/>
      <c r="T66" s="1062"/>
      <c r="U66" s="1063"/>
      <c r="V66" s="524" t="str">
        <f>IFERROR(P66*VLOOKUP(AF66,【参考】数式用4!$EY$3:$GF$106,MATCH(N66,【参考】数式用4!$EY$2:$GF$2,0)),"")</f>
        <v/>
      </c>
      <c r="W66" s="49"/>
      <c r="X66" s="71"/>
      <c r="Y66" s="1113" t="str">
        <f>IFERROR(IF('別紙様式3-2（４・５月）'!Z68="ベア加算","",W66*VLOOKUP(N66,【参考】数式用!$AD$2:$AH$27,MATCH(O66,【参考】数式用!$K$4:$N$4,0)+1,0)),"")</f>
        <v/>
      </c>
      <c r="Z66" s="1113"/>
      <c r="AA66" s="72"/>
      <c r="AB66" s="73"/>
      <c r="AC66" s="526" t="str">
        <f>IFERROR(X66*VLOOKUP(AG66,【参考】数式用4!$EY$3:$GF$106,MATCH(N66,【参考】数式用4!$EY$2:$GF$2,0)),"")</f>
        <v/>
      </c>
      <c r="AD66" s="519" t="str">
        <f t="shared" si="0"/>
        <v/>
      </c>
      <c r="AE66" s="521" t="str">
        <f t="shared" si="1"/>
        <v/>
      </c>
      <c r="AF66" s="415" t="str">
        <f>IF(O66="","",'別紙様式3-2（４・５月）'!O68&amp;'別紙様式3-2（４・５月）'!P68&amp;'別紙様式3-2（４・５月）'!Q68&amp;"から"&amp;O66)</f>
        <v/>
      </c>
      <c r="AG66" s="415"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6">
        <v>54</v>
      </c>
      <c r="B67" s="974" t="str">
        <f>IF(基本情報入力シート!C106="","",基本情報入力シート!C106)</f>
        <v/>
      </c>
      <c r="C67" s="975"/>
      <c r="D67" s="975"/>
      <c r="E67" s="975"/>
      <c r="F67" s="975"/>
      <c r="G67" s="975"/>
      <c r="H67" s="975"/>
      <c r="I67" s="976"/>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0"/>
      <c r="Q67" s="1061"/>
      <c r="R67" s="417" t="str">
        <f>IFERROR(IF('別紙様式3-2（４・５月）'!Z69="ベア加算","",P67*VLOOKUP(N67,【参考】数式用!$AD$2:$AH$37,MATCH(O67,【参考】数式用!$K$4:$N$4,0)+1,0)),"")</f>
        <v/>
      </c>
      <c r="S67" s="72"/>
      <c r="T67" s="1062"/>
      <c r="U67" s="1063"/>
      <c r="V67" s="524" t="str">
        <f>IFERROR(P67*VLOOKUP(AF67,【参考】数式用4!$EY$3:$GF$106,MATCH(N67,【参考】数式用4!$EY$2:$GF$2,0)),"")</f>
        <v/>
      </c>
      <c r="W67" s="49"/>
      <c r="X67" s="71"/>
      <c r="Y67" s="1113" t="str">
        <f>IFERROR(IF('別紙様式3-2（４・５月）'!Z69="ベア加算","",W67*VLOOKUP(N67,【参考】数式用!$AD$2:$AH$27,MATCH(O67,【参考】数式用!$K$4:$N$4,0)+1,0)),"")</f>
        <v/>
      </c>
      <c r="Z67" s="1113"/>
      <c r="AA67" s="72"/>
      <c r="AB67" s="73"/>
      <c r="AC67" s="526" t="str">
        <f>IFERROR(X67*VLOOKUP(AG67,【参考】数式用4!$EY$3:$GF$106,MATCH(N67,【参考】数式用4!$EY$2:$GF$2,0)),"")</f>
        <v/>
      </c>
      <c r="AD67" s="519" t="str">
        <f t="shared" si="0"/>
        <v/>
      </c>
      <c r="AE67" s="521" t="str">
        <f t="shared" si="1"/>
        <v/>
      </c>
      <c r="AF67" s="415" t="str">
        <f>IF(O67="","",'別紙様式3-2（４・５月）'!O69&amp;'別紙様式3-2（４・５月）'!P69&amp;'別紙様式3-2（４・５月）'!Q69&amp;"から"&amp;O67)</f>
        <v/>
      </c>
      <c r="AG67" s="415"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6">
        <v>55</v>
      </c>
      <c r="B68" s="974" t="str">
        <f>IF(基本情報入力シート!C107="","",基本情報入力シート!C107)</f>
        <v/>
      </c>
      <c r="C68" s="975"/>
      <c r="D68" s="975"/>
      <c r="E68" s="975"/>
      <c r="F68" s="975"/>
      <c r="G68" s="975"/>
      <c r="H68" s="975"/>
      <c r="I68" s="976"/>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0"/>
      <c r="Q68" s="1061"/>
      <c r="R68" s="417" t="str">
        <f>IFERROR(IF('別紙様式3-2（４・５月）'!Z70="ベア加算","",P68*VLOOKUP(N68,【参考】数式用!$AD$2:$AH$37,MATCH(O68,【参考】数式用!$K$4:$N$4,0)+1,0)),"")</f>
        <v/>
      </c>
      <c r="S68" s="72"/>
      <c r="T68" s="1062"/>
      <c r="U68" s="1063"/>
      <c r="V68" s="524" t="str">
        <f>IFERROR(P68*VLOOKUP(AF68,【参考】数式用4!$EY$3:$GF$106,MATCH(N68,【参考】数式用4!$EY$2:$GF$2,0)),"")</f>
        <v/>
      </c>
      <c r="W68" s="49"/>
      <c r="X68" s="71"/>
      <c r="Y68" s="1113" t="str">
        <f>IFERROR(IF('別紙様式3-2（４・５月）'!Z70="ベア加算","",W68*VLOOKUP(N68,【参考】数式用!$AD$2:$AH$27,MATCH(O68,【参考】数式用!$K$4:$N$4,0)+1,0)),"")</f>
        <v/>
      </c>
      <c r="Z68" s="1113"/>
      <c r="AA68" s="72"/>
      <c r="AB68" s="73"/>
      <c r="AC68" s="526" t="str">
        <f>IFERROR(X68*VLOOKUP(AG68,【参考】数式用4!$EY$3:$GF$106,MATCH(N68,【参考】数式用4!$EY$2:$GF$2,0)),"")</f>
        <v/>
      </c>
      <c r="AD68" s="519" t="str">
        <f t="shared" si="0"/>
        <v/>
      </c>
      <c r="AE68" s="521" t="str">
        <f t="shared" si="1"/>
        <v/>
      </c>
      <c r="AF68" s="415" t="str">
        <f>IF(O68="","",'別紙様式3-2（４・５月）'!O70&amp;'別紙様式3-2（４・５月）'!P70&amp;'別紙様式3-2（４・５月）'!Q70&amp;"から"&amp;O68)</f>
        <v/>
      </c>
      <c r="AG68" s="415"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6">
        <v>56</v>
      </c>
      <c r="B69" s="974" t="str">
        <f>IF(基本情報入力シート!C108="","",基本情報入力シート!C108)</f>
        <v/>
      </c>
      <c r="C69" s="975"/>
      <c r="D69" s="975"/>
      <c r="E69" s="975"/>
      <c r="F69" s="975"/>
      <c r="G69" s="975"/>
      <c r="H69" s="975"/>
      <c r="I69" s="976"/>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0"/>
      <c r="Q69" s="1061"/>
      <c r="R69" s="417" t="str">
        <f>IFERROR(IF('別紙様式3-2（４・５月）'!Z71="ベア加算","",P69*VLOOKUP(N69,【参考】数式用!$AD$2:$AH$37,MATCH(O69,【参考】数式用!$K$4:$N$4,0)+1,0)),"")</f>
        <v/>
      </c>
      <c r="S69" s="72"/>
      <c r="T69" s="1062"/>
      <c r="U69" s="1063"/>
      <c r="V69" s="524" t="str">
        <f>IFERROR(P69*VLOOKUP(AF69,【参考】数式用4!$EY$3:$GF$106,MATCH(N69,【参考】数式用4!$EY$2:$GF$2,0)),"")</f>
        <v/>
      </c>
      <c r="W69" s="49"/>
      <c r="X69" s="71"/>
      <c r="Y69" s="1113" t="str">
        <f>IFERROR(IF('別紙様式3-2（４・５月）'!Z71="ベア加算","",W69*VLOOKUP(N69,【参考】数式用!$AD$2:$AH$27,MATCH(O69,【参考】数式用!$K$4:$N$4,0)+1,0)),"")</f>
        <v/>
      </c>
      <c r="Z69" s="1113"/>
      <c r="AA69" s="72"/>
      <c r="AB69" s="73"/>
      <c r="AC69" s="526" t="str">
        <f>IFERROR(X69*VLOOKUP(AG69,【参考】数式用4!$EY$3:$GF$106,MATCH(N69,【参考】数式用4!$EY$2:$GF$2,0)),"")</f>
        <v/>
      </c>
      <c r="AD69" s="519" t="str">
        <f t="shared" si="0"/>
        <v/>
      </c>
      <c r="AE69" s="521" t="str">
        <f t="shared" si="1"/>
        <v/>
      </c>
      <c r="AF69" s="415" t="str">
        <f>IF(O69="","",'別紙様式3-2（４・５月）'!O71&amp;'別紙様式3-2（４・５月）'!P71&amp;'別紙様式3-2（４・５月）'!Q71&amp;"から"&amp;O69)</f>
        <v/>
      </c>
      <c r="AG69" s="415"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6">
        <v>57</v>
      </c>
      <c r="B70" s="974" t="str">
        <f>IF(基本情報入力シート!C109="","",基本情報入力シート!C109)</f>
        <v/>
      </c>
      <c r="C70" s="975"/>
      <c r="D70" s="975"/>
      <c r="E70" s="975"/>
      <c r="F70" s="975"/>
      <c r="G70" s="975"/>
      <c r="H70" s="975"/>
      <c r="I70" s="976"/>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0"/>
      <c r="Q70" s="1061"/>
      <c r="R70" s="417" t="str">
        <f>IFERROR(IF('別紙様式3-2（４・５月）'!Z72="ベア加算","",P70*VLOOKUP(N70,【参考】数式用!$AD$2:$AH$37,MATCH(O70,【参考】数式用!$K$4:$N$4,0)+1,0)),"")</f>
        <v/>
      </c>
      <c r="S70" s="72"/>
      <c r="T70" s="1062"/>
      <c r="U70" s="1063"/>
      <c r="V70" s="524" t="str">
        <f>IFERROR(P70*VLOOKUP(AF70,【参考】数式用4!$EY$3:$GF$106,MATCH(N70,【参考】数式用4!$EY$2:$GF$2,0)),"")</f>
        <v/>
      </c>
      <c r="W70" s="49"/>
      <c r="X70" s="71"/>
      <c r="Y70" s="1113" t="str">
        <f>IFERROR(IF('別紙様式3-2（４・５月）'!Z72="ベア加算","",W70*VLOOKUP(N70,【参考】数式用!$AD$2:$AH$27,MATCH(O70,【参考】数式用!$K$4:$N$4,0)+1,0)),"")</f>
        <v/>
      </c>
      <c r="Z70" s="1113"/>
      <c r="AA70" s="72"/>
      <c r="AB70" s="73"/>
      <c r="AC70" s="526" t="str">
        <f>IFERROR(X70*VLOOKUP(AG70,【参考】数式用4!$EY$3:$GF$106,MATCH(N70,【参考】数式用4!$EY$2:$GF$2,0)),"")</f>
        <v/>
      </c>
      <c r="AD70" s="519" t="str">
        <f t="shared" si="0"/>
        <v/>
      </c>
      <c r="AE70" s="521" t="str">
        <f t="shared" si="1"/>
        <v/>
      </c>
      <c r="AF70" s="415" t="str">
        <f>IF(O70="","",'別紙様式3-2（４・５月）'!O72&amp;'別紙様式3-2（４・５月）'!P72&amp;'別紙様式3-2（４・５月）'!Q72&amp;"から"&amp;O70)</f>
        <v/>
      </c>
      <c r="AG70" s="415"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6">
        <v>58</v>
      </c>
      <c r="B71" s="974" t="str">
        <f>IF(基本情報入力シート!C110="","",基本情報入力シート!C110)</f>
        <v/>
      </c>
      <c r="C71" s="975"/>
      <c r="D71" s="975"/>
      <c r="E71" s="975"/>
      <c r="F71" s="975"/>
      <c r="G71" s="975"/>
      <c r="H71" s="975"/>
      <c r="I71" s="976"/>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0"/>
      <c r="Q71" s="1061"/>
      <c r="R71" s="417" t="str">
        <f>IFERROR(IF('別紙様式3-2（４・５月）'!Z73="ベア加算","",P71*VLOOKUP(N71,【参考】数式用!$AD$2:$AH$37,MATCH(O71,【参考】数式用!$K$4:$N$4,0)+1,0)),"")</f>
        <v/>
      </c>
      <c r="S71" s="72"/>
      <c r="T71" s="1062"/>
      <c r="U71" s="1063"/>
      <c r="V71" s="524" t="str">
        <f>IFERROR(P71*VLOOKUP(AF71,【参考】数式用4!$EY$3:$GF$106,MATCH(N71,【参考】数式用4!$EY$2:$GF$2,0)),"")</f>
        <v/>
      </c>
      <c r="W71" s="49"/>
      <c r="X71" s="71"/>
      <c r="Y71" s="1113" t="str">
        <f>IFERROR(IF('別紙様式3-2（４・５月）'!Z73="ベア加算","",W71*VLOOKUP(N71,【参考】数式用!$AD$2:$AH$27,MATCH(O71,【参考】数式用!$K$4:$N$4,0)+1,0)),"")</f>
        <v/>
      </c>
      <c r="Z71" s="1113"/>
      <c r="AA71" s="72"/>
      <c r="AB71" s="73"/>
      <c r="AC71" s="526" t="str">
        <f>IFERROR(X71*VLOOKUP(AG71,【参考】数式用4!$EY$3:$GF$106,MATCH(N71,【参考】数式用4!$EY$2:$GF$2,0)),"")</f>
        <v/>
      </c>
      <c r="AD71" s="519" t="str">
        <f t="shared" si="0"/>
        <v/>
      </c>
      <c r="AE71" s="521" t="str">
        <f t="shared" si="1"/>
        <v/>
      </c>
      <c r="AF71" s="415" t="str">
        <f>IF(O71="","",'別紙様式3-2（４・５月）'!O73&amp;'別紙様式3-2（４・５月）'!P73&amp;'別紙様式3-2（４・５月）'!Q73&amp;"から"&amp;O71)</f>
        <v/>
      </c>
      <c r="AG71" s="415"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6">
        <v>59</v>
      </c>
      <c r="B72" s="974" t="str">
        <f>IF(基本情報入力シート!C111="","",基本情報入力シート!C111)</f>
        <v/>
      </c>
      <c r="C72" s="975"/>
      <c r="D72" s="975"/>
      <c r="E72" s="975"/>
      <c r="F72" s="975"/>
      <c r="G72" s="975"/>
      <c r="H72" s="975"/>
      <c r="I72" s="976"/>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0"/>
      <c r="Q72" s="1061"/>
      <c r="R72" s="417" t="str">
        <f>IFERROR(IF('別紙様式3-2（４・５月）'!Z74="ベア加算","",P72*VLOOKUP(N72,【参考】数式用!$AD$2:$AH$37,MATCH(O72,【参考】数式用!$K$4:$N$4,0)+1,0)),"")</f>
        <v/>
      </c>
      <c r="S72" s="72"/>
      <c r="T72" s="1062"/>
      <c r="U72" s="1063"/>
      <c r="V72" s="524" t="str">
        <f>IFERROR(P72*VLOOKUP(AF72,【参考】数式用4!$EY$3:$GF$106,MATCH(N72,【参考】数式用4!$EY$2:$GF$2,0)),"")</f>
        <v/>
      </c>
      <c r="W72" s="49"/>
      <c r="X72" s="71"/>
      <c r="Y72" s="1113" t="str">
        <f>IFERROR(IF('別紙様式3-2（４・５月）'!Z74="ベア加算","",W72*VLOOKUP(N72,【参考】数式用!$AD$2:$AH$27,MATCH(O72,【参考】数式用!$K$4:$N$4,0)+1,0)),"")</f>
        <v/>
      </c>
      <c r="Z72" s="1113"/>
      <c r="AA72" s="72"/>
      <c r="AB72" s="73"/>
      <c r="AC72" s="526" t="str">
        <f>IFERROR(X72*VLOOKUP(AG72,【参考】数式用4!$EY$3:$GF$106,MATCH(N72,【参考】数式用4!$EY$2:$GF$2,0)),"")</f>
        <v/>
      </c>
      <c r="AD72" s="519" t="str">
        <f t="shared" si="0"/>
        <v/>
      </c>
      <c r="AE72" s="521" t="str">
        <f t="shared" si="1"/>
        <v/>
      </c>
      <c r="AF72" s="415" t="str">
        <f>IF(O72="","",'別紙様式3-2（４・５月）'!O74&amp;'別紙様式3-2（４・５月）'!P74&amp;'別紙様式3-2（４・５月）'!Q74&amp;"から"&amp;O72)</f>
        <v/>
      </c>
      <c r="AG72" s="415"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6">
        <v>60</v>
      </c>
      <c r="B73" s="974" t="str">
        <f>IF(基本情報入力シート!C112="","",基本情報入力シート!C112)</f>
        <v/>
      </c>
      <c r="C73" s="975"/>
      <c r="D73" s="975"/>
      <c r="E73" s="975"/>
      <c r="F73" s="975"/>
      <c r="G73" s="975"/>
      <c r="H73" s="975"/>
      <c r="I73" s="976"/>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0"/>
      <c r="Q73" s="1061"/>
      <c r="R73" s="417" t="str">
        <f>IFERROR(IF('別紙様式3-2（４・５月）'!Z75="ベア加算","",P73*VLOOKUP(N73,【参考】数式用!$AD$2:$AH$37,MATCH(O73,【参考】数式用!$K$4:$N$4,0)+1,0)),"")</f>
        <v/>
      </c>
      <c r="S73" s="72"/>
      <c r="T73" s="1062"/>
      <c r="U73" s="1063"/>
      <c r="V73" s="524" t="str">
        <f>IFERROR(P73*VLOOKUP(AF73,【参考】数式用4!$EY$3:$GF$106,MATCH(N73,【参考】数式用4!$EY$2:$GF$2,0)),"")</f>
        <v/>
      </c>
      <c r="W73" s="49"/>
      <c r="X73" s="71"/>
      <c r="Y73" s="1113" t="str">
        <f>IFERROR(IF('別紙様式3-2（４・５月）'!Z75="ベア加算","",W73*VLOOKUP(N73,【参考】数式用!$AD$2:$AH$27,MATCH(O73,【参考】数式用!$K$4:$N$4,0)+1,0)),"")</f>
        <v/>
      </c>
      <c r="Z73" s="1113"/>
      <c r="AA73" s="72"/>
      <c r="AB73" s="73"/>
      <c r="AC73" s="526" t="str">
        <f>IFERROR(X73*VLOOKUP(AG73,【参考】数式用4!$EY$3:$GF$106,MATCH(N73,【参考】数式用4!$EY$2:$GF$2,0)),"")</f>
        <v/>
      </c>
      <c r="AD73" s="519" t="str">
        <f t="shared" si="0"/>
        <v/>
      </c>
      <c r="AE73" s="521" t="str">
        <f t="shared" si="1"/>
        <v/>
      </c>
      <c r="AF73" s="415" t="str">
        <f>IF(O73="","",'別紙様式3-2（４・５月）'!O75&amp;'別紙様式3-2（４・５月）'!P75&amp;'別紙様式3-2（４・５月）'!Q75&amp;"から"&amp;O73)</f>
        <v/>
      </c>
      <c r="AG73" s="415"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6">
        <v>61</v>
      </c>
      <c r="B74" s="974" t="str">
        <f>IF(基本情報入力シート!C113="","",基本情報入力シート!C113)</f>
        <v/>
      </c>
      <c r="C74" s="975"/>
      <c r="D74" s="975"/>
      <c r="E74" s="975"/>
      <c r="F74" s="975"/>
      <c r="G74" s="975"/>
      <c r="H74" s="975"/>
      <c r="I74" s="976"/>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0"/>
      <c r="Q74" s="1061"/>
      <c r="R74" s="417" t="str">
        <f>IFERROR(IF('別紙様式3-2（４・５月）'!Z76="ベア加算","",P74*VLOOKUP(N74,【参考】数式用!$AD$2:$AH$37,MATCH(O74,【参考】数式用!$K$4:$N$4,0)+1,0)),"")</f>
        <v/>
      </c>
      <c r="S74" s="72"/>
      <c r="T74" s="1062"/>
      <c r="U74" s="1063"/>
      <c r="V74" s="524" t="str">
        <f>IFERROR(P74*VLOOKUP(AF74,【参考】数式用4!$EY$3:$GF$106,MATCH(N74,【参考】数式用4!$EY$2:$GF$2,0)),"")</f>
        <v/>
      </c>
      <c r="W74" s="49"/>
      <c r="X74" s="71"/>
      <c r="Y74" s="1113" t="str">
        <f>IFERROR(IF('別紙様式3-2（４・５月）'!Z76="ベア加算","",W74*VLOOKUP(N74,【参考】数式用!$AD$2:$AH$27,MATCH(O74,【参考】数式用!$K$4:$N$4,0)+1,0)),"")</f>
        <v/>
      </c>
      <c r="Z74" s="1113"/>
      <c r="AA74" s="72"/>
      <c r="AB74" s="73"/>
      <c r="AC74" s="526" t="str">
        <f>IFERROR(X74*VLOOKUP(AG74,【参考】数式用4!$EY$3:$GF$106,MATCH(N74,【参考】数式用4!$EY$2:$GF$2,0)),"")</f>
        <v/>
      </c>
      <c r="AD74" s="519" t="str">
        <f t="shared" si="0"/>
        <v/>
      </c>
      <c r="AE74" s="521" t="str">
        <f t="shared" si="1"/>
        <v/>
      </c>
      <c r="AF74" s="415" t="str">
        <f>IF(O74="","",'別紙様式3-2（４・５月）'!O76&amp;'別紙様式3-2（４・５月）'!P76&amp;'別紙様式3-2（４・５月）'!Q76&amp;"から"&amp;O74)</f>
        <v/>
      </c>
      <c r="AG74" s="415"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6">
        <v>62</v>
      </c>
      <c r="B75" s="974" t="str">
        <f>IF(基本情報入力シート!C114="","",基本情報入力シート!C114)</f>
        <v/>
      </c>
      <c r="C75" s="975"/>
      <c r="D75" s="975"/>
      <c r="E75" s="975"/>
      <c r="F75" s="975"/>
      <c r="G75" s="975"/>
      <c r="H75" s="975"/>
      <c r="I75" s="976"/>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0"/>
      <c r="Q75" s="1061"/>
      <c r="R75" s="417" t="str">
        <f>IFERROR(IF('別紙様式3-2（４・５月）'!Z77="ベア加算","",P75*VLOOKUP(N75,【参考】数式用!$AD$2:$AH$37,MATCH(O75,【参考】数式用!$K$4:$N$4,0)+1,0)),"")</f>
        <v/>
      </c>
      <c r="S75" s="72"/>
      <c r="T75" s="1062"/>
      <c r="U75" s="1063"/>
      <c r="V75" s="524" t="str">
        <f>IFERROR(P75*VLOOKUP(AF75,【参考】数式用4!$EY$3:$GF$106,MATCH(N75,【参考】数式用4!$EY$2:$GF$2,0)),"")</f>
        <v/>
      </c>
      <c r="W75" s="49"/>
      <c r="X75" s="71"/>
      <c r="Y75" s="1113" t="str">
        <f>IFERROR(IF('別紙様式3-2（４・５月）'!Z77="ベア加算","",W75*VLOOKUP(N75,【参考】数式用!$AD$2:$AH$27,MATCH(O75,【参考】数式用!$K$4:$N$4,0)+1,0)),"")</f>
        <v/>
      </c>
      <c r="Z75" s="1113"/>
      <c r="AA75" s="72"/>
      <c r="AB75" s="73"/>
      <c r="AC75" s="526" t="str">
        <f>IFERROR(X75*VLOOKUP(AG75,【参考】数式用4!$EY$3:$GF$106,MATCH(N75,【参考】数式用4!$EY$2:$GF$2,0)),"")</f>
        <v/>
      </c>
      <c r="AD75" s="519" t="str">
        <f t="shared" si="0"/>
        <v/>
      </c>
      <c r="AE75" s="521" t="str">
        <f t="shared" si="1"/>
        <v/>
      </c>
      <c r="AF75" s="415" t="str">
        <f>IF(O75="","",'別紙様式3-2（４・５月）'!O77&amp;'別紙様式3-2（４・５月）'!P77&amp;'別紙様式3-2（４・５月）'!Q77&amp;"から"&amp;O75)</f>
        <v/>
      </c>
      <c r="AG75" s="415"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6">
        <v>63</v>
      </c>
      <c r="B76" s="974" t="str">
        <f>IF(基本情報入力シート!C115="","",基本情報入力シート!C115)</f>
        <v/>
      </c>
      <c r="C76" s="975"/>
      <c r="D76" s="975"/>
      <c r="E76" s="975"/>
      <c r="F76" s="975"/>
      <c r="G76" s="975"/>
      <c r="H76" s="975"/>
      <c r="I76" s="976"/>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0"/>
      <c r="Q76" s="1061"/>
      <c r="R76" s="417" t="str">
        <f>IFERROR(IF('別紙様式3-2（４・５月）'!Z78="ベア加算","",P76*VLOOKUP(N76,【参考】数式用!$AD$2:$AH$37,MATCH(O76,【参考】数式用!$K$4:$N$4,0)+1,0)),"")</f>
        <v/>
      </c>
      <c r="S76" s="72"/>
      <c r="T76" s="1062"/>
      <c r="U76" s="1063"/>
      <c r="V76" s="524" t="str">
        <f>IFERROR(P76*VLOOKUP(AF76,【参考】数式用4!$EY$3:$GF$106,MATCH(N76,【参考】数式用4!$EY$2:$GF$2,0)),"")</f>
        <v/>
      </c>
      <c r="W76" s="49"/>
      <c r="X76" s="71"/>
      <c r="Y76" s="1113" t="str">
        <f>IFERROR(IF('別紙様式3-2（４・５月）'!Z78="ベア加算","",W76*VLOOKUP(N76,【参考】数式用!$AD$2:$AH$27,MATCH(O76,【参考】数式用!$K$4:$N$4,0)+1,0)),"")</f>
        <v/>
      </c>
      <c r="Z76" s="1113"/>
      <c r="AA76" s="72"/>
      <c r="AB76" s="73"/>
      <c r="AC76" s="526" t="str">
        <f>IFERROR(X76*VLOOKUP(AG76,【参考】数式用4!$EY$3:$GF$106,MATCH(N76,【参考】数式用4!$EY$2:$GF$2,0)),"")</f>
        <v/>
      </c>
      <c r="AD76" s="519" t="str">
        <f t="shared" si="0"/>
        <v/>
      </c>
      <c r="AE76" s="521" t="str">
        <f t="shared" si="1"/>
        <v/>
      </c>
      <c r="AF76" s="415" t="str">
        <f>IF(O76="","",'別紙様式3-2（４・５月）'!O78&amp;'別紙様式3-2（４・５月）'!P78&amp;'別紙様式3-2（４・５月）'!Q78&amp;"から"&amp;O76)</f>
        <v/>
      </c>
      <c r="AG76" s="415"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6">
        <v>64</v>
      </c>
      <c r="B77" s="974" t="str">
        <f>IF(基本情報入力シート!C116="","",基本情報入力シート!C116)</f>
        <v/>
      </c>
      <c r="C77" s="975"/>
      <c r="D77" s="975"/>
      <c r="E77" s="975"/>
      <c r="F77" s="975"/>
      <c r="G77" s="975"/>
      <c r="H77" s="975"/>
      <c r="I77" s="976"/>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0"/>
      <c r="Q77" s="1061"/>
      <c r="R77" s="417" t="str">
        <f>IFERROR(IF('別紙様式3-2（４・５月）'!Z79="ベア加算","",P77*VLOOKUP(N77,【参考】数式用!$AD$2:$AH$37,MATCH(O77,【参考】数式用!$K$4:$N$4,0)+1,0)),"")</f>
        <v/>
      </c>
      <c r="S77" s="72"/>
      <c r="T77" s="1062"/>
      <c r="U77" s="1063"/>
      <c r="V77" s="524" t="str">
        <f>IFERROR(P77*VLOOKUP(AF77,【参考】数式用4!$EY$3:$GF$106,MATCH(N77,【参考】数式用4!$EY$2:$GF$2,0)),"")</f>
        <v/>
      </c>
      <c r="W77" s="49"/>
      <c r="X77" s="71"/>
      <c r="Y77" s="1113" t="str">
        <f>IFERROR(IF('別紙様式3-2（４・５月）'!Z79="ベア加算","",W77*VLOOKUP(N77,【参考】数式用!$AD$2:$AH$27,MATCH(O77,【参考】数式用!$K$4:$N$4,0)+1,0)),"")</f>
        <v/>
      </c>
      <c r="Z77" s="1113"/>
      <c r="AA77" s="72"/>
      <c r="AB77" s="73"/>
      <c r="AC77" s="526" t="str">
        <f>IFERROR(X77*VLOOKUP(AG77,【参考】数式用4!$EY$3:$GF$106,MATCH(N77,【参考】数式用4!$EY$2:$GF$2,0)),"")</f>
        <v/>
      </c>
      <c r="AD77" s="519" t="str">
        <f t="shared" si="0"/>
        <v/>
      </c>
      <c r="AE77" s="521" t="str">
        <f t="shared" si="1"/>
        <v/>
      </c>
      <c r="AF77" s="415" t="str">
        <f>IF(O77="","",'別紙様式3-2（４・５月）'!O79&amp;'別紙様式3-2（４・５月）'!P79&amp;'別紙様式3-2（４・５月）'!Q79&amp;"から"&amp;O77)</f>
        <v/>
      </c>
      <c r="AG77" s="415"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6">
        <v>65</v>
      </c>
      <c r="B78" s="974" t="str">
        <f>IF(基本情報入力シート!C117="","",基本情報入力シート!C117)</f>
        <v/>
      </c>
      <c r="C78" s="975"/>
      <c r="D78" s="975"/>
      <c r="E78" s="975"/>
      <c r="F78" s="975"/>
      <c r="G78" s="975"/>
      <c r="H78" s="975"/>
      <c r="I78" s="976"/>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0"/>
      <c r="Q78" s="1061"/>
      <c r="R78" s="417" t="str">
        <f>IFERROR(IF('別紙様式3-2（４・５月）'!Z80="ベア加算","",P78*VLOOKUP(N78,【参考】数式用!$AD$2:$AH$37,MATCH(O78,【参考】数式用!$K$4:$N$4,0)+1,0)),"")</f>
        <v/>
      </c>
      <c r="S78" s="72"/>
      <c r="T78" s="1062"/>
      <c r="U78" s="1063"/>
      <c r="V78" s="524" t="str">
        <f>IFERROR(P78*VLOOKUP(AF78,【参考】数式用4!$EY$3:$GF$106,MATCH(N78,【参考】数式用4!$EY$2:$GF$2,0)),"")</f>
        <v/>
      </c>
      <c r="W78" s="49"/>
      <c r="X78" s="71"/>
      <c r="Y78" s="1113" t="str">
        <f>IFERROR(IF('別紙様式3-2（４・５月）'!Z80="ベア加算","",W78*VLOOKUP(N78,【参考】数式用!$AD$2:$AH$27,MATCH(O78,【参考】数式用!$K$4:$N$4,0)+1,0)),"")</f>
        <v/>
      </c>
      <c r="Z78" s="1113"/>
      <c r="AA78" s="72"/>
      <c r="AB78" s="73"/>
      <c r="AC78" s="526" t="str">
        <f>IFERROR(X78*VLOOKUP(AG78,【参考】数式用4!$EY$3:$GF$106,MATCH(N78,【参考】数式用4!$EY$2:$GF$2,0)),"")</f>
        <v/>
      </c>
      <c r="AD78" s="519" t="str">
        <f t="shared" si="0"/>
        <v/>
      </c>
      <c r="AE78" s="521" t="str">
        <f t="shared" si="1"/>
        <v/>
      </c>
      <c r="AF78" s="415" t="str">
        <f>IF(O78="","",'別紙様式3-2（４・５月）'!O80&amp;'別紙様式3-2（４・５月）'!P80&amp;'別紙様式3-2（４・５月）'!Q80&amp;"から"&amp;O78)</f>
        <v/>
      </c>
      <c r="AG78" s="415"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6">
        <v>66</v>
      </c>
      <c r="B79" s="974" t="str">
        <f>IF(基本情報入力シート!C118="","",基本情報入力シート!C118)</f>
        <v/>
      </c>
      <c r="C79" s="975"/>
      <c r="D79" s="975"/>
      <c r="E79" s="975"/>
      <c r="F79" s="975"/>
      <c r="G79" s="975"/>
      <c r="H79" s="975"/>
      <c r="I79" s="976"/>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0"/>
      <c r="Q79" s="1061"/>
      <c r="R79" s="417" t="str">
        <f>IFERROR(IF('別紙様式3-2（４・５月）'!Z81="ベア加算","",P79*VLOOKUP(N79,【参考】数式用!$AD$2:$AH$37,MATCH(O79,【参考】数式用!$K$4:$N$4,0)+1,0)),"")</f>
        <v/>
      </c>
      <c r="S79" s="72"/>
      <c r="T79" s="1062"/>
      <c r="U79" s="1063"/>
      <c r="V79" s="524" t="str">
        <f>IFERROR(P79*VLOOKUP(AF79,【参考】数式用4!$EY$3:$GF$106,MATCH(N79,【参考】数式用4!$EY$2:$GF$2,0)),"")</f>
        <v/>
      </c>
      <c r="W79" s="49"/>
      <c r="X79" s="71"/>
      <c r="Y79" s="1113" t="str">
        <f>IFERROR(IF('別紙様式3-2（４・５月）'!Z81="ベア加算","",W79*VLOOKUP(N79,【参考】数式用!$AD$2:$AH$27,MATCH(O79,【参考】数式用!$K$4:$N$4,0)+1,0)),"")</f>
        <v/>
      </c>
      <c r="Z79" s="1113"/>
      <c r="AA79" s="72"/>
      <c r="AB79" s="73"/>
      <c r="AC79" s="526" t="str">
        <f>IFERROR(X79*VLOOKUP(AG79,【参考】数式用4!$EY$3:$GF$106,MATCH(N79,【参考】数式用4!$EY$2:$GF$2,0)),"")</f>
        <v/>
      </c>
      <c r="AD79" s="519" t="str">
        <f t="shared" ref="AD79:AD113" si="2">IF(OR(O79="新加算Ⅰ",O79="新加算Ⅱ",O79="新加算Ⅴ（１）",O79="新加算Ⅴ（２）",O79="新加算Ⅴ（３）",O79="新加算Ⅴ（４）",O79="新加算Ⅴ（５）",O79="新加算Ⅴ（６）",O79="新加算Ⅴ（７）",O79="新加算Ⅴ（９）",O79="新加算Ⅴ（10）",O79="新加算Ⅴ（12）"),1,"")</f>
        <v/>
      </c>
      <c r="AE79" s="521" t="str">
        <f t="shared" ref="AE79:AE113" si="3">IF(OR(W79="新加算Ⅰ",W79="新加算Ⅱ"),1,"")</f>
        <v/>
      </c>
      <c r="AF79" s="415" t="str">
        <f>IF(O79="","",'別紙様式3-2（４・５月）'!O81&amp;'別紙様式3-2（４・５月）'!P81&amp;'別紙様式3-2（４・５月）'!Q81&amp;"から"&amp;O79)</f>
        <v/>
      </c>
      <c r="AG79" s="415"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6">
        <v>67</v>
      </c>
      <c r="B80" s="974" t="str">
        <f>IF(基本情報入力シート!C119="","",基本情報入力シート!C119)</f>
        <v/>
      </c>
      <c r="C80" s="975"/>
      <c r="D80" s="975"/>
      <c r="E80" s="975"/>
      <c r="F80" s="975"/>
      <c r="G80" s="975"/>
      <c r="H80" s="975"/>
      <c r="I80" s="976"/>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0"/>
      <c r="Q80" s="1061"/>
      <c r="R80" s="417" t="str">
        <f>IFERROR(IF('別紙様式3-2（４・５月）'!Z82="ベア加算","",P80*VLOOKUP(N80,【参考】数式用!$AD$2:$AH$37,MATCH(O80,【参考】数式用!$K$4:$N$4,0)+1,0)),"")</f>
        <v/>
      </c>
      <c r="S80" s="72"/>
      <c r="T80" s="1062"/>
      <c r="U80" s="1063"/>
      <c r="V80" s="524" t="str">
        <f>IFERROR(P80*VLOOKUP(AF80,【参考】数式用4!$EY$3:$GF$106,MATCH(N80,【参考】数式用4!$EY$2:$GF$2,0)),"")</f>
        <v/>
      </c>
      <c r="W80" s="49"/>
      <c r="X80" s="71"/>
      <c r="Y80" s="1113" t="str">
        <f>IFERROR(IF('別紙様式3-2（４・５月）'!Z82="ベア加算","",W80*VLOOKUP(N80,【参考】数式用!$AD$2:$AH$27,MATCH(O80,【参考】数式用!$K$4:$N$4,0)+1,0)),"")</f>
        <v/>
      </c>
      <c r="Z80" s="1113"/>
      <c r="AA80" s="72"/>
      <c r="AB80" s="73"/>
      <c r="AC80" s="526" t="str">
        <f>IFERROR(X80*VLOOKUP(AG80,【参考】数式用4!$EY$3:$GF$106,MATCH(N80,【参考】数式用4!$EY$2:$GF$2,0)),"")</f>
        <v/>
      </c>
      <c r="AD80" s="519" t="str">
        <f t="shared" si="2"/>
        <v/>
      </c>
      <c r="AE80" s="521" t="str">
        <f t="shared" si="3"/>
        <v/>
      </c>
      <c r="AF80" s="415" t="str">
        <f>IF(O80="","",'別紙様式3-2（４・５月）'!O82&amp;'別紙様式3-2（４・５月）'!P82&amp;'別紙様式3-2（４・５月）'!Q82&amp;"から"&amp;O80)</f>
        <v/>
      </c>
      <c r="AG80" s="415"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6">
        <v>68</v>
      </c>
      <c r="B81" s="974" t="str">
        <f>IF(基本情報入力シート!C120="","",基本情報入力シート!C120)</f>
        <v/>
      </c>
      <c r="C81" s="975"/>
      <c r="D81" s="975"/>
      <c r="E81" s="975"/>
      <c r="F81" s="975"/>
      <c r="G81" s="975"/>
      <c r="H81" s="975"/>
      <c r="I81" s="976"/>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0"/>
      <c r="Q81" s="1061"/>
      <c r="R81" s="417" t="str">
        <f>IFERROR(IF('別紙様式3-2（４・５月）'!Z83="ベア加算","",P81*VLOOKUP(N81,【参考】数式用!$AD$2:$AH$37,MATCH(O81,【参考】数式用!$K$4:$N$4,0)+1,0)),"")</f>
        <v/>
      </c>
      <c r="S81" s="72"/>
      <c r="T81" s="1062"/>
      <c r="U81" s="1063"/>
      <c r="V81" s="524" t="str">
        <f>IFERROR(P81*VLOOKUP(AF81,【参考】数式用4!$EY$3:$GF$106,MATCH(N81,【参考】数式用4!$EY$2:$GF$2,0)),"")</f>
        <v/>
      </c>
      <c r="W81" s="49"/>
      <c r="X81" s="71"/>
      <c r="Y81" s="1113" t="str">
        <f>IFERROR(IF('別紙様式3-2（４・５月）'!Z83="ベア加算","",W81*VLOOKUP(N81,【参考】数式用!$AD$2:$AH$27,MATCH(O81,【参考】数式用!$K$4:$N$4,0)+1,0)),"")</f>
        <v/>
      </c>
      <c r="Z81" s="1113"/>
      <c r="AA81" s="72"/>
      <c r="AB81" s="73"/>
      <c r="AC81" s="526" t="str">
        <f>IFERROR(X81*VLOOKUP(AG81,【参考】数式用4!$EY$3:$GF$106,MATCH(N81,【参考】数式用4!$EY$2:$GF$2,0)),"")</f>
        <v/>
      </c>
      <c r="AD81" s="519" t="str">
        <f t="shared" si="2"/>
        <v/>
      </c>
      <c r="AE81" s="521" t="str">
        <f t="shared" si="3"/>
        <v/>
      </c>
      <c r="AF81" s="415" t="str">
        <f>IF(O81="","",'別紙様式3-2（４・５月）'!O83&amp;'別紙様式3-2（４・５月）'!P83&amp;'別紙様式3-2（４・５月）'!Q83&amp;"から"&amp;O81)</f>
        <v/>
      </c>
      <c r="AG81" s="415"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6">
        <v>69</v>
      </c>
      <c r="B82" s="974" t="str">
        <f>IF(基本情報入力シート!C121="","",基本情報入力シート!C121)</f>
        <v/>
      </c>
      <c r="C82" s="975"/>
      <c r="D82" s="975"/>
      <c r="E82" s="975"/>
      <c r="F82" s="975"/>
      <c r="G82" s="975"/>
      <c r="H82" s="975"/>
      <c r="I82" s="976"/>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0"/>
      <c r="Q82" s="1061"/>
      <c r="R82" s="417" t="str">
        <f>IFERROR(IF('別紙様式3-2（４・５月）'!Z84="ベア加算","",P82*VLOOKUP(N82,【参考】数式用!$AD$2:$AH$37,MATCH(O82,【参考】数式用!$K$4:$N$4,0)+1,0)),"")</f>
        <v/>
      </c>
      <c r="S82" s="72"/>
      <c r="T82" s="1062"/>
      <c r="U82" s="1063"/>
      <c r="V82" s="524" t="str">
        <f>IFERROR(P82*VLOOKUP(AF82,【参考】数式用4!$EY$3:$GF$106,MATCH(N82,【参考】数式用4!$EY$2:$GF$2,0)),"")</f>
        <v/>
      </c>
      <c r="W82" s="49"/>
      <c r="X82" s="71"/>
      <c r="Y82" s="1113" t="str">
        <f>IFERROR(IF('別紙様式3-2（４・５月）'!Z84="ベア加算","",W82*VLOOKUP(N82,【参考】数式用!$AD$2:$AH$27,MATCH(O82,【参考】数式用!$K$4:$N$4,0)+1,0)),"")</f>
        <v/>
      </c>
      <c r="Z82" s="1113"/>
      <c r="AA82" s="72"/>
      <c r="AB82" s="73"/>
      <c r="AC82" s="526" t="str">
        <f>IFERROR(X82*VLOOKUP(AG82,【参考】数式用4!$EY$3:$GF$106,MATCH(N82,【参考】数式用4!$EY$2:$GF$2,0)),"")</f>
        <v/>
      </c>
      <c r="AD82" s="519" t="str">
        <f t="shared" si="2"/>
        <v/>
      </c>
      <c r="AE82" s="521" t="str">
        <f t="shared" si="3"/>
        <v/>
      </c>
      <c r="AF82" s="415" t="str">
        <f>IF(O82="","",'別紙様式3-2（４・５月）'!O84&amp;'別紙様式3-2（４・５月）'!P84&amp;'別紙様式3-2（４・５月）'!Q84&amp;"から"&amp;O82)</f>
        <v/>
      </c>
      <c r="AG82" s="415"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6">
        <v>70</v>
      </c>
      <c r="B83" s="974" t="str">
        <f>IF(基本情報入力シート!C122="","",基本情報入力シート!C122)</f>
        <v/>
      </c>
      <c r="C83" s="975"/>
      <c r="D83" s="975"/>
      <c r="E83" s="975"/>
      <c r="F83" s="975"/>
      <c r="G83" s="975"/>
      <c r="H83" s="975"/>
      <c r="I83" s="976"/>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0"/>
      <c r="Q83" s="1061"/>
      <c r="R83" s="417" t="str">
        <f>IFERROR(IF('別紙様式3-2（４・５月）'!Z85="ベア加算","",P83*VLOOKUP(N83,【参考】数式用!$AD$2:$AH$37,MATCH(O83,【参考】数式用!$K$4:$N$4,0)+1,0)),"")</f>
        <v/>
      </c>
      <c r="S83" s="72"/>
      <c r="T83" s="1062"/>
      <c r="U83" s="1063"/>
      <c r="V83" s="524" t="str">
        <f>IFERROR(P83*VLOOKUP(AF83,【参考】数式用4!$EY$3:$GF$106,MATCH(N83,【参考】数式用4!$EY$2:$GF$2,0)),"")</f>
        <v/>
      </c>
      <c r="W83" s="49"/>
      <c r="X83" s="71"/>
      <c r="Y83" s="1113" t="str">
        <f>IFERROR(IF('別紙様式3-2（４・５月）'!Z85="ベア加算","",W83*VLOOKUP(N83,【参考】数式用!$AD$2:$AH$27,MATCH(O83,【参考】数式用!$K$4:$N$4,0)+1,0)),"")</f>
        <v/>
      </c>
      <c r="Z83" s="1113"/>
      <c r="AA83" s="72"/>
      <c r="AB83" s="73"/>
      <c r="AC83" s="526" t="str">
        <f>IFERROR(X83*VLOOKUP(AG83,【参考】数式用4!$EY$3:$GF$106,MATCH(N83,【参考】数式用4!$EY$2:$GF$2,0)),"")</f>
        <v/>
      </c>
      <c r="AD83" s="519" t="str">
        <f t="shared" si="2"/>
        <v/>
      </c>
      <c r="AE83" s="521" t="str">
        <f t="shared" si="3"/>
        <v/>
      </c>
      <c r="AF83" s="415" t="str">
        <f>IF(O83="","",'別紙様式3-2（４・５月）'!O85&amp;'別紙様式3-2（４・５月）'!P85&amp;'別紙様式3-2（４・５月）'!Q85&amp;"から"&amp;O83)</f>
        <v/>
      </c>
      <c r="AG83" s="415"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6">
        <v>71</v>
      </c>
      <c r="B84" s="974" t="str">
        <f>IF(基本情報入力シート!C123="","",基本情報入力シート!C123)</f>
        <v/>
      </c>
      <c r="C84" s="975"/>
      <c r="D84" s="975"/>
      <c r="E84" s="975"/>
      <c r="F84" s="975"/>
      <c r="G84" s="975"/>
      <c r="H84" s="975"/>
      <c r="I84" s="976"/>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0"/>
      <c r="Q84" s="1061"/>
      <c r="R84" s="417" t="str">
        <f>IFERROR(IF('別紙様式3-2（４・５月）'!Z86="ベア加算","",P84*VLOOKUP(N84,【参考】数式用!$AD$2:$AH$37,MATCH(O84,【参考】数式用!$K$4:$N$4,0)+1,0)),"")</f>
        <v/>
      </c>
      <c r="S84" s="72"/>
      <c r="T84" s="1062"/>
      <c r="U84" s="1063"/>
      <c r="V84" s="524" t="str">
        <f>IFERROR(P84*VLOOKUP(AF84,【参考】数式用4!$EY$3:$GF$106,MATCH(N84,【参考】数式用4!$EY$2:$GF$2,0)),"")</f>
        <v/>
      </c>
      <c r="W84" s="49"/>
      <c r="X84" s="71"/>
      <c r="Y84" s="1113" t="str">
        <f>IFERROR(IF('別紙様式3-2（４・５月）'!Z86="ベア加算","",W84*VLOOKUP(N84,【参考】数式用!$AD$2:$AH$27,MATCH(O84,【参考】数式用!$K$4:$N$4,0)+1,0)),"")</f>
        <v/>
      </c>
      <c r="Z84" s="1113"/>
      <c r="AA84" s="72"/>
      <c r="AB84" s="73"/>
      <c r="AC84" s="526" t="str">
        <f>IFERROR(X84*VLOOKUP(AG84,【参考】数式用4!$EY$3:$GF$106,MATCH(N84,【参考】数式用4!$EY$2:$GF$2,0)),"")</f>
        <v/>
      </c>
      <c r="AD84" s="519" t="str">
        <f t="shared" si="2"/>
        <v/>
      </c>
      <c r="AE84" s="521" t="str">
        <f t="shared" si="3"/>
        <v/>
      </c>
      <c r="AF84" s="415" t="str">
        <f>IF(O84="","",'別紙様式3-2（４・５月）'!O86&amp;'別紙様式3-2（４・５月）'!P86&amp;'別紙様式3-2（４・５月）'!Q86&amp;"から"&amp;O84)</f>
        <v/>
      </c>
      <c r="AG84" s="415"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6">
        <v>72</v>
      </c>
      <c r="B85" s="974" t="str">
        <f>IF(基本情報入力シート!C124="","",基本情報入力シート!C124)</f>
        <v/>
      </c>
      <c r="C85" s="975"/>
      <c r="D85" s="975"/>
      <c r="E85" s="975"/>
      <c r="F85" s="975"/>
      <c r="G85" s="975"/>
      <c r="H85" s="975"/>
      <c r="I85" s="976"/>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0"/>
      <c r="Q85" s="1061"/>
      <c r="R85" s="417" t="str">
        <f>IFERROR(IF('別紙様式3-2（４・５月）'!Z87="ベア加算","",P85*VLOOKUP(N85,【参考】数式用!$AD$2:$AH$37,MATCH(O85,【参考】数式用!$K$4:$N$4,0)+1,0)),"")</f>
        <v/>
      </c>
      <c r="S85" s="72"/>
      <c r="T85" s="1062"/>
      <c r="U85" s="1063"/>
      <c r="V85" s="524" t="str">
        <f>IFERROR(P85*VLOOKUP(AF85,【参考】数式用4!$EY$3:$GF$106,MATCH(N85,【参考】数式用4!$EY$2:$GF$2,0)),"")</f>
        <v/>
      </c>
      <c r="W85" s="49"/>
      <c r="X85" s="71"/>
      <c r="Y85" s="1113" t="str">
        <f>IFERROR(IF('別紙様式3-2（４・５月）'!Z87="ベア加算","",W85*VLOOKUP(N85,【参考】数式用!$AD$2:$AH$27,MATCH(O85,【参考】数式用!$K$4:$N$4,0)+1,0)),"")</f>
        <v/>
      </c>
      <c r="Z85" s="1113"/>
      <c r="AA85" s="72"/>
      <c r="AB85" s="73"/>
      <c r="AC85" s="526" t="str">
        <f>IFERROR(X85*VLOOKUP(AG85,【参考】数式用4!$EY$3:$GF$106,MATCH(N85,【参考】数式用4!$EY$2:$GF$2,0)),"")</f>
        <v/>
      </c>
      <c r="AD85" s="519" t="str">
        <f t="shared" si="2"/>
        <v/>
      </c>
      <c r="AE85" s="521" t="str">
        <f t="shared" si="3"/>
        <v/>
      </c>
      <c r="AF85" s="415" t="str">
        <f>IF(O85="","",'別紙様式3-2（４・５月）'!O87&amp;'別紙様式3-2（４・５月）'!P87&amp;'別紙様式3-2（４・５月）'!Q87&amp;"から"&amp;O85)</f>
        <v/>
      </c>
      <c r="AG85" s="415"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6">
        <v>73</v>
      </c>
      <c r="B86" s="974" t="str">
        <f>IF(基本情報入力シート!C125="","",基本情報入力シート!C125)</f>
        <v/>
      </c>
      <c r="C86" s="975"/>
      <c r="D86" s="975"/>
      <c r="E86" s="975"/>
      <c r="F86" s="975"/>
      <c r="G86" s="975"/>
      <c r="H86" s="975"/>
      <c r="I86" s="976"/>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0"/>
      <c r="Q86" s="1061"/>
      <c r="R86" s="417" t="str">
        <f>IFERROR(IF('別紙様式3-2（４・５月）'!Z88="ベア加算","",P86*VLOOKUP(N86,【参考】数式用!$AD$2:$AH$37,MATCH(O86,【参考】数式用!$K$4:$N$4,0)+1,0)),"")</f>
        <v/>
      </c>
      <c r="S86" s="72"/>
      <c r="T86" s="1062"/>
      <c r="U86" s="1063"/>
      <c r="V86" s="524" t="str">
        <f>IFERROR(P86*VLOOKUP(AF86,【参考】数式用4!$EY$3:$GF$106,MATCH(N86,【参考】数式用4!$EY$2:$GF$2,0)),"")</f>
        <v/>
      </c>
      <c r="W86" s="49"/>
      <c r="X86" s="71"/>
      <c r="Y86" s="1113" t="str">
        <f>IFERROR(IF('別紙様式3-2（４・５月）'!Z88="ベア加算","",W86*VLOOKUP(N86,【参考】数式用!$AD$2:$AH$27,MATCH(O86,【参考】数式用!$K$4:$N$4,0)+1,0)),"")</f>
        <v/>
      </c>
      <c r="Z86" s="1113"/>
      <c r="AA86" s="72"/>
      <c r="AB86" s="73"/>
      <c r="AC86" s="526" t="str">
        <f>IFERROR(X86*VLOOKUP(AG86,【参考】数式用4!$EY$3:$GF$106,MATCH(N86,【参考】数式用4!$EY$2:$GF$2,0)),"")</f>
        <v/>
      </c>
      <c r="AD86" s="519" t="str">
        <f t="shared" si="2"/>
        <v/>
      </c>
      <c r="AE86" s="521" t="str">
        <f t="shared" si="3"/>
        <v/>
      </c>
      <c r="AF86" s="415" t="str">
        <f>IF(O86="","",'別紙様式3-2（４・５月）'!O88&amp;'別紙様式3-2（４・５月）'!P88&amp;'別紙様式3-2（４・５月）'!Q88&amp;"から"&amp;O86)</f>
        <v/>
      </c>
      <c r="AG86" s="415"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6">
        <v>74</v>
      </c>
      <c r="B87" s="974" t="str">
        <f>IF(基本情報入力シート!C126="","",基本情報入力シート!C126)</f>
        <v/>
      </c>
      <c r="C87" s="975"/>
      <c r="D87" s="975"/>
      <c r="E87" s="975"/>
      <c r="F87" s="975"/>
      <c r="G87" s="975"/>
      <c r="H87" s="975"/>
      <c r="I87" s="976"/>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0"/>
      <c r="Q87" s="1061"/>
      <c r="R87" s="417" t="str">
        <f>IFERROR(IF('別紙様式3-2（４・５月）'!Z89="ベア加算","",P87*VLOOKUP(N87,【参考】数式用!$AD$2:$AH$37,MATCH(O87,【参考】数式用!$K$4:$N$4,0)+1,0)),"")</f>
        <v/>
      </c>
      <c r="S87" s="72"/>
      <c r="T87" s="1062"/>
      <c r="U87" s="1063"/>
      <c r="V87" s="524" t="str">
        <f>IFERROR(P87*VLOOKUP(AF87,【参考】数式用4!$EY$3:$GF$106,MATCH(N87,【参考】数式用4!$EY$2:$GF$2,0)),"")</f>
        <v/>
      </c>
      <c r="W87" s="49"/>
      <c r="X87" s="71"/>
      <c r="Y87" s="1113" t="str">
        <f>IFERROR(IF('別紙様式3-2（４・５月）'!Z89="ベア加算","",W87*VLOOKUP(N87,【参考】数式用!$AD$2:$AH$27,MATCH(O87,【参考】数式用!$K$4:$N$4,0)+1,0)),"")</f>
        <v/>
      </c>
      <c r="Z87" s="1113"/>
      <c r="AA87" s="72"/>
      <c r="AB87" s="73"/>
      <c r="AC87" s="526" t="str">
        <f>IFERROR(X87*VLOOKUP(AG87,【参考】数式用4!$EY$3:$GF$106,MATCH(N87,【参考】数式用4!$EY$2:$GF$2,0)),"")</f>
        <v/>
      </c>
      <c r="AD87" s="519" t="str">
        <f t="shared" si="2"/>
        <v/>
      </c>
      <c r="AE87" s="521" t="str">
        <f t="shared" si="3"/>
        <v/>
      </c>
      <c r="AF87" s="415" t="str">
        <f>IF(O87="","",'別紙様式3-2（４・５月）'!O89&amp;'別紙様式3-2（４・５月）'!P89&amp;'別紙様式3-2（４・５月）'!Q89&amp;"から"&amp;O87)</f>
        <v/>
      </c>
      <c r="AG87" s="415"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6">
        <v>75</v>
      </c>
      <c r="B88" s="974" t="str">
        <f>IF(基本情報入力シート!C127="","",基本情報入力シート!C127)</f>
        <v/>
      </c>
      <c r="C88" s="975"/>
      <c r="D88" s="975"/>
      <c r="E88" s="975"/>
      <c r="F88" s="975"/>
      <c r="G88" s="975"/>
      <c r="H88" s="975"/>
      <c r="I88" s="976"/>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0"/>
      <c r="Q88" s="1061"/>
      <c r="R88" s="417" t="str">
        <f>IFERROR(IF('別紙様式3-2（４・５月）'!Z90="ベア加算","",P88*VLOOKUP(N88,【参考】数式用!$AD$2:$AH$37,MATCH(O88,【参考】数式用!$K$4:$N$4,0)+1,0)),"")</f>
        <v/>
      </c>
      <c r="S88" s="72"/>
      <c r="T88" s="1062"/>
      <c r="U88" s="1063"/>
      <c r="V88" s="524" t="str">
        <f>IFERROR(P88*VLOOKUP(AF88,【参考】数式用4!$EY$3:$GF$106,MATCH(N88,【参考】数式用4!$EY$2:$GF$2,0)),"")</f>
        <v/>
      </c>
      <c r="W88" s="49"/>
      <c r="X88" s="71"/>
      <c r="Y88" s="1113" t="str">
        <f>IFERROR(IF('別紙様式3-2（４・５月）'!Z90="ベア加算","",W88*VLOOKUP(N88,【参考】数式用!$AD$2:$AH$27,MATCH(O88,【参考】数式用!$K$4:$N$4,0)+1,0)),"")</f>
        <v/>
      </c>
      <c r="Z88" s="1113"/>
      <c r="AA88" s="72"/>
      <c r="AB88" s="73"/>
      <c r="AC88" s="526" t="str">
        <f>IFERROR(X88*VLOOKUP(AG88,【参考】数式用4!$EY$3:$GF$106,MATCH(N88,【参考】数式用4!$EY$2:$GF$2,0)),"")</f>
        <v/>
      </c>
      <c r="AD88" s="519" t="str">
        <f t="shared" si="2"/>
        <v/>
      </c>
      <c r="AE88" s="521" t="str">
        <f t="shared" si="3"/>
        <v/>
      </c>
      <c r="AF88" s="415" t="str">
        <f>IF(O88="","",'別紙様式3-2（４・５月）'!O90&amp;'別紙様式3-2（４・５月）'!P90&amp;'別紙様式3-2（４・５月）'!Q90&amp;"から"&amp;O88)</f>
        <v/>
      </c>
      <c r="AG88" s="415"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6">
        <v>76</v>
      </c>
      <c r="B89" s="974" t="str">
        <f>IF(基本情報入力シート!C128="","",基本情報入力シート!C128)</f>
        <v/>
      </c>
      <c r="C89" s="975"/>
      <c r="D89" s="975"/>
      <c r="E89" s="975"/>
      <c r="F89" s="975"/>
      <c r="G89" s="975"/>
      <c r="H89" s="975"/>
      <c r="I89" s="976"/>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0"/>
      <c r="Q89" s="1061"/>
      <c r="R89" s="417" t="str">
        <f>IFERROR(IF('別紙様式3-2（４・５月）'!Z91="ベア加算","",P89*VLOOKUP(N89,【参考】数式用!$AD$2:$AH$37,MATCH(O89,【参考】数式用!$K$4:$N$4,0)+1,0)),"")</f>
        <v/>
      </c>
      <c r="S89" s="72"/>
      <c r="T89" s="1062"/>
      <c r="U89" s="1063"/>
      <c r="V89" s="524" t="str">
        <f>IFERROR(P89*VLOOKUP(AF89,【参考】数式用4!$EY$3:$GF$106,MATCH(N89,【参考】数式用4!$EY$2:$GF$2,0)),"")</f>
        <v/>
      </c>
      <c r="W89" s="49"/>
      <c r="X89" s="71"/>
      <c r="Y89" s="1113" t="str">
        <f>IFERROR(IF('別紙様式3-2（４・５月）'!Z91="ベア加算","",W89*VLOOKUP(N89,【参考】数式用!$AD$2:$AH$27,MATCH(O89,【参考】数式用!$K$4:$N$4,0)+1,0)),"")</f>
        <v/>
      </c>
      <c r="Z89" s="1113"/>
      <c r="AA89" s="72"/>
      <c r="AB89" s="73"/>
      <c r="AC89" s="526" t="str">
        <f>IFERROR(X89*VLOOKUP(AG89,【参考】数式用4!$EY$3:$GF$106,MATCH(N89,【参考】数式用4!$EY$2:$GF$2,0)),"")</f>
        <v/>
      </c>
      <c r="AD89" s="519" t="str">
        <f t="shared" si="2"/>
        <v/>
      </c>
      <c r="AE89" s="521" t="str">
        <f t="shared" si="3"/>
        <v/>
      </c>
      <c r="AF89" s="415" t="str">
        <f>IF(O89="","",'別紙様式3-2（４・５月）'!O91&amp;'別紙様式3-2（４・５月）'!P91&amp;'別紙様式3-2（４・５月）'!Q91&amp;"から"&amp;O89)</f>
        <v/>
      </c>
      <c r="AG89" s="415"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6">
        <v>77</v>
      </c>
      <c r="B90" s="974" t="str">
        <f>IF(基本情報入力シート!C129="","",基本情報入力シート!C129)</f>
        <v/>
      </c>
      <c r="C90" s="975"/>
      <c r="D90" s="975"/>
      <c r="E90" s="975"/>
      <c r="F90" s="975"/>
      <c r="G90" s="975"/>
      <c r="H90" s="975"/>
      <c r="I90" s="976"/>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0"/>
      <c r="Q90" s="1061"/>
      <c r="R90" s="417" t="str">
        <f>IFERROR(IF('別紙様式3-2（４・５月）'!Z92="ベア加算","",P90*VLOOKUP(N90,【参考】数式用!$AD$2:$AH$37,MATCH(O90,【参考】数式用!$K$4:$N$4,0)+1,0)),"")</f>
        <v/>
      </c>
      <c r="S90" s="72"/>
      <c r="T90" s="1062"/>
      <c r="U90" s="1063"/>
      <c r="V90" s="524" t="str">
        <f>IFERROR(P90*VLOOKUP(AF90,【参考】数式用4!$EY$3:$GF$106,MATCH(N90,【参考】数式用4!$EY$2:$GF$2,0)),"")</f>
        <v/>
      </c>
      <c r="W90" s="49"/>
      <c r="X90" s="71"/>
      <c r="Y90" s="1113" t="str">
        <f>IFERROR(IF('別紙様式3-2（４・５月）'!Z92="ベア加算","",W90*VLOOKUP(N90,【参考】数式用!$AD$2:$AH$27,MATCH(O90,【参考】数式用!$K$4:$N$4,0)+1,0)),"")</f>
        <v/>
      </c>
      <c r="Z90" s="1113"/>
      <c r="AA90" s="72"/>
      <c r="AB90" s="73"/>
      <c r="AC90" s="526" t="str">
        <f>IFERROR(X90*VLOOKUP(AG90,【参考】数式用4!$EY$3:$GF$106,MATCH(N90,【参考】数式用4!$EY$2:$GF$2,0)),"")</f>
        <v/>
      </c>
      <c r="AD90" s="519" t="str">
        <f t="shared" si="2"/>
        <v/>
      </c>
      <c r="AE90" s="521" t="str">
        <f t="shared" si="3"/>
        <v/>
      </c>
      <c r="AF90" s="415" t="str">
        <f>IF(O90="","",'別紙様式3-2（４・５月）'!O92&amp;'別紙様式3-2（４・５月）'!P92&amp;'別紙様式3-2（４・５月）'!Q92&amp;"から"&amp;O90)</f>
        <v/>
      </c>
      <c r="AG90" s="415"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6">
        <v>78</v>
      </c>
      <c r="B91" s="974" t="str">
        <f>IF(基本情報入力シート!C130="","",基本情報入力シート!C130)</f>
        <v/>
      </c>
      <c r="C91" s="975"/>
      <c r="D91" s="975"/>
      <c r="E91" s="975"/>
      <c r="F91" s="975"/>
      <c r="G91" s="975"/>
      <c r="H91" s="975"/>
      <c r="I91" s="976"/>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0"/>
      <c r="Q91" s="1061"/>
      <c r="R91" s="417" t="str">
        <f>IFERROR(IF('別紙様式3-2（４・５月）'!Z93="ベア加算","",P91*VLOOKUP(N91,【参考】数式用!$AD$2:$AH$37,MATCH(O91,【参考】数式用!$K$4:$N$4,0)+1,0)),"")</f>
        <v/>
      </c>
      <c r="S91" s="72"/>
      <c r="T91" s="1062"/>
      <c r="U91" s="1063"/>
      <c r="V91" s="524" t="str">
        <f>IFERROR(P91*VLOOKUP(AF91,【参考】数式用4!$EY$3:$GF$106,MATCH(N91,【参考】数式用4!$EY$2:$GF$2,0)),"")</f>
        <v/>
      </c>
      <c r="W91" s="49"/>
      <c r="X91" s="71"/>
      <c r="Y91" s="1113" t="str">
        <f>IFERROR(IF('別紙様式3-2（４・５月）'!Z93="ベア加算","",W91*VLOOKUP(N91,【参考】数式用!$AD$2:$AH$27,MATCH(O91,【参考】数式用!$K$4:$N$4,0)+1,0)),"")</f>
        <v/>
      </c>
      <c r="Z91" s="1113"/>
      <c r="AA91" s="72"/>
      <c r="AB91" s="73"/>
      <c r="AC91" s="526" t="str">
        <f>IFERROR(X91*VLOOKUP(AG91,【参考】数式用4!$EY$3:$GF$106,MATCH(N91,【参考】数式用4!$EY$2:$GF$2,0)),"")</f>
        <v/>
      </c>
      <c r="AD91" s="519" t="str">
        <f t="shared" si="2"/>
        <v/>
      </c>
      <c r="AE91" s="521" t="str">
        <f t="shared" si="3"/>
        <v/>
      </c>
      <c r="AF91" s="415" t="str">
        <f>IF(O91="","",'別紙様式3-2（４・５月）'!O93&amp;'別紙様式3-2（４・５月）'!P93&amp;'別紙様式3-2（４・５月）'!Q93&amp;"から"&amp;O91)</f>
        <v/>
      </c>
      <c r="AG91" s="415"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6">
        <v>79</v>
      </c>
      <c r="B92" s="974" t="str">
        <f>IF(基本情報入力シート!C131="","",基本情報入力シート!C131)</f>
        <v/>
      </c>
      <c r="C92" s="975"/>
      <c r="D92" s="975"/>
      <c r="E92" s="975"/>
      <c r="F92" s="975"/>
      <c r="G92" s="975"/>
      <c r="H92" s="975"/>
      <c r="I92" s="976"/>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0"/>
      <c r="Q92" s="1061"/>
      <c r="R92" s="417" t="str">
        <f>IFERROR(IF('別紙様式3-2（４・５月）'!Z94="ベア加算","",P92*VLOOKUP(N92,【参考】数式用!$AD$2:$AH$37,MATCH(O92,【参考】数式用!$K$4:$N$4,0)+1,0)),"")</f>
        <v/>
      </c>
      <c r="S92" s="72"/>
      <c r="T92" s="1062"/>
      <c r="U92" s="1063"/>
      <c r="V92" s="524" t="str">
        <f>IFERROR(P92*VLOOKUP(AF92,【参考】数式用4!$EY$3:$GF$106,MATCH(N92,【参考】数式用4!$EY$2:$GF$2,0)),"")</f>
        <v/>
      </c>
      <c r="W92" s="49"/>
      <c r="X92" s="71"/>
      <c r="Y92" s="1113" t="str">
        <f>IFERROR(IF('別紙様式3-2（４・５月）'!Z94="ベア加算","",W92*VLOOKUP(N92,【参考】数式用!$AD$2:$AH$27,MATCH(O92,【参考】数式用!$K$4:$N$4,0)+1,0)),"")</f>
        <v/>
      </c>
      <c r="Z92" s="1113"/>
      <c r="AA92" s="72"/>
      <c r="AB92" s="73"/>
      <c r="AC92" s="526" t="str">
        <f>IFERROR(X92*VLOOKUP(AG92,【参考】数式用4!$EY$3:$GF$106,MATCH(N92,【参考】数式用4!$EY$2:$GF$2,0)),"")</f>
        <v/>
      </c>
      <c r="AD92" s="519" t="str">
        <f t="shared" si="2"/>
        <v/>
      </c>
      <c r="AE92" s="521" t="str">
        <f t="shared" si="3"/>
        <v/>
      </c>
      <c r="AF92" s="415" t="str">
        <f>IF(O92="","",'別紙様式3-2（４・５月）'!O94&amp;'別紙様式3-2（４・５月）'!P94&amp;'別紙様式3-2（４・５月）'!Q94&amp;"から"&amp;O92)</f>
        <v/>
      </c>
      <c r="AG92" s="415"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6">
        <v>80</v>
      </c>
      <c r="B93" s="974" t="str">
        <f>IF(基本情報入力シート!C132="","",基本情報入力シート!C132)</f>
        <v/>
      </c>
      <c r="C93" s="975"/>
      <c r="D93" s="975"/>
      <c r="E93" s="975"/>
      <c r="F93" s="975"/>
      <c r="G93" s="975"/>
      <c r="H93" s="975"/>
      <c r="I93" s="976"/>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0"/>
      <c r="Q93" s="1061"/>
      <c r="R93" s="417" t="str">
        <f>IFERROR(IF('別紙様式3-2（４・５月）'!Z95="ベア加算","",P93*VLOOKUP(N93,【参考】数式用!$AD$2:$AH$37,MATCH(O93,【参考】数式用!$K$4:$N$4,0)+1,0)),"")</f>
        <v/>
      </c>
      <c r="S93" s="72"/>
      <c r="T93" s="1062"/>
      <c r="U93" s="1063"/>
      <c r="V93" s="524" t="str">
        <f>IFERROR(P93*VLOOKUP(AF93,【参考】数式用4!$EY$3:$GF$106,MATCH(N93,【参考】数式用4!$EY$2:$GF$2,0)),"")</f>
        <v/>
      </c>
      <c r="W93" s="49"/>
      <c r="X93" s="71"/>
      <c r="Y93" s="1113" t="str">
        <f>IFERROR(IF('別紙様式3-2（４・５月）'!Z95="ベア加算","",W93*VLOOKUP(N93,【参考】数式用!$AD$2:$AH$27,MATCH(O93,【参考】数式用!$K$4:$N$4,0)+1,0)),"")</f>
        <v/>
      </c>
      <c r="Z93" s="1113"/>
      <c r="AA93" s="72"/>
      <c r="AB93" s="73"/>
      <c r="AC93" s="526" t="str">
        <f>IFERROR(X93*VLOOKUP(AG93,【参考】数式用4!$EY$3:$GF$106,MATCH(N93,【参考】数式用4!$EY$2:$GF$2,0)),"")</f>
        <v/>
      </c>
      <c r="AD93" s="519" t="str">
        <f t="shared" si="2"/>
        <v/>
      </c>
      <c r="AE93" s="521" t="str">
        <f t="shared" si="3"/>
        <v/>
      </c>
      <c r="AF93" s="415" t="str">
        <f>IF(O93="","",'別紙様式3-2（４・５月）'!O95&amp;'別紙様式3-2（４・５月）'!P95&amp;'別紙様式3-2（４・５月）'!Q95&amp;"から"&amp;O93)</f>
        <v/>
      </c>
      <c r="AG93" s="415"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6">
        <v>81</v>
      </c>
      <c r="B94" s="974" t="str">
        <f>IF(基本情報入力シート!C133="","",基本情報入力シート!C133)</f>
        <v/>
      </c>
      <c r="C94" s="975"/>
      <c r="D94" s="975"/>
      <c r="E94" s="975"/>
      <c r="F94" s="975"/>
      <c r="G94" s="975"/>
      <c r="H94" s="975"/>
      <c r="I94" s="976"/>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0"/>
      <c r="Q94" s="1061"/>
      <c r="R94" s="417" t="str">
        <f>IFERROR(IF('別紙様式3-2（４・５月）'!Z96="ベア加算","",P94*VLOOKUP(N94,【参考】数式用!$AD$2:$AH$37,MATCH(O94,【参考】数式用!$K$4:$N$4,0)+1,0)),"")</f>
        <v/>
      </c>
      <c r="S94" s="72"/>
      <c r="T94" s="1062"/>
      <c r="U94" s="1063"/>
      <c r="V94" s="524" t="str">
        <f>IFERROR(P94*VLOOKUP(AF94,【参考】数式用4!$EY$3:$GF$106,MATCH(N94,【参考】数式用4!$EY$2:$GF$2,0)),"")</f>
        <v/>
      </c>
      <c r="W94" s="49"/>
      <c r="X94" s="71"/>
      <c r="Y94" s="1113" t="str">
        <f>IFERROR(IF('別紙様式3-2（４・５月）'!Z96="ベア加算","",W94*VLOOKUP(N94,【参考】数式用!$AD$2:$AH$27,MATCH(O94,【参考】数式用!$K$4:$N$4,0)+1,0)),"")</f>
        <v/>
      </c>
      <c r="Z94" s="1113"/>
      <c r="AA94" s="72"/>
      <c r="AB94" s="73"/>
      <c r="AC94" s="526" t="str">
        <f>IFERROR(X94*VLOOKUP(AG94,【参考】数式用4!$EY$3:$GF$106,MATCH(N94,【参考】数式用4!$EY$2:$GF$2,0)),"")</f>
        <v/>
      </c>
      <c r="AD94" s="519" t="str">
        <f t="shared" si="2"/>
        <v/>
      </c>
      <c r="AE94" s="521" t="str">
        <f t="shared" si="3"/>
        <v/>
      </c>
      <c r="AF94" s="415" t="str">
        <f>IF(O94="","",'別紙様式3-2（４・５月）'!O96&amp;'別紙様式3-2（４・５月）'!P96&amp;'別紙様式3-2（４・５月）'!Q96&amp;"から"&amp;O94)</f>
        <v/>
      </c>
      <c r="AG94" s="415"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6">
        <v>82</v>
      </c>
      <c r="B95" s="974" t="str">
        <f>IF(基本情報入力シート!C134="","",基本情報入力シート!C134)</f>
        <v/>
      </c>
      <c r="C95" s="975"/>
      <c r="D95" s="975"/>
      <c r="E95" s="975"/>
      <c r="F95" s="975"/>
      <c r="G95" s="975"/>
      <c r="H95" s="975"/>
      <c r="I95" s="976"/>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0"/>
      <c r="Q95" s="1061"/>
      <c r="R95" s="417" t="str">
        <f>IFERROR(IF('別紙様式3-2（４・５月）'!Z97="ベア加算","",P95*VLOOKUP(N95,【参考】数式用!$AD$2:$AH$37,MATCH(O95,【参考】数式用!$K$4:$N$4,0)+1,0)),"")</f>
        <v/>
      </c>
      <c r="S95" s="72"/>
      <c r="T95" s="1062"/>
      <c r="U95" s="1063"/>
      <c r="V95" s="524" t="str">
        <f>IFERROR(P95*VLOOKUP(AF95,【参考】数式用4!$EY$3:$GF$106,MATCH(N95,【参考】数式用4!$EY$2:$GF$2,0)),"")</f>
        <v/>
      </c>
      <c r="W95" s="49"/>
      <c r="X95" s="71"/>
      <c r="Y95" s="1113" t="str">
        <f>IFERROR(IF('別紙様式3-2（４・５月）'!Z97="ベア加算","",W95*VLOOKUP(N95,【参考】数式用!$AD$2:$AH$27,MATCH(O95,【参考】数式用!$K$4:$N$4,0)+1,0)),"")</f>
        <v/>
      </c>
      <c r="Z95" s="1113"/>
      <c r="AA95" s="72"/>
      <c r="AB95" s="73"/>
      <c r="AC95" s="526" t="str">
        <f>IFERROR(X95*VLOOKUP(AG95,【参考】数式用4!$EY$3:$GF$106,MATCH(N95,【参考】数式用4!$EY$2:$GF$2,0)),"")</f>
        <v/>
      </c>
      <c r="AD95" s="519" t="str">
        <f t="shared" si="2"/>
        <v/>
      </c>
      <c r="AE95" s="521" t="str">
        <f t="shared" si="3"/>
        <v/>
      </c>
      <c r="AF95" s="415" t="str">
        <f>IF(O95="","",'別紙様式3-2（４・５月）'!O97&amp;'別紙様式3-2（４・５月）'!P97&amp;'別紙様式3-2（４・５月）'!Q97&amp;"から"&amp;O95)</f>
        <v/>
      </c>
      <c r="AG95" s="415"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6">
        <v>83</v>
      </c>
      <c r="B96" s="974" t="str">
        <f>IF(基本情報入力シート!C135="","",基本情報入力シート!C135)</f>
        <v/>
      </c>
      <c r="C96" s="975"/>
      <c r="D96" s="975"/>
      <c r="E96" s="975"/>
      <c r="F96" s="975"/>
      <c r="G96" s="975"/>
      <c r="H96" s="975"/>
      <c r="I96" s="976"/>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0"/>
      <c r="Q96" s="1061"/>
      <c r="R96" s="417" t="str">
        <f>IFERROR(IF('別紙様式3-2（４・５月）'!Z98="ベア加算","",P96*VLOOKUP(N96,【参考】数式用!$AD$2:$AH$37,MATCH(O96,【参考】数式用!$K$4:$N$4,0)+1,0)),"")</f>
        <v/>
      </c>
      <c r="S96" s="72"/>
      <c r="T96" s="1062"/>
      <c r="U96" s="1063"/>
      <c r="V96" s="524" t="str">
        <f>IFERROR(P96*VLOOKUP(AF96,【参考】数式用4!$EY$3:$GF$106,MATCH(N96,【参考】数式用4!$EY$2:$GF$2,0)),"")</f>
        <v/>
      </c>
      <c r="W96" s="49"/>
      <c r="X96" s="71"/>
      <c r="Y96" s="1113" t="str">
        <f>IFERROR(IF('別紙様式3-2（４・５月）'!Z98="ベア加算","",W96*VLOOKUP(N96,【参考】数式用!$AD$2:$AH$27,MATCH(O96,【参考】数式用!$K$4:$N$4,0)+1,0)),"")</f>
        <v/>
      </c>
      <c r="Z96" s="1113"/>
      <c r="AA96" s="72"/>
      <c r="AB96" s="73"/>
      <c r="AC96" s="526" t="str">
        <f>IFERROR(X96*VLOOKUP(AG96,【参考】数式用4!$EY$3:$GF$106,MATCH(N96,【参考】数式用4!$EY$2:$GF$2,0)),"")</f>
        <v/>
      </c>
      <c r="AD96" s="519" t="str">
        <f t="shared" si="2"/>
        <v/>
      </c>
      <c r="AE96" s="521" t="str">
        <f t="shared" si="3"/>
        <v/>
      </c>
      <c r="AF96" s="415" t="str">
        <f>IF(O96="","",'別紙様式3-2（４・５月）'!O98&amp;'別紙様式3-2（４・５月）'!P98&amp;'別紙様式3-2（４・５月）'!Q98&amp;"から"&amp;O96)</f>
        <v/>
      </c>
      <c r="AG96" s="415"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6">
        <v>84</v>
      </c>
      <c r="B97" s="974" t="str">
        <f>IF(基本情報入力シート!C136="","",基本情報入力シート!C136)</f>
        <v/>
      </c>
      <c r="C97" s="975"/>
      <c r="D97" s="975"/>
      <c r="E97" s="975"/>
      <c r="F97" s="975"/>
      <c r="G97" s="975"/>
      <c r="H97" s="975"/>
      <c r="I97" s="976"/>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0"/>
      <c r="Q97" s="1061"/>
      <c r="R97" s="417" t="str">
        <f>IFERROR(IF('別紙様式3-2（４・５月）'!Z99="ベア加算","",P97*VLOOKUP(N97,【参考】数式用!$AD$2:$AH$37,MATCH(O97,【参考】数式用!$K$4:$N$4,0)+1,0)),"")</f>
        <v/>
      </c>
      <c r="S97" s="72"/>
      <c r="T97" s="1062"/>
      <c r="U97" s="1063"/>
      <c r="V97" s="524" t="str">
        <f>IFERROR(P97*VLOOKUP(AF97,【参考】数式用4!$EY$3:$GF$106,MATCH(N97,【参考】数式用4!$EY$2:$GF$2,0)),"")</f>
        <v/>
      </c>
      <c r="W97" s="49"/>
      <c r="X97" s="71"/>
      <c r="Y97" s="1113" t="str">
        <f>IFERROR(IF('別紙様式3-2（４・５月）'!Z99="ベア加算","",W97*VLOOKUP(N97,【参考】数式用!$AD$2:$AH$27,MATCH(O97,【参考】数式用!$K$4:$N$4,0)+1,0)),"")</f>
        <v/>
      </c>
      <c r="Z97" s="1113"/>
      <c r="AA97" s="72"/>
      <c r="AB97" s="73"/>
      <c r="AC97" s="526" t="str">
        <f>IFERROR(X97*VLOOKUP(AG97,【参考】数式用4!$EY$3:$GF$106,MATCH(N97,【参考】数式用4!$EY$2:$GF$2,0)),"")</f>
        <v/>
      </c>
      <c r="AD97" s="519" t="str">
        <f t="shared" si="2"/>
        <v/>
      </c>
      <c r="AE97" s="521" t="str">
        <f t="shared" si="3"/>
        <v/>
      </c>
      <c r="AF97" s="415" t="str">
        <f>IF(O97="","",'別紙様式3-2（４・５月）'!O99&amp;'別紙様式3-2（４・５月）'!P99&amp;'別紙様式3-2（４・５月）'!Q99&amp;"から"&amp;O97)</f>
        <v/>
      </c>
      <c r="AG97" s="415"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6">
        <v>85</v>
      </c>
      <c r="B98" s="974" t="str">
        <f>IF(基本情報入力シート!C137="","",基本情報入力シート!C137)</f>
        <v/>
      </c>
      <c r="C98" s="975"/>
      <c r="D98" s="975"/>
      <c r="E98" s="975"/>
      <c r="F98" s="975"/>
      <c r="G98" s="975"/>
      <c r="H98" s="975"/>
      <c r="I98" s="976"/>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0"/>
      <c r="Q98" s="1061"/>
      <c r="R98" s="417" t="str">
        <f>IFERROR(IF('別紙様式3-2（４・５月）'!Z100="ベア加算","",P98*VLOOKUP(N98,【参考】数式用!$AD$2:$AH$37,MATCH(O98,【参考】数式用!$K$4:$N$4,0)+1,0)),"")</f>
        <v/>
      </c>
      <c r="S98" s="72"/>
      <c r="T98" s="1062"/>
      <c r="U98" s="1063"/>
      <c r="V98" s="524" t="str">
        <f>IFERROR(P98*VLOOKUP(AF98,【参考】数式用4!$EY$3:$GF$106,MATCH(N98,【参考】数式用4!$EY$2:$GF$2,0)),"")</f>
        <v/>
      </c>
      <c r="W98" s="49"/>
      <c r="X98" s="71"/>
      <c r="Y98" s="1113" t="str">
        <f>IFERROR(IF('別紙様式3-2（４・５月）'!Z100="ベア加算","",W98*VLOOKUP(N98,【参考】数式用!$AD$2:$AH$27,MATCH(O98,【参考】数式用!$K$4:$N$4,0)+1,0)),"")</f>
        <v/>
      </c>
      <c r="Z98" s="1113"/>
      <c r="AA98" s="72"/>
      <c r="AB98" s="73"/>
      <c r="AC98" s="526" t="str">
        <f>IFERROR(X98*VLOOKUP(AG98,【参考】数式用4!$EY$3:$GF$106,MATCH(N98,【参考】数式用4!$EY$2:$GF$2,0)),"")</f>
        <v/>
      </c>
      <c r="AD98" s="519" t="str">
        <f t="shared" si="2"/>
        <v/>
      </c>
      <c r="AE98" s="521" t="str">
        <f t="shared" si="3"/>
        <v/>
      </c>
      <c r="AF98" s="415" t="str">
        <f>IF(O98="","",'別紙様式3-2（４・５月）'!O100&amp;'別紙様式3-2（４・５月）'!P100&amp;'別紙様式3-2（４・５月）'!Q100&amp;"から"&amp;O98)</f>
        <v/>
      </c>
      <c r="AG98" s="415"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6">
        <v>86</v>
      </c>
      <c r="B99" s="974" t="str">
        <f>IF(基本情報入力シート!C138="","",基本情報入力シート!C138)</f>
        <v/>
      </c>
      <c r="C99" s="975"/>
      <c r="D99" s="975"/>
      <c r="E99" s="975"/>
      <c r="F99" s="975"/>
      <c r="G99" s="975"/>
      <c r="H99" s="975"/>
      <c r="I99" s="976"/>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0"/>
      <c r="Q99" s="1061"/>
      <c r="R99" s="417" t="str">
        <f>IFERROR(IF('別紙様式3-2（４・５月）'!Z101="ベア加算","",P99*VLOOKUP(N99,【参考】数式用!$AD$2:$AH$37,MATCH(O99,【参考】数式用!$K$4:$N$4,0)+1,0)),"")</f>
        <v/>
      </c>
      <c r="S99" s="72"/>
      <c r="T99" s="1062"/>
      <c r="U99" s="1063"/>
      <c r="V99" s="524" t="str">
        <f>IFERROR(P99*VLOOKUP(AF99,【参考】数式用4!$EY$3:$GF$106,MATCH(N99,【参考】数式用4!$EY$2:$GF$2,0)),"")</f>
        <v/>
      </c>
      <c r="W99" s="49"/>
      <c r="X99" s="71"/>
      <c r="Y99" s="1113" t="str">
        <f>IFERROR(IF('別紙様式3-2（４・５月）'!Z101="ベア加算","",W99*VLOOKUP(N99,【参考】数式用!$AD$2:$AH$27,MATCH(O99,【参考】数式用!$K$4:$N$4,0)+1,0)),"")</f>
        <v/>
      </c>
      <c r="Z99" s="1113"/>
      <c r="AA99" s="72"/>
      <c r="AB99" s="73"/>
      <c r="AC99" s="526" t="str">
        <f>IFERROR(X99*VLOOKUP(AG99,【参考】数式用4!$EY$3:$GF$106,MATCH(N99,【参考】数式用4!$EY$2:$GF$2,0)),"")</f>
        <v/>
      </c>
      <c r="AD99" s="519" t="str">
        <f t="shared" si="2"/>
        <v/>
      </c>
      <c r="AE99" s="521" t="str">
        <f t="shared" si="3"/>
        <v/>
      </c>
      <c r="AF99" s="415" t="str">
        <f>IF(O99="","",'別紙様式3-2（４・５月）'!O101&amp;'別紙様式3-2（４・５月）'!P101&amp;'別紙様式3-2（４・５月）'!Q101&amp;"から"&amp;O99)</f>
        <v/>
      </c>
      <c r="AG99" s="415"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6">
        <v>87</v>
      </c>
      <c r="B100" s="974" t="str">
        <f>IF(基本情報入力シート!C139="","",基本情報入力シート!C139)</f>
        <v/>
      </c>
      <c r="C100" s="975"/>
      <c r="D100" s="975"/>
      <c r="E100" s="975"/>
      <c r="F100" s="975"/>
      <c r="G100" s="975"/>
      <c r="H100" s="975"/>
      <c r="I100" s="976"/>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0"/>
      <c r="Q100" s="1061"/>
      <c r="R100" s="417" t="str">
        <f>IFERROR(IF('別紙様式3-2（４・５月）'!Z102="ベア加算","",P100*VLOOKUP(N100,【参考】数式用!$AD$2:$AH$37,MATCH(O100,【参考】数式用!$K$4:$N$4,0)+1,0)),"")</f>
        <v/>
      </c>
      <c r="S100" s="72"/>
      <c r="T100" s="1062"/>
      <c r="U100" s="1063"/>
      <c r="V100" s="524" t="str">
        <f>IFERROR(P100*VLOOKUP(AF100,【参考】数式用4!$EY$3:$GF$106,MATCH(N100,【参考】数式用4!$EY$2:$GF$2,0)),"")</f>
        <v/>
      </c>
      <c r="W100" s="49"/>
      <c r="X100" s="71"/>
      <c r="Y100" s="1113" t="str">
        <f>IFERROR(IF('別紙様式3-2（４・５月）'!Z102="ベア加算","",W100*VLOOKUP(N100,【参考】数式用!$AD$2:$AH$27,MATCH(O100,【参考】数式用!$K$4:$N$4,0)+1,0)),"")</f>
        <v/>
      </c>
      <c r="Z100" s="1113"/>
      <c r="AA100" s="72"/>
      <c r="AB100" s="73"/>
      <c r="AC100" s="526" t="str">
        <f>IFERROR(X100*VLOOKUP(AG100,【参考】数式用4!$EY$3:$GF$106,MATCH(N100,【参考】数式用4!$EY$2:$GF$2,0)),"")</f>
        <v/>
      </c>
      <c r="AD100" s="519" t="str">
        <f t="shared" si="2"/>
        <v/>
      </c>
      <c r="AE100" s="521" t="str">
        <f t="shared" si="3"/>
        <v/>
      </c>
      <c r="AF100" s="415" t="str">
        <f>IF(O100="","",'別紙様式3-2（４・５月）'!O102&amp;'別紙様式3-2（４・５月）'!P102&amp;'別紙様式3-2（４・５月）'!Q102&amp;"から"&amp;O100)</f>
        <v/>
      </c>
      <c r="AG100" s="415"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6">
        <v>88</v>
      </c>
      <c r="B101" s="974" t="str">
        <f>IF(基本情報入力シート!C140="","",基本情報入力シート!C140)</f>
        <v/>
      </c>
      <c r="C101" s="975"/>
      <c r="D101" s="975"/>
      <c r="E101" s="975"/>
      <c r="F101" s="975"/>
      <c r="G101" s="975"/>
      <c r="H101" s="975"/>
      <c r="I101" s="976"/>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0"/>
      <c r="Q101" s="1061"/>
      <c r="R101" s="417" t="str">
        <f>IFERROR(IF('別紙様式3-2（４・５月）'!Z103="ベア加算","",P101*VLOOKUP(N101,【参考】数式用!$AD$2:$AH$37,MATCH(O101,【参考】数式用!$K$4:$N$4,0)+1,0)),"")</f>
        <v/>
      </c>
      <c r="S101" s="72"/>
      <c r="T101" s="1062"/>
      <c r="U101" s="1063"/>
      <c r="V101" s="524" t="str">
        <f>IFERROR(P101*VLOOKUP(AF101,【参考】数式用4!$EY$3:$GF$106,MATCH(N101,【参考】数式用4!$EY$2:$GF$2,0)),"")</f>
        <v/>
      </c>
      <c r="W101" s="49"/>
      <c r="X101" s="71"/>
      <c r="Y101" s="1113" t="str">
        <f>IFERROR(IF('別紙様式3-2（４・５月）'!Z103="ベア加算","",W101*VLOOKUP(N101,【参考】数式用!$AD$2:$AH$27,MATCH(O101,【参考】数式用!$K$4:$N$4,0)+1,0)),"")</f>
        <v/>
      </c>
      <c r="Z101" s="1113"/>
      <c r="AA101" s="72"/>
      <c r="AB101" s="73"/>
      <c r="AC101" s="526" t="str">
        <f>IFERROR(X101*VLOOKUP(AG101,【参考】数式用4!$EY$3:$GF$106,MATCH(N101,【参考】数式用4!$EY$2:$GF$2,0)),"")</f>
        <v/>
      </c>
      <c r="AD101" s="519" t="str">
        <f t="shared" si="2"/>
        <v/>
      </c>
      <c r="AE101" s="521" t="str">
        <f t="shared" si="3"/>
        <v/>
      </c>
      <c r="AF101" s="415" t="str">
        <f>IF(O101="","",'別紙様式3-2（４・５月）'!O103&amp;'別紙様式3-2（４・５月）'!P103&amp;'別紙様式3-2（４・５月）'!Q103&amp;"から"&amp;O101)</f>
        <v/>
      </c>
      <c r="AG101" s="415"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6">
        <v>89</v>
      </c>
      <c r="B102" s="974" t="str">
        <f>IF(基本情報入力シート!C141="","",基本情報入力シート!C141)</f>
        <v/>
      </c>
      <c r="C102" s="975"/>
      <c r="D102" s="975"/>
      <c r="E102" s="975"/>
      <c r="F102" s="975"/>
      <c r="G102" s="975"/>
      <c r="H102" s="975"/>
      <c r="I102" s="976"/>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0"/>
      <c r="Q102" s="1061"/>
      <c r="R102" s="417" t="str">
        <f>IFERROR(IF('別紙様式3-2（４・５月）'!Z104="ベア加算","",P102*VLOOKUP(N102,【参考】数式用!$AD$2:$AH$37,MATCH(O102,【参考】数式用!$K$4:$N$4,0)+1,0)),"")</f>
        <v/>
      </c>
      <c r="S102" s="72"/>
      <c r="T102" s="1062"/>
      <c r="U102" s="1063"/>
      <c r="V102" s="524" t="str">
        <f>IFERROR(P102*VLOOKUP(AF102,【参考】数式用4!$EY$3:$GF$106,MATCH(N102,【参考】数式用4!$EY$2:$GF$2,0)),"")</f>
        <v/>
      </c>
      <c r="W102" s="49"/>
      <c r="X102" s="71"/>
      <c r="Y102" s="1113" t="str">
        <f>IFERROR(IF('別紙様式3-2（４・５月）'!Z104="ベア加算","",W102*VLOOKUP(N102,【参考】数式用!$AD$2:$AH$27,MATCH(O102,【参考】数式用!$K$4:$N$4,0)+1,0)),"")</f>
        <v/>
      </c>
      <c r="Z102" s="1113"/>
      <c r="AA102" s="72"/>
      <c r="AB102" s="73"/>
      <c r="AC102" s="526" t="str">
        <f>IFERROR(X102*VLOOKUP(AG102,【参考】数式用4!$EY$3:$GF$106,MATCH(N102,【参考】数式用4!$EY$2:$GF$2,0)),"")</f>
        <v/>
      </c>
      <c r="AD102" s="519" t="str">
        <f t="shared" si="2"/>
        <v/>
      </c>
      <c r="AE102" s="521" t="str">
        <f t="shared" si="3"/>
        <v/>
      </c>
      <c r="AF102" s="415" t="str">
        <f>IF(O102="","",'別紙様式3-2（４・５月）'!O104&amp;'別紙様式3-2（４・５月）'!P104&amp;'別紙様式3-2（４・５月）'!Q104&amp;"から"&amp;O102)</f>
        <v/>
      </c>
      <c r="AG102" s="415"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6">
        <v>90</v>
      </c>
      <c r="B103" s="974" t="str">
        <f>IF(基本情報入力シート!C142="","",基本情報入力シート!C142)</f>
        <v/>
      </c>
      <c r="C103" s="975"/>
      <c r="D103" s="975"/>
      <c r="E103" s="975"/>
      <c r="F103" s="975"/>
      <c r="G103" s="975"/>
      <c r="H103" s="975"/>
      <c r="I103" s="976"/>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0"/>
      <c r="Q103" s="1061"/>
      <c r="R103" s="417" t="str">
        <f>IFERROR(IF('別紙様式3-2（４・５月）'!Z105="ベア加算","",P103*VLOOKUP(N103,【参考】数式用!$AD$2:$AH$37,MATCH(O103,【参考】数式用!$K$4:$N$4,0)+1,0)),"")</f>
        <v/>
      </c>
      <c r="S103" s="72"/>
      <c r="T103" s="1062"/>
      <c r="U103" s="1063"/>
      <c r="V103" s="524" t="str">
        <f>IFERROR(P103*VLOOKUP(AF103,【参考】数式用4!$EY$3:$GF$106,MATCH(N103,【参考】数式用4!$EY$2:$GF$2,0)),"")</f>
        <v/>
      </c>
      <c r="W103" s="49"/>
      <c r="X103" s="71"/>
      <c r="Y103" s="1113" t="str">
        <f>IFERROR(IF('別紙様式3-2（４・５月）'!Z105="ベア加算","",W103*VLOOKUP(N103,【参考】数式用!$AD$2:$AH$27,MATCH(O103,【参考】数式用!$K$4:$N$4,0)+1,0)),"")</f>
        <v/>
      </c>
      <c r="Z103" s="1113"/>
      <c r="AA103" s="72"/>
      <c r="AB103" s="73"/>
      <c r="AC103" s="526" t="str">
        <f>IFERROR(X103*VLOOKUP(AG103,【参考】数式用4!$EY$3:$GF$106,MATCH(N103,【参考】数式用4!$EY$2:$GF$2,0)),"")</f>
        <v/>
      </c>
      <c r="AD103" s="519" t="str">
        <f t="shared" si="2"/>
        <v/>
      </c>
      <c r="AE103" s="521" t="str">
        <f t="shared" si="3"/>
        <v/>
      </c>
      <c r="AF103" s="415" t="str">
        <f>IF(O103="","",'別紙様式3-2（４・５月）'!O105&amp;'別紙様式3-2（４・５月）'!P105&amp;'別紙様式3-2（４・５月）'!Q105&amp;"から"&amp;O103)</f>
        <v/>
      </c>
      <c r="AG103" s="415"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6">
        <v>91</v>
      </c>
      <c r="B104" s="974" t="str">
        <f>IF(基本情報入力シート!C143="","",基本情報入力シート!C143)</f>
        <v/>
      </c>
      <c r="C104" s="975"/>
      <c r="D104" s="975"/>
      <c r="E104" s="975"/>
      <c r="F104" s="975"/>
      <c r="G104" s="975"/>
      <c r="H104" s="975"/>
      <c r="I104" s="976"/>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0"/>
      <c r="Q104" s="1061"/>
      <c r="R104" s="417" t="str">
        <f>IFERROR(IF('別紙様式3-2（４・５月）'!Z106="ベア加算","",P104*VLOOKUP(N104,【参考】数式用!$AD$2:$AH$37,MATCH(O104,【参考】数式用!$K$4:$N$4,0)+1,0)),"")</f>
        <v/>
      </c>
      <c r="S104" s="72"/>
      <c r="T104" s="1062"/>
      <c r="U104" s="1063"/>
      <c r="V104" s="524" t="str">
        <f>IFERROR(P104*VLOOKUP(AF104,【参考】数式用4!$EY$3:$GF$106,MATCH(N104,【参考】数式用4!$EY$2:$GF$2,0)),"")</f>
        <v/>
      </c>
      <c r="W104" s="49"/>
      <c r="X104" s="71"/>
      <c r="Y104" s="1113" t="str">
        <f>IFERROR(IF('別紙様式3-2（４・５月）'!Z106="ベア加算","",W104*VLOOKUP(N104,【参考】数式用!$AD$2:$AH$27,MATCH(O104,【参考】数式用!$K$4:$N$4,0)+1,0)),"")</f>
        <v/>
      </c>
      <c r="Z104" s="1113"/>
      <c r="AA104" s="72"/>
      <c r="AB104" s="73"/>
      <c r="AC104" s="526" t="str">
        <f>IFERROR(X104*VLOOKUP(AG104,【参考】数式用4!$EY$3:$GF$106,MATCH(N104,【参考】数式用4!$EY$2:$GF$2,0)),"")</f>
        <v/>
      </c>
      <c r="AD104" s="519" t="str">
        <f t="shared" si="2"/>
        <v/>
      </c>
      <c r="AE104" s="521" t="str">
        <f t="shared" si="3"/>
        <v/>
      </c>
      <c r="AF104" s="415" t="str">
        <f>IF(O104="","",'別紙様式3-2（４・５月）'!O106&amp;'別紙様式3-2（４・５月）'!P106&amp;'別紙様式3-2（４・５月）'!Q106&amp;"から"&amp;O104)</f>
        <v/>
      </c>
      <c r="AG104" s="415"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6">
        <v>92</v>
      </c>
      <c r="B105" s="974" t="str">
        <f>IF(基本情報入力シート!C144="","",基本情報入力シート!C144)</f>
        <v/>
      </c>
      <c r="C105" s="975"/>
      <c r="D105" s="975"/>
      <c r="E105" s="975"/>
      <c r="F105" s="975"/>
      <c r="G105" s="975"/>
      <c r="H105" s="975"/>
      <c r="I105" s="976"/>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0"/>
      <c r="Q105" s="1061"/>
      <c r="R105" s="417" t="str">
        <f>IFERROR(IF('別紙様式3-2（４・５月）'!Z107="ベア加算","",P105*VLOOKUP(N105,【参考】数式用!$AD$2:$AH$37,MATCH(O105,【参考】数式用!$K$4:$N$4,0)+1,0)),"")</f>
        <v/>
      </c>
      <c r="S105" s="72"/>
      <c r="T105" s="1062"/>
      <c r="U105" s="1063"/>
      <c r="V105" s="524" t="str">
        <f>IFERROR(P105*VLOOKUP(AF105,【参考】数式用4!$EY$3:$GF$106,MATCH(N105,【参考】数式用4!$EY$2:$GF$2,0)),"")</f>
        <v/>
      </c>
      <c r="W105" s="49"/>
      <c r="X105" s="71"/>
      <c r="Y105" s="1113" t="str">
        <f>IFERROR(IF('別紙様式3-2（４・５月）'!Z107="ベア加算","",W105*VLOOKUP(N105,【参考】数式用!$AD$2:$AH$27,MATCH(O105,【参考】数式用!$K$4:$N$4,0)+1,0)),"")</f>
        <v/>
      </c>
      <c r="Z105" s="1113"/>
      <c r="AA105" s="72"/>
      <c r="AB105" s="73"/>
      <c r="AC105" s="526" t="str">
        <f>IFERROR(X105*VLOOKUP(AG105,【参考】数式用4!$EY$3:$GF$106,MATCH(N105,【参考】数式用4!$EY$2:$GF$2,0)),"")</f>
        <v/>
      </c>
      <c r="AD105" s="519" t="str">
        <f t="shared" si="2"/>
        <v/>
      </c>
      <c r="AE105" s="521" t="str">
        <f t="shared" si="3"/>
        <v/>
      </c>
      <c r="AF105" s="415" t="str">
        <f>IF(O105="","",'別紙様式3-2（４・５月）'!O107&amp;'別紙様式3-2（４・５月）'!P107&amp;'別紙様式3-2（４・５月）'!Q107&amp;"から"&amp;O105)</f>
        <v/>
      </c>
      <c r="AG105" s="415"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6">
        <v>93</v>
      </c>
      <c r="B106" s="974" t="str">
        <f>IF(基本情報入力シート!C145="","",基本情報入力シート!C145)</f>
        <v/>
      </c>
      <c r="C106" s="975"/>
      <c r="D106" s="975"/>
      <c r="E106" s="975"/>
      <c r="F106" s="975"/>
      <c r="G106" s="975"/>
      <c r="H106" s="975"/>
      <c r="I106" s="976"/>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0"/>
      <c r="Q106" s="1061"/>
      <c r="R106" s="417" t="str">
        <f>IFERROR(IF('別紙様式3-2（４・５月）'!Z108="ベア加算","",P106*VLOOKUP(N106,【参考】数式用!$AD$2:$AH$37,MATCH(O106,【参考】数式用!$K$4:$N$4,0)+1,0)),"")</f>
        <v/>
      </c>
      <c r="S106" s="72"/>
      <c r="T106" s="1062"/>
      <c r="U106" s="1063"/>
      <c r="V106" s="524" t="str">
        <f>IFERROR(P106*VLOOKUP(AF106,【参考】数式用4!$EY$3:$GF$106,MATCH(N106,【参考】数式用4!$EY$2:$GF$2,0)),"")</f>
        <v/>
      </c>
      <c r="W106" s="49"/>
      <c r="X106" s="71"/>
      <c r="Y106" s="1113" t="str">
        <f>IFERROR(IF('別紙様式3-2（４・５月）'!Z108="ベア加算","",W106*VLOOKUP(N106,【参考】数式用!$AD$2:$AH$27,MATCH(O106,【参考】数式用!$K$4:$N$4,0)+1,0)),"")</f>
        <v/>
      </c>
      <c r="Z106" s="1113"/>
      <c r="AA106" s="72"/>
      <c r="AB106" s="73"/>
      <c r="AC106" s="526" t="str">
        <f>IFERROR(X106*VLOOKUP(AG106,【参考】数式用4!$EY$3:$GF$106,MATCH(N106,【参考】数式用4!$EY$2:$GF$2,0)),"")</f>
        <v/>
      </c>
      <c r="AD106" s="519" t="str">
        <f t="shared" si="2"/>
        <v/>
      </c>
      <c r="AE106" s="521" t="str">
        <f t="shared" si="3"/>
        <v/>
      </c>
      <c r="AF106" s="415" t="str">
        <f>IF(O106="","",'別紙様式3-2（４・５月）'!O108&amp;'別紙様式3-2（４・５月）'!P108&amp;'別紙様式3-2（４・５月）'!Q108&amp;"から"&amp;O106)</f>
        <v/>
      </c>
      <c r="AG106" s="415"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6">
        <v>94</v>
      </c>
      <c r="B107" s="974" t="str">
        <f>IF(基本情報入力シート!C146="","",基本情報入力シート!C146)</f>
        <v/>
      </c>
      <c r="C107" s="975"/>
      <c r="D107" s="975"/>
      <c r="E107" s="975"/>
      <c r="F107" s="975"/>
      <c r="G107" s="975"/>
      <c r="H107" s="975"/>
      <c r="I107" s="976"/>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0"/>
      <c r="Q107" s="1061"/>
      <c r="R107" s="417" t="str">
        <f>IFERROR(IF('別紙様式3-2（４・５月）'!Z109="ベア加算","",P107*VLOOKUP(N107,【参考】数式用!$AD$2:$AH$37,MATCH(O107,【参考】数式用!$K$4:$N$4,0)+1,0)),"")</f>
        <v/>
      </c>
      <c r="S107" s="72"/>
      <c r="T107" s="1062"/>
      <c r="U107" s="1063"/>
      <c r="V107" s="524" t="str">
        <f>IFERROR(P107*VLOOKUP(AF107,【参考】数式用4!$EY$3:$GF$106,MATCH(N107,【参考】数式用4!$EY$2:$GF$2,0)),"")</f>
        <v/>
      </c>
      <c r="W107" s="49"/>
      <c r="X107" s="71"/>
      <c r="Y107" s="1113" t="str">
        <f>IFERROR(IF('別紙様式3-2（４・５月）'!Z109="ベア加算","",W107*VLOOKUP(N107,【参考】数式用!$AD$2:$AH$27,MATCH(O107,【参考】数式用!$K$4:$N$4,0)+1,0)),"")</f>
        <v/>
      </c>
      <c r="Z107" s="1113"/>
      <c r="AA107" s="72"/>
      <c r="AB107" s="73"/>
      <c r="AC107" s="526" t="str">
        <f>IFERROR(X107*VLOOKUP(AG107,【参考】数式用4!$EY$3:$GF$106,MATCH(N107,【参考】数式用4!$EY$2:$GF$2,0)),"")</f>
        <v/>
      </c>
      <c r="AD107" s="519" t="str">
        <f t="shared" si="2"/>
        <v/>
      </c>
      <c r="AE107" s="521" t="str">
        <f t="shared" si="3"/>
        <v/>
      </c>
      <c r="AF107" s="415" t="str">
        <f>IF(O107="","",'別紙様式3-2（４・５月）'!O109&amp;'別紙様式3-2（４・５月）'!P109&amp;'別紙様式3-2（４・５月）'!Q109&amp;"から"&amp;O107)</f>
        <v/>
      </c>
      <c r="AG107" s="415"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6">
        <v>95</v>
      </c>
      <c r="B108" s="974" t="str">
        <f>IF(基本情報入力シート!C147="","",基本情報入力シート!C147)</f>
        <v/>
      </c>
      <c r="C108" s="975"/>
      <c r="D108" s="975"/>
      <c r="E108" s="975"/>
      <c r="F108" s="975"/>
      <c r="G108" s="975"/>
      <c r="H108" s="975"/>
      <c r="I108" s="976"/>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0"/>
      <c r="Q108" s="1061"/>
      <c r="R108" s="417" t="str">
        <f>IFERROR(IF('別紙様式3-2（４・５月）'!Z110="ベア加算","",P108*VLOOKUP(N108,【参考】数式用!$AD$2:$AH$37,MATCH(O108,【参考】数式用!$K$4:$N$4,0)+1,0)),"")</f>
        <v/>
      </c>
      <c r="S108" s="72"/>
      <c r="T108" s="1062"/>
      <c r="U108" s="1063"/>
      <c r="V108" s="524" t="str">
        <f>IFERROR(P108*VLOOKUP(AF108,【参考】数式用4!$EY$3:$GF$106,MATCH(N108,【参考】数式用4!$EY$2:$GF$2,0)),"")</f>
        <v/>
      </c>
      <c r="W108" s="49"/>
      <c r="X108" s="71"/>
      <c r="Y108" s="1113" t="str">
        <f>IFERROR(IF('別紙様式3-2（４・５月）'!Z110="ベア加算","",W108*VLOOKUP(N108,【参考】数式用!$AD$2:$AH$27,MATCH(O108,【参考】数式用!$K$4:$N$4,0)+1,0)),"")</f>
        <v/>
      </c>
      <c r="Z108" s="1113"/>
      <c r="AA108" s="72"/>
      <c r="AB108" s="73"/>
      <c r="AC108" s="526" t="str">
        <f>IFERROR(X108*VLOOKUP(AG108,【参考】数式用4!$EY$3:$GF$106,MATCH(N108,【参考】数式用4!$EY$2:$GF$2,0)),"")</f>
        <v/>
      </c>
      <c r="AD108" s="519" t="str">
        <f t="shared" si="2"/>
        <v/>
      </c>
      <c r="AE108" s="521" t="str">
        <f t="shared" si="3"/>
        <v/>
      </c>
      <c r="AF108" s="415" t="str">
        <f>IF(O108="","",'別紙様式3-2（４・５月）'!O110&amp;'別紙様式3-2（４・５月）'!P110&amp;'別紙様式3-2（４・５月）'!Q110&amp;"から"&amp;O108)</f>
        <v/>
      </c>
      <c r="AG108" s="415"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6">
        <v>96</v>
      </c>
      <c r="B109" s="974" t="str">
        <f>IF(基本情報入力シート!C148="","",基本情報入力シート!C148)</f>
        <v/>
      </c>
      <c r="C109" s="975"/>
      <c r="D109" s="975"/>
      <c r="E109" s="975"/>
      <c r="F109" s="975"/>
      <c r="G109" s="975"/>
      <c r="H109" s="975"/>
      <c r="I109" s="976"/>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0"/>
      <c r="Q109" s="1061"/>
      <c r="R109" s="417" t="str">
        <f>IFERROR(IF('別紙様式3-2（４・５月）'!Z111="ベア加算","",P109*VLOOKUP(N109,【参考】数式用!$AD$2:$AH$37,MATCH(O109,【参考】数式用!$K$4:$N$4,0)+1,0)),"")</f>
        <v/>
      </c>
      <c r="S109" s="72"/>
      <c r="T109" s="1062"/>
      <c r="U109" s="1063"/>
      <c r="V109" s="524" t="str">
        <f>IFERROR(P109*VLOOKUP(AF109,【参考】数式用4!$EY$3:$GF$106,MATCH(N109,【参考】数式用4!$EY$2:$GF$2,0)),"")</f>
        <v/>
      </c>
      <c r="W109" s="49"/>
      <c r="X109" s="71"/>
      <c r="Y109" s="1113" t="str">
        <f>IFERROR(IF('別紙様式3-2（４・５月）'!Z111="ベア加算","",W109*VLOOKUP(N109,【参考】数式用!$AD$2:$AH$27,MATCH(O109,【参考】数式用!$K$4:$N$4,0)+1,0)),"")</f>
        <v/>
      </c>
      <c r="Z109" s="1113"/>
      <c r="AA109" s="72"/>
      <c r="AB109" s="73"/>
      <c r="AC109" s="526" t="str">
        <f>IFERROR(X109*VLOOKUP(AG109,【参考】数式用4!$EY$3:$GF$106,MATCH(N109,【参考】数式用4!$EY$2:$GF$2,0)),"")</f>
        <v/>
      </c>
      <c r="AD109" s="519" t="str">
        <f t="shared" si="2"/>
        <v/>
      </c>
      <c r="AE109" s="521" t="str">
        <f t="shared" si="3"/>
        <v/>
      </c>
      <c r="AF109" s="415" t="str">
        <f>IF(O109="","",'別紙様式3-2（４・５月）'!O111&amp;'別紙様式3-2（４・５月）'!P111&amp;'別紙様式3-2（４・５月）'!Q111&amp;"から"&amp;O109)</f>
        <v/>
      </c>
      <c r="AG109" s="415"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6">
        <v>97</v>
      </c>
      <c r="B110" s="974" t="str">
        <f>IF(基本情報入力シート!C149="","",基本情報入力シート!C149)</f>
        <v/>
      </c>
      <c r="C110" s="975"/>
      <c r="D110" s="975"/>
      <c r="E110" s="975"/>
      <c r="F110" s="975"/>
      <c r="G110" s="975"/>
      <c r="H110" s="975"/>
      <c r="I110" s="976"/>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0"/>
      <c r="Q110" s="1061"/>
      <c r="R110" s="417" t="str">
        <f>IFERROR(IF('別紙様式3-2（４・５月）'!Z112="ベア加算","",P110*VLOOKUP(N110,【参考】数式用!$AD$2:$AH$37,MATCH(O110,【参考】数式用!$K$4:$N$4,0)+1,0)),"")</f>
        <v/>
      </c>
      <c r="S110" s="72"/>
      <c r="T110" s="1062"/>
      <c r="U110" s="1063"/>
      <c r="V110" s="524" t="str">
        <f>IFERROR(P110*VLOOKUP(AF110,【参考】数式用4!$EY$3:$GF$106,MATCH(N110,【参考】数式用4!$EY$2:$GF$2,0)),"")</f>
        <v/>
      </c>
      <c r="W110" s="49"/>
      <c r="X110" s="71"/>
      <c r="Y110" s="1113" t="str">
        <f>IFERROR(IF('別紙様式3-2（４・５月）'!Z112="ベア加算","",W110*VLOOKUP(N110,【参考】数式用!$AD$2:$AH$27,MATCH(O110,【参考】数式用!$K$4:$N$4,0)+1,0)),"")</f>
        <v/>
      </c>
      <c r="Z110" s="1113"/>
      <c r="AA110" s="72"/>
      <c r="AB110" s="73"/>
      <c r="AC110" s="526" t="str">
        <f>IFERROR(X110*VLOOKUP(AG110,【参考】数式用4!$EY$3:$GF$106,MATCH(N110,【参考】数式用4!$EY$2:$GF$2,0)),"")</f>
        <v/>
      </c>
      <c r="AD110" s="519" t="str">
        <f t="shared" si="2"/>
        <v/>
      </c>
      <c r="AE110" s="521" t="str">
        <f t="shared" si="3"/>
        <v/>
      </c>
      <c r="AF110" s="415" t="str">
        <f>IF(O110="","",'別紙様式3-2（４・５月）'!O112&amp;'別紙様式3-2（４・５月）'!P112&amp;'別紙様式3-2（４・５月）'!Q112&amp;"から"&amp;O110)</f>
        <v/>
      </c>
      <c r="AG110" s="415"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6">
        <v>98</v>
      </c>
      <c r="B111" s="974" t="str">
        <f>IF(基本情報入力シート!C150="","",基本情報入力シート!C150)</f>
        <v/>
      </c>
      <c r="C111" s="975"/>
      <c r="D111" s="975"/>
      <c r="E111" s="975"/>
      <c r="F111" s="975"/>
      <c r="G111" s="975"/>
      <c r="H111" s="975"/>
      <c r="I111" s="976"/>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0"/>
      <c r="Q111" s="1061"/>
      <c r="R111" s="417" t="str">
        <f>IFERROR(IF('別紙様式3-2（４・５月）'!Z113="ベア加算","",P111*VLOOKUP(N111,【参考】数式用!$AD$2:$AH$37,MATCH(O111,【参考】数式用!$K$4:$N$4,0)+1,0)),"")</f>
        <v/>
      </c>
      <c r="S111" s="72"/>
      <c r="T111" s="1062"/>
      <c r="U111" s="1063"/>
      <c r="V111" s="524" t="str">
        <f>IFERROR(P111*VLOOKUP(AF111,【参考】数式用4!$EY$3:$GF$106,MATCH(N111,【参考】数式用4!$EY$2:$GF$2,0)),"")</f>
        <v/>
      </c>
      <c r="W111" s="49"/>
      <c r="X111" s="71"/>
      <c r="Y111" s="1113" t="str">
        <f>IFERROR(IF('別紙様式3-2（４・５月）'!Z113="ベア加算","",W111*VLOOKUP(N111,【参考】数式用!$AD$2:$AH$27,MATCH(O111,【参考】数式用!$K$4:$N$4,0)+1,0)),"")</f>
        <v/>
      </c>
      <c r="Z111" s="1113"/>
      <c r="AA111" s="72"/>
      <c r="AB111" s="73"/>
      <c r="AC111" s="526" t="str">
        <f>IFERROR(X111*VLOOKUP(AG111,【参考】数式用4!$EY$3:$GF$106,MATCH(N111,【参考】数式用4!$EY$2:$GF$2,0)),"")</f>
        <v/>
      </c>
      <c r="AD111" s="519" t="str">
        <f t="shared" si="2"/>
        <v/>
      </c>
      <c r="AE111" s="521" t="str">
        <f t="shared" si="3"/>
        <v/>
      </c>
      <c r="AF111" s="415" t="str">
        <f>IF(O111="","",'別紙様式3-2（４・５月）'!O113&amp;'別紙様式3-2（４・５月）'!P113&amp;'別紙様式3-2（４・５月）'!Q113&amp;"から"&amp;O111)</f>
        <v/>
      </c>
      <c r="AG111" s="415"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6">
        <v>99</v>
      </c>
      <c r="B112" s="974" t="str">
        <f>IF(基本情報入力シート!C151="","",基本情報入力シート!C151)</f>
        <v/>
      </c>
      <c r="C112" s="975"/>
      <c r="D112" s="975"/>
      <c r="E112" s="975"/>
      <c r="F112" s="975"/>
      <c r="G112" s="975"/>
      <c r="H112" s="975"/>
      <c r="I112" s="976"/>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0"/>
      <c r="Q112" s="1061"/>
      <c r="R112" s="417" t="str">
        <f>IFERROR(IF('別紙様式3-2（４・５月）'!Z114="ベア加算","",P112*VLOOKUP(N112,【参考】数式用!$AD$2:$AH$37,MATCH(O112,【参考】数式用!$K$4:$N$4,0)+1,0)),"")</f>
        <v/>
      </c>
      <c r="S112" s="72"/>
      <c r="T112" s="1062"/>
      <c r="U112" s="1063"/>
      <c r="V112" s="524" t="str">
        <f>IFERROR(P112*VLOOKUP(AF112,【参考】数式用4!$EY$3:$GF$106,MATCH(N112,【参考】数式用4!$EY$2:$GF$2,0)),"")</f>
        <v/>
      </c>
      <c r="W112" s="49"/>
      <c r="X112" s="71"/>
      <c r="Y112" s="1113" t="str">
        <f>IFERROR(IF('別紙様式3-2（４・５月）'!Z114="ベア加算","",W112*VLOOKUP(N112,【参考】数式用!$AD$2:$AH$27,MATCH(O112,【参考】数式用!$K$4:$N$4,0)+1,0)),"")</f>
        <v/>
      </c>
      <c r="Z112" s="1113"/>
      <c r="AA112" s="72"/>
      <c r="AB112" s="73"/>
      <c r="AC112" s="526" t="str">
        <f>IFERROR(X112*VLOOKUP(AG112,【参考】数式用4!$EY$3:$GF$106,MATCH(N112,【参考】数式用4!$EY$2:$GF$2,0)),"")</f>
        <v/>
      </c>
      <c r="AD112" s="519" t="str">
        <f t="shared" si="2"/>
        <v/>
      </c>
      <c r="AE112" s="521" t="str">
        <f t="shared" si="3"/>
        <v/>
      </c>
      <c r="AF112" s="415" t="str">
        <f>IF(O112="","",'別紙様式3-2（４・５月）'!O114&amp;'別紙様式3-2（４・５月）'!P114&amp;'別紙様式3-2（４・５月）'!Q114&amp;"から"&amp;O112)</f>
        <v/>
      </c>
      <c r="AG112" s="415"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6">
        <v>100</v>
      </c>
      <c r="B113" s="974" t="str">
        <f>IF(基本情報入力シート!C152="","",基本情報入力シート!C152)</f>
        <v/>
      </c>
      <c r="C113" s="975"/>
      <c r="D113" s="975"/>
      <c r="E113" s="975"/>
      <c r="F113" s="975"/>
      <c r="G113" s="975"/>
      <c r="H113" s="975"/>
      <c r="I113" s="976"/>
      <c r="J113" s="393" t="str">
        <f>IF(基本情報入力シート!M152="","",基本情報入力シート!M152)</f>
        <v/>
      </c>
      <c r="K113" s="393" t="str">
        <f>IF(基本情報入力シート!R152="","",基本情報入力シート!R152)</f>
        <v/>
      </c>
      <c r="L113" s="393" t="str">
        <f>IF(基本情報入力シート!W152="","",基本情報入力シート!W152)</f>
        <v/>
      </c>
      <c r="M113" s="418" t="str">
        <f>IF(基本情報入力シート!X152="","",基本情報入力シート!X152)</f>
        <v/>
      </c>
      <c r="N113" s="421" t="str">
        <f>IF(基本情報入力シート!Y152="","",基本情報入力シート!Y152)</f>
        <v/>
      </c>
      <c r="O113" s="50"/>
      <c r="P113" s="1060"/>
      <c r="Q113" s="1061"/>
      <c r="R113" s="417" t="str">
        <f>IFERROR(IF('別紙様式3-2（４・５月）'!Z115="ベア加算","",P113*VLOOKUP(N113,【参考】数式用!$AD$2:$AH$37,MATCH(O113,【参考】数式用!$K$4:$N$4,0)+1,0)),"")</f>
        <v/>
      </c>
      <c r="S113" s="72"/>
      <c r="T113" s="1062"/>
      <c r="U113" s="1063"/>
      <c r="V113" s="524" t="str">
        <f>IFERROR(P113*VLOOKUP(AF113,【参考】数式用4!$EY$3:$GF$106,MATCH(N113,【参考】数式用4!$EY$2:$GF$2,0)),"")</f>
        <v/>
      </c>
      <c r="W113" s="50"/>
      <c r="X113" s="71"/>
      <c r="Y113" s="1113" t="str">
        <f>IFERROR(IF('別紙様式3-2（４・５月）'!Z115="ベア加算","",W113*VLOOKUP(N113,【参考】数式用!$AD$2:$AH$27,MATCH(O113,【参考】数式用!$K$4:$N$4,0)+1,0)),"")</f>
        <v/>
      </c>
      <c r="Z113" s="1113"/>
      <c r="AA113" s="72"/>
      <c r="AB113" s="73"/>
      <c r="AC113" s="526" t="str">
        <f>IFERROR(X113*VLOOKUP(AG113,【参考】数式用4!$EY$3:$GF$106,MATCH(N113,【参考】数式用4!$EY$2:$GF$2,0)),"")</f>
        <v/>
      </c>
      <c r="AD113" s="519" t="str">
        <f t="shared" si="2"/>
        <v/>
      </c>
      <c r="AE113" s="521" t="str">
        <f t="shared" si="3"/>
        <v/>
      </c>
      <c r="AF113" s="415" t="str">
        <f>IF(O113="","",'別紙様式3-2（４・５月）'!O115&amp;'別紙様式3-2（４・５月）'!P115&amp;'別紙様式3-2（４・５月）'!Q115&amp;"から"&amp;O113)</f>
        <v/>
      </c>
      <c r="AG113" s="415"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6" t="s">
        <v>90</v>
      </c>
      <c r="B2" s="1161" t="s">
        <v>2116</v>
      </c>
      <c r="C2" s="1162"/>
      <c r="D2" s="1162"/>
      <c r="E2" s="1163"/>
      <c r="F2" s="1148" t="s">
        <v>2117</v>
      </c>
      <c r="G2" s="1149"/>
      <c r="H2" s="1149"/>
      <c r="I2" s="1150" t="s">
        <v>2118</v>
      </c>
      <c r="J2" s="1151"/>
      <c r="K2" s="1154" t="s">
        <v>2119</v>
      </c>
      <c r="L2" s="1155"/>
      <c r="M2" s="1155"/>
      <c r="N2" s="1155"/>
      <c r="O2" s="1155"/>
      <c r="P2" s="1155"/>
      <c r="Q2" s="1155"/>
      <c r="R2" s="1155"/>
      <c r="S2" s="1155"/>
      <c r="T2" s="1155"/>
      <c r="U2" s="1155"/>
      <c r="V2" s="1155"/>
      <c r="W2" s="1155"/>
      <c r="X2" s="1155"/>
      <c r="Y2" s="1155"/>
      <c r="Z2" s="1155"/>
      <c r="AA2" s="1155"/>
      <c r="AB2" s="1156"/>
      <c r="AC2" s="8"/>
      <c r="AD2" s="1143" t="s">
        <v>90</v>
      </c>
      <c r="AE2" s="1137" t="s">
        <v>1939</v>
      </c>
      <c r="AF2" s="1138"/>
      <c r="AG2" s="1138"/>
      <c r="AH2" s="1139"/>
      <c r="AI2" s="8"/>
      <c r="AJ2" s="30" t="s">
        <v>1926</v>
      </c>
      <c r="AK2" s="8"/>
      <c r="AL2" s="20" t="s">
        <v>1985</v>
      </c>
    </row>
    <row r="3" spans="1:38" ht="35.25" customHeight="1" thickBot="1">
      <c r="A3" s="1147"/>
      <c r="B3" s="1164" t="s">
        <v>2019</v>
      </c>
      <c r="C3" s="1165"/>
      <c r="D3" s="1165"/>
      <c r="E3" s="1166"/>
      <c r="F3" s="1157" t="s">
        <v>91</v>
      </c>
      <c r="G3" s="1157"/>
      <c r="H3" s="1157"/>
      <c r="I3" s="1152"/>
      <c r="J3" s="1153"/>
      <c r="K3" s="1158" t="s">
        <v>92</v>
      </c>
      <c r="L3" s="1159"/>
      <c r="M3" s="1159"/>
      <c r="N3" s="1159"/>
      <c r="O3" s="1159"/>
      <c r="P3" s="1159"/>
      <c r="Q3" s="1159"/>
      <c r="R3" s="1159"/>
      <c r="S3" s="1159"/>
      <c r="T3" s="1159"/>
      <c r="U3" s="1159"/>
      <c r="V3" s="1159"/>
      <c r="W3" s="1159"/>
      <c r="X3" s="1159"/>
      <c r="Y3" s="1159"/>
      <c r="Z3" s="1159"/>
      <c r="AA3" s="1159"/>
      <c r="AB3" s="1160"/>
      <c r="AC3" s="8"/>
      <c r="AD3" s="1144"/>
      <c r="AE3" s="1140"/>
      <c r="AF3" s="1141"/>
      <c r="AG3" s="1141"/>
      <c r="AH3" s="1142"/>
      <c r="AI3" s="8"/>
      <c r="AJ3" s="31"/>
      <c r="AK3" s="8"/>
      <c r="AL3" s="22" t="s">
        <v>1986</v>
      </c>
    </row>
    <row r="4" spans="1:38" ht="23.25" customHeight="1" thickBot="1">
      <c r="A4" s="1147"/>
      <c r="B4" s="435" t="s">
        <v>93</v>
      </c>
      <c r="C4" s="436" t="s">
        <v>94</v>
      </c>
      <c r="D4" s="436" t="s">
        <v>95</v>
      </c>
      <c r="E4" s="433" t="s">
        <v>2020</v>
      </c>
      <c r="F4" s="437" t="s">
        <v>96</v>
      </c>
      <c r="G4" s="438" t="s">
        <v>97</v>
      </c>
      <c r="H4" s="438" t="s">
        <v>98</v>
      </c>
      <c r="I4" s="439" t="s">
        <v>99</v>
      </c>
      <c r="J4" s="440" t="s">
        <v>100</v>
      </c>
      <c r="K4" s="441" t="s">
        <v>101</v>
      </c>
      <c r="L4" s="442" t="s">
        <v>102</v>
      </c>
      <c r="M4" s="442" t="s">
        <v>103</v>
      </c>
      <c r="N4" s="442" t="s">
        <v>104</v>
      </c>
      <c r="O4" s="442" t="s">
        <v>105</v>
      </c>
      <c r="P4" s="442" t="s">
        <v>106</v>
      </c>
      <c r="Q4" s="442" t="s">
        <v>107</v>
      </c>
      <c r="R4" s="442" t="s">
        <v>108</v>
      </c>
      <c r="S4" s="442" t="s">
        <v>109</v>
      </c>
      <c r="T4" s="442" t="s">
        <v>110</v>
      </c>
      <c r="U4" s="442" t="s">
        <v>111</v>
      </c>
      <c r="V4" s="442" t="s">
        <v>112</v>
      </c>
      <c r="W4" s="442" t="s">
        <v>113</v>
      </c>
      <c r="X4" s="442" t="s">
        <v>114</v>
      </c>
      <c r="Y4" s="442" t="s">
        <v>115</v>
      </c>
      <c r="Z4" s="442" t="s">
        <v>116</v>
      </c>
      <c r="AA4" s="442" t="s">
        <v>117</v>
      </c>
      <c r="AB4" s="443" t="s">
        <v>118</v>
      </c>
      <c r="AC4" s="8"/>
      <c r="AD4" s="1145"/>
      <c r="AE4" s="36" t="s">
        <v>101</v>
      </c>
      <c r="AF4" s="34" t="s">
        <v>102</v>
      </c>
      <c r="AG4" s="34" t="s">
        <v>103</v>
      </c>
      <c r="AH4" s="35" t="s">
        <v>104</v>
      </c>
      <c r="AI4" s="8"/>
      <c r="AJ4" s="8"/>
      <c r="AK4" s="8"/>
      <c r="AL4" s="22" t="s">
        <v>1987</v>
      </c>
    </row>
    <row r="5" spans="1:38" ht="13.5" customHeight="1">
      <c r="A5" s="492" t="s">
        <v>2120</v>
      </c>
      <c r="B5" s="13">
        <v>0.27400000000000002</v>
      </c>
      <c r="C5" s="14">
        <v>0.2</v>
      </c>
      <c r="D5" s="14">
        <v>0.111</v>
      </c>
      <c r="E5" s="12">
        <v>0</v>
      </c>
      <c r="F5" s="11">
        <v>7.0000000000000007E-2</v>
      </c>
      <c r="G5" s="14">
        <v>5.5E-2</v>
      </c>
      <c r="H5" s="15">
        <v>0</v>
      </c>
      <c r="I5" s="13">
        <v>4.4999999999999998E-2</v>
      </c>
      <c r="J5" s="12">
        <v>0</v>
      </c>
      <c r="K5" s="445">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6">
        <v>0.13900000000000001</v>
      </c>
      <c r="AC5" s="8"/>
      <c r="AD5" s="444" t="s">
        <v>2120</v>
      </c>
      <c r="AE5" s="33">
        <v>0.107</v>
      </c>
      <c r="AF5" s="33">
        <v>0.111</v>
      </c>
      <c r="AG5" s="33">
        <v>0.129</v>
      </c>
      <c r="AH5" s="479">
        <v>0.16400000000000001</v>
      </c>
      <c r="AI5" s="8"/>
      <c r="AJ5" s="30" t="s">
        <v>80</v>
      </c>
      <c r="AK5" s="8"/>
      <c r="AL5" s="22" t="s">
        <v>1988</v>
      </c>
    </row>
    <row r="6" spans="1:38" ht="13.5" customHeight="1" thickBot="1">
      <c r="A6" s="492" t="s">
        <v>2121</v>
      </c>
      <c r="B6" s="13">
        <v>0.2</v>
      </c>
      <c r="C6" s="14">
        <v>0.14599999999999999</v>
      </c>
      <c r="D6" s="14">
        <v>8.1000000000000003E-2</v>
      </c>
      <c r="E6" s="12">
        <v>0</v>
      </c>
      <c r="F6" s="11">
        <v>7.0000000000000007E-2</v>
      </c>
      <c r="G6" s="14">
        <v>5.5E-2</v>
      </c>
      <c r="H6" s="15">
        <v>0</v>
      </c>
      <c r="I6" s="13">
        <v>4.4999999999999998E-2</v>
      </c>
      <c r="J6" s="12">
        <v>0</v>
      </c>
      <c r="K6" s="445">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6">
        <v>0.109</v>
      </c>
      <c r="AC6" s="8"/>
      <c r="AD6" s="444" t="s">
        <v>2121</v>
      </c>
      <c r="AE6" s="33">
        <v>0.13100000000000001</v>
      </c>
      <c r="AF6" s="33">
        <v>0.13700000000000001</v>
      </c>
      <c r="AG6" s="33">
        <v>0.16400000000000001</v>
      </c>
      <c r="AH6" s="479">
        <v>0.20499999999999999</v>
      </c>
      <c r="AI6" s="8"/>
      <c r="AJ6" s="31"/>
      <c r="AK6" s="8"/>
      <c r="AL6" s="37" t="s">
        <v>1989</v>
      </c>
    </row>
    <row r="7" spans="1:38">
      <c r="A7" s="492" t="s">
        <v>2122</v>
      </c>
      <c r="B7" s="13">
        <v>0.27400000000000002</v>
      </c>
      <c r="C7" s="14">
        <v>0.2</v>
      </c>
      <c r="D7" s="14">
        <v>0.111</v>
      </c>
      <c r="E7" s="12">
        <v>0</v>
      </c>
      <c r="F7" s="11">
        <v>7.0000000000000007E-2</v>
      </c>
      <c r="G7" s="14">
        <v>5.5E-2</v>
      </c>
      <c r="H7" s="15">
        <v>0</v>
      </c>
      <c r="I7" s="13">
        <v>4.4999999999999998E-2</v>
      </c>
      <c r="J7" s="12">
        <v>0</v>
      </c>
      <c r="K7" s="445">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6">
        <v>0.13900000000000001</v>
      </c>
      <c r="AC7" s="8"/>
      <c r="AD7" s="444" t="s">
        <v>2122</v>
      </c>
      <c r="AE7" s="33">
        <v>0.107</v>
      </c>
      <c r="AF7" s="33">
        <v>0.111</v>
      </c>
      <c r="AG7" s="33">
        <v>0.129</v>
      </c>
      <c r="AH7" s="479">
        <v>0.16400000000000001</v>
      </c>
      <c r="AI7" s="8"/>
      <c r="AJ7" s="8"/>
      <c r="AK7" s="8"/>
    </row>
    <row r="8" spans="1:38" ht="13.5" customHeight="1">
      <c r="A8" s="492" t="s">
        <v>2123</v>
      </c>
      <c r="B8" s="13">
        <v>0.23899999999999999</v>
      </c>
      <c r="C8" s="14">
        <v>0.17499999999999999</v>
      </c>
      <c r="D8" s="14">
        <v>9.7000000000000003E-2</v>
      </c>
      <c r="E8" s="12">
        <v>0</v>
      </c>
      <c r="F8" s="11">
        <v>7.0000000000000007E-2</v>
      </c>
      <c r="G8" s="14">
        <v>5.5E-2</v>
      </c>
      <c r="H8" s="15">
        <v>0</v>
      </c>
      <c r="I8" s="13">
        <v>4.4999999999999998E-2</v>
      </c>
      <c r="J8" s="12">
        <v>0</v>
      </c>
      <c r="K8" s="445">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6">
        <v>0.125</v>
      </c>
      <c r="AC8" s="8"/>
      <c r="AD8" s="444" t="s">
        <v>2123</v>
      </c>
      <c r="AE8" s="33">
        <v>0.11700000000000001</v>
      </c>
      <c r="AF8" s="33">
        <v>0.122</v>
      </c>
      <c r="AG8" s="33">
        <v>0.14399999999999999</v>
      </c>
      <c r="AH8" s="479">
        <v>0.18099999999999999</v>
      </c>
      <c r="AI8" s="8"/>
      <c r="AJ8" s="8"/>
      <c r="AK8" s="8"/>
    </row>
    <row r="9" spans="1:38" ht="13.5" customHeight="1">
      <c r="A9" s="492" t="s">
        <v>2124</v>
      </c>
      <c r="B9" s="13">
        <v>8.8999999999999996E-2</v>
      </c>
      <c r="C9" s="14">
        <v>6.5000000000000002E-2</v>
      </c>
      <c r="D9" s="14">
        <v>3.5999999999999997E-2</v>
      </c>
      <c r="E9" s="12">
        <v>0</v>
      </c>
      <c r="F9" s="11">
        <v>6.0999999999999999E-2</v>
      </c>
      <c r="G9" s="447" t="s">
        <v>2125</v>
      </c>
      <c r="H9" s="15">
        <v>0</v>
      </c>
      <c r="I9" s="13">
        <v>4.4999999999999998E-2</v>
      </c>
      <c r="J9" s="12">
        <v>0</v>
      </c>
      <c r="K9" s="445">
        <v>0.223</v>
      </c>
      <c r="L9" s="447" t="s">
        <v>2125</v>
      </c>
      <c r="M9" s="42">
        <v>0.16200000000000001</v>
      </c>
      <c r="N9" s="42">
        <v>0.13800000000000001</v>
      </c>
      <c r="O9" s="42">
        <v>0.17799999999999999</v>
      </c>
      <c r="P9" s="42">
        <v>0.19899999999999998</v>
      </c>
      <c r="Q9" s="447" t="s">
        <v>2125</v>
      </c>
      <c r="R9" s="447" t="s">
        <v>2125</v>
      </c>
      <c r="S9" s="42">
        <v>0.154</v>
      </c>
      <c r="T9" s="447" t="s">
        <v>2125</v>
      </c>
      <c r="U9" s="42">
        <v>0.17</v>
      </c>
      <c r="V9" s="42">
        <v>0.11699999999999999</v>
      </c>
      <c r="W9" s="447" t="s">
        <v>2125</v>
      </c>
      <c r="X9" s="42">
        <v>0.125</v>
      </c>
      <c r="Y9" s="42">
        <v>9.2999999999999999E-2</v>
      </c>
      <c r="Z9" s="447" t="s">
        <v>2125</v>
      </c>
      <c r="AA9" s="42">
        <v>0.10899999999999999</v>
      </c>
      <c r="AB9" s="446">
        <v>6.4000000000000001E-2</v>
      </c>
      <c r="AC9" s="8"/>
      <c r="AD9" s="444" t="s">
        <v>2124</v>
      </c>
      <c r="AE9" s="33">
        <v>0.20100000000000001</v>
      </c>
      <c r="AF9" s="447" t="s">
        <v>2191</v>
      </c>
      <c r="AG9" s="33">
        <v>0.27700000000000002</v>
      </c>
      <c r="AH9" s="479">
        <v>0.32600000000000001</v>
      </c>
      <c r="AI9" s="8"/>
      <c r="AJ9" s="8"/>
      <c r="AK9" s="8"/>
    </row>
    <row r="10" spans="1:38" ht="13.5" customHeight="1">
      <c r="A10" s="492" t="s">
        <v>2126</v>
      </c>
      <c r="B10" s="13">
        <v>4.3999999999999997E-2</v>
      </c>
      <c r="C10" s="14">
        <v>3.2000000000000001E-2</v>
      </c>
      <c r="D10" s="14">
        <v>1.7999999999999999E-2</v>
      </c>
      <c r="E10" s="12">
        <v>0</v>
      </c>
      <c r="F10" s="11">
        <v>1.4E-2</v>
      </c>
      <c r="G10" s="14">
        <v>1.2999999999999999E-2</v>
      </c>
      <c r="H10" s="15">
        <v>0</v>
      </c>
      <c r="I10" s="13">
        <v>1.0999999999999999E-2</v>
      </c>
      <c r="J10" s="12">
        <v>0</v>
      </c>
      <c r="K10" s="445">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6">
        <v>0.03</v>
      </c>
      <c r="AC10" s="8"/>
      <c r="AD10" s="444" t="s">
        <v>2126</v>
      </c>
      <c r="AE10" s="33">
        <v>0.13500000000000001</v>
      </c>
      <c r="AF10" s="33">
        <v>0.13700000000000001</v>
      </c>
      <c r="AG10" s="33">
        <v>0.16400000000000001</v>
      </c>
      <c r="AH10" s="479">
        <v>0.2</v>
      </c>
      <c r="AI10" s="8"/>
      <c r="AJ10" s="8"/>
      <c r="AK10" s="8"/>
    </row>
    <row r="11" spans="1:38" ht="13.5" customHeight="1">
      <c r="A11" s="492" t="s">
        <v>2127</v>
      </c>
      <c r="B11" s="13">
        <v>8.5999999999999993E-2</v>
      </c>
      <c r="C11" s="14">
        <v>6.3E-2</v>
      </c>
      <c r="D11" s="14">
        <v>3.5000000000000003E-2</v>
      </c>
      <c r="E11" s="12">
        <v>0</v>
      </c>
      <c r="F11" s="11">
        <v>2.1000000000000001E-2</v>
      </c>
      <c r="G11" s="447" t="s">
        <v>2125</v>
      </c>
      <c r="H11" s="15">
        <v>0</v>
      </c>
      <c r="I11" s="13">
        <v>2.8000000000000001E-2</v>
      </c>
      <c r="J11" s="12">
        <v>0</v>
      </c>
      <c r="K11" s="445">
        <v>0.159</v>
      </c>
      <c r="L11" s="447" t="s">
        <v>2125</v>
      </c>
      <c r="M11" s="42">
        <v>0.13799999999999998</v>
      </c>
      <c r="N11" s="42">
        <v>0.11499999999999999</v>
      </c>
      <c r="O11" s="42">
        <v>0.13100000000000001</v>
      </c>
      <c r="P11" s="42">
        <v>0.13600000000000001</v>
      </c>
      <c r="Q11" s="447" t="s">
        <v>2125</v>
      </c>
      <c r="R11" s="447" t="s">
        <v>2125</v>
      </c>
      <c r="S11" s="42">
        <v>0.10800000000000001</v>
      </c>
      <c r="T11" s="447" t="s">
        <v>2125</v>
      </c>
      <c r="U11" s="42">
        <v>0.10800000000000001</v>
      </c>
      <c r="V11" s="42">
        <v>0.10999999999999999</v>
      </c>
      <c r="W11" s="447" t="s">
        <v>2125</v>
      </c>
      <c r="X11" s="42">
        <v>8.0000000000000016E-2</v>
      </c>
      <c r="Y11" s="42">
        <v>8.6999999999999994E-2</v>
      </c>
      <c r="Z11" s="447" t="s">
        <v>2125</v>
      </c>
      <c r="AA11" s="42">
        <v>8.6999999999999994E-2</v>
      </c>
      <c r="AB11" s="446">
        <v>5.9000000000000004E-2</v>
      </c>
      <c r="AC11" s="8"/>
      <c r="AD11" s="444" t="s">
        <v>2127</v>
      </c>
      <c r="AE11" s="33">
        <v>0.17599999999999999</v>
      </c>
      <c r="AF11" s="447" t="s">
        <v>2191</v>
      </c>
      <c r="AG11" s="33">
        <v>0.20200000000000001</v>
      </c>
      <c r="AH11" s="479">
        <v>0.24299999999999999</v>
      </c>
      <c r="AI11" s="8"/>
      <c r="AJ11" s="8"/>
      <c r="AK11" s="8"/>
    </row>
    <row r="12" spans="1:38" ht="13.5" customHeight="1">
      <c r="A12" s="492" t="s">
        <v>2128</v>
      </c>
      <c r="B12" s="13">
        <v>8.5999999999999993E-2</v>
      </c>
      <c r="C12" s="14">
        <v>6.3E-2</v>
      </c>
      <c r="D12" s="14">
        <v>3.5000000000000003E-2</v>
      </c>
      <c r="E12" s="12">
        <v>0</v>
      </c>
      <c r="F12" s="11">
        <v>2.1000000000000001E-2</v>
      </c>
      <c r="G12" s="447" t="s">
        <v>2125</v>
      </c>
      <c r="H12" s="15">
        <v>0</v>
      </c>
      <c r="I12" s="13">
        <v>2.8000000000000001E-2</v>
      </c>
      <c r="J12" s="12">
        <v>0</v>
      </c>
      <c r="K12" s="445">
        <v>0.159</v>
      </c>
      <c r="L12" s="447" t="s">
        <v>2125</v>
      </c>
      <c r="M12" s="42">
        <v>0.13799999999999998</v>
      </c>
      <c r="N12" s="42">
        <v>0.11499999999999999</v>
      </c>
      <c r="O12" s="42">
        <v>0.13100000000000001</v>
      </c>
      <c r="P12" s="42">
        <v>0.13600000000000001</v>
      </c>
      <c r="Q12" s="447" t="s">
        <v>2125</v>
      </c>
      <c r="R12" s="447" t="s">
        <v>2125</v>
      </c>
      <c r="S12" s="42">
        <v>0.10800000000000001</v>
      </c>
      <c r="T12" s="447" t="s">
        <v>2125</v>
      </c>
      <c r="U12" s="42">
        <v>0.10800000000000001</v>
      </c>
      <c r="V12" s="42">
        <v>0.10999999999999999</v>
      </c>
      <c r="W12" s="447" t="s">
        <v>2125</v>
      </c>
      <c r="X12" s="42">
        <v>8.0000000000000016E-2</v>
      </c>
      <c r="Y12" s="42">
        <v>8.6999999999999994E-2</v>
      </c>
      <c r="Z12" s="447" t="s">
        <v>2125</v>
      </c>
      <c r="AA12" s="42">
        <v>8.6999999999999994E-2</v>
      </c>
      <c r="AB12" s="446">
        <v>5.9000000000000004E-2</v>
      </c>
      <c r="AC12" s="8"/>
      <c r="AD12" s="444" t="s">
        <v>2128</v>
      </c>
      <c r="AE12" s="33">
        <v>0.17599999999999999</v>
      </c>
      <c r="AF12" s="447" t="s">
        <v>2191</v>
      </c>
      <c r="AG12" s="33">
        <v>0.20200000000000001</v>
      </c>
      <c r="AH12" s="479">
        <v>0.24299999999999999</v>
      </c>
      <c r="AI12" s="8"/>
      <c r="AJ12" s="8"/>
      <c r="AK12" s="8"/>
    </row>
    <row r="13" spans="1:38" ht="13.5" customHeight="1">
      <c r="A13" s="492" t="s">
        <v>2129</v>
      </c>
      <c r="B13" s="13">
        <v>6.4000000000000001E-2</v>
      </c>
      <c r="C13" s="14">
        <v>4.7E-2</v>
      </c>
      <c r="D13" s="14">
        <v>2.5999999999999999E-2</v>
      </c>
      <c r="E13" s="12">
        <v>0</v>
      </c>
      <c r="F13" s="11">
        <v>2.1000000000000001E-2</v>
      </c>
      <c r="G13" s="14">
        <v>1.9E-2</v>
      </c>
      <c r="H13" s="15">
        <v>0</v>
      </c>
      <c r="I13" s="13">
        <v>2.8000000000000001E-2</v>
      </c>
      <c r="J13" s="12">
        <v>0</v>
      </c>
      <c r="K13" s="445">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6">
        <v>0.05</v>
      </c>
      <c r="AC13" s="8"/>
      <c r="AD13" s="444" t="s">
        <v>2129</v>
      </c>
      <c r="AE13" s="33">
        <v>0.20399999999999999</v>
      </c>
      <c r="AF13" s="33">
        <v>0.20699999999999999</v>
      </c>
      <c r="AG13" s="33">
        <v>0.24099999999999999</v>
      </c>
      <c r="AH13" s="479">
        <v>0.28199999999999997</v>
      </c>
      <c r="AI13" s="8"/>
      <c r="AJ13" s="8"/>
      <c r="AK13" s="8"/>
    </row>
    <row r="14" spans="1:38" ht="13.5" customHeight="1">
      <c r="A14" s="492" t="s">
        <v>2130</v>
      </c>
      <c r="B14" s="13">
        <v>6.7000000000000004E-2</v>
      </c>
      <c r="C14" s="14">
        <v>4.9000000000000002E-2</v>
      </c>
      <c r="D14" s="14">
        <v>2.7E-2</v>
      </c>
      <c r="E14" s="12">
        <v>0</v>
      </c>
      <c r="F14" s="11">
        <v>0.04</v>
      </c>
      <c r="G14" s="14">
        <v>3.5999999999999997E-2</v>
      </c>
      <c r="H14" s="15">
        <v>0</v>
      </c>
      <c r="I14" s="13">
        <v>1.7999999999999999E-2</v>
      </c>
      <c r="J14" s="12">
        <v>0</v>
      </c>
      <c r="K14" s="445">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6">
        <v>0.04</v>
      </c>
      <c r="AC14" s="8"/>
      <c r="AD14" s="444" t="s">
        <v>2130</v>
      </c>
      <c r="AE14" s="33">
        <v>0.13</v>
      </c>
      <c r="AF14" s="33">
        <v>0.13400000000000001</v>
      </c>
      <c r="AG14" s="33">
        <v>0.183</v>
      </c>
      <c r="AH14" s="479">
        <v>0.22500000000000001</v>
      </c>
      <c r="AI14" s="8"/>
      <c r="AJ14" s="8"/>
      <c r="AK14" s="8"/>
    </row>
    <row r="15" spans="1:38" ht="13.5" customHeight="1">
      <c r="A15" s="492" t="s">
        <v>2131</v>
      </c>
      <c r="B15" s="13">
        <v>6.7000000000000004E-2</v>
      </c>
      <c r="C15" s="14">
        <v>4.9000000000000002E-2</v>
      </c>
      <c r="D15" s="14">
        <v>2.7E-2</v>
      </c>
      <c r="E15" s="12">
        <v>0</v>
      </c>
      <c r="F15" s="11">
        <v>0.04</v>
      </c>
      <c r="G15" s="14">
        <v>3.5999999999999997E-2</v>
      </c>
      <c r="H15" s="15">
        <v>0</v>
      </c>
      <c r="I15" s="13">
        <v>1.7999999999999999E-2</v>
      </c>
      <c r="J15" s="12">
        <v>0</v>
      </c>
      <c r="K15" s="445">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6">
        <v>0.04</v>
      </c>
      <c r="AC15" s="8"/>
      <c r="AD15" s="444" t="s">
        <v>2131</v>
      </c>
      <c r="AE15" s="33">
        <v>0.13</v>
      </c>
      <c r="AF15" s="33">
        <v>0.13400000000000001</v>
      </c>
      <c r="AG15" s="33">
        <v>0.183</v>
      </c>
      <c r="AH15" s="479">
        <v>0.22500000000000001</v>
      </c>
      <c r="AI15" s="8"/>
      <c r="AJ15" s="8"/>
      <c r="AK15" s="8"/>
    </row>
    <row r="16" spans="1:38" ht="13.5" customHeight="1">
      <c r="A16" s="492" t="s">
        <v>2132</v>
      </c>
      <c r="B16" s="13">
        <v>6.4000000000000001E-2</v>
      </c>
      <c r="C16" s="14">
        <v>4.7E-2</v>
      </c>
      <c r="D16" s="14">
        <v>2.5999999999999999E-2</v>
      </c>
      <c r="E16" s="12">
        <v>0</v>
      </c>
      <c r="F16" s="11">
        <v>1.7000000000000001E-2</v>
      </c>
      <c r="G16" s="14">
        <v>1.4999999999999999E-2</v>
      </c>
      <c r="H16" s="15">
        <v>0</v>
      </c>
      <c r="I16" s="13">
        <v>1.2999999999999999E-2</v>
      </c>
      <c r="J16" s="12">
        <v>0</v>
      </c>
      <c r="K16" s="445">
        <v>0.10299999999999999</v>
      </c>
      <c r="L16" s="42">
        <v>0.10099999999999999</v>
      </c>
      <c r="M16" s="42">
        <v>8.5999999999999993E-2</v>
      </c>
      <c r="N16" s="42">
        <v>6.8999999999999992E-2</v>
      </c>
      <c r="O16" s="447" t="s">
        <v>2125</v>
      </c>
      <c r="P16" s="447" t="s">
        <v>2125</v>
      </c>
      <c r="Q16" s="447" t="s">
        <v>2125</v>
      </c>
      <c r="R16" s="447" t="s">
        <v>2125</v>
      </c>
      <c r="S16" s="447" t="s">
        <v>2125</v>
      </c>
      <c r="T16" s="447" t="s">
        <v>2125</v>
      </c>
      <c r="U16" s="447" t="s">
        <v>2125</v>
      </c>
      <c r="V16" s="447" t="s">
        <v>2125</v>
      </c>
      <c r="W16" s="447" t="s">
        <v>2125</v>
      </c>
      <c r="X16" s="447" t="s">
        <v>2125</v>
      </c>
      <c r="Y16" s="447" t="s">
        <v>2125</v>
      </c>
      <c r="Z16" s="447" t="s">
        <v>2125</v>
      </c>
      <c r="AA16" s="447" t="s">
        <v>2125</v>
      </c>
      <c r="AB16" s="448" t="s">
        <v>2125</v>
      </c>
      <c r="AC16" s="8"/>
      <c r="AD16" s="444" t="s">
        <v>2132</v>
      </c>
      <c r="AE16" s="33">
        <v>0.126</v>
      </c>
      <c r="AF16" s="33">
        <v>0.128</v>
      </c>
      <c r="AG16" s="33">
        <v>0.151</v>
      </c>
      <c r="AH16" s="479">
        <v>0.188</v>
      </c>
      <c r="AI16" s="8"/>
      <c r="AJ16" s="8"/>
      <c r="AK16" s="8"/>
    </row>
    <row r="17" spans="1:40" ht="13.5" customHeight="1">
      <c r="A17" s="492" t="s">
        <v>2133</v>
      </c>
      <c r="B17" s="13">
        <v>6.4000000000000001E-2</v>
      </c>
      <c r="C17" s="14">
        <v>4.7E-2</v>
      </c>
      <c r="D17" s="14">
        <v>2.5999999999999999E-2</v>
      </c>
      <c r="E17" s="12">
        <v>0</v>
      </c>
      <c r="F17" s="11">
        <v>1.7000000000000001E-2</v>
      </c>
      <c r="G17" s="14">
        <v>1.4999999999999999E-2</v>
      </c>
      <c r="H17" s="15">
        <v>0</v>
      </c>
      <c r="I17" s="13">
        <v>1.2999999999999999E-2</v>
      </c>
      <c r="J17" s="12">
        <v>0</v>
      </c>
      <c r="K17" s="445">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6">
        <v>3.4999999999999996E-2</v>
      </c>
      <c r="AC17" s="8"/>
      <c r="AD17" s="444" t="s">
        <v>2133</v>
      </c>
      <c r="AE17" s="33">
        <v>0.126</v>
      </c>
      <c r="AF17" s="33">
        <v>0.128</v>
      </c>
      <c r="AG17" s="33">
        <v>0.151</v>
      </c>
      <c r="AH17" s="479">
        <v>0.188</v>
      </c>
      <c r="AI17" s="8"/>
      <c r="AJ17" s="8"/>
      <c r="AK17" s="8"/>
    </row>
    <row r="18" spans="1:40" ht="13.5" customHeight="1">
      <c r="A18" s="492" t="s">
        <v>2134</v>
      </c>
      <c r="B18" s="13">
        <v>5.7000000000000002E-2</v>
      </c>
      <c r="C18" s="14">
        <v>4.1000000000000002E-2</v>
      </c>
      <c r="D18" s="14">
        <v>2.3E-2</v>
      </c>
      <c r="E18" s="12">
        <v>0</v>
      </c>
      <c r="F18" s="11">
        <v>1.7000000000000001E-2</v>
      </c>
      <c r="G18" s="14">
        <v>1.4999999999999999E-2</v>
      </c>
      <c r="H18" s="15">
        <v>0</v>
      </c>
      <c r="I18" s="13">
        <v>1.2999999999999999E-2</v>
      </c>
      <c r="J18" s="12">
        <v>0</v>
      </c>
      <c r="K18" s="445">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6">
        <v>3.2000000000000001E-2</v>
      </c>
      <c r="AC18" s="8"/>
      <c r="AD18" s="444" t="s">
        <v>2134</v>
      </c>
      <c r="AE18" s="33">
        <v>0.13500000000000001</v>
      </c>
      <c r="AF18" s="33">
        <v>0.13800000000000001</v>
      </c>
      <c r="AG18" s="33">
        <v>0.16400000000000001</v>
      </c>
      <c r="AH18" s="479">
        <v>0.20599999999999999</v>
      </c>
      <c r="AI18" s="8"/>
      <c r="AJ18" s="8"/>
      <c r="AK18" s="8"/>
    </row>
    <row r="19" spans="1:40" ht="13.5" customHeight="1">
      <c r="A19" s="492" t="s">
        <v>2135</v>
      </c>
      <c r="B19" s="13">
        <v>5.3999999999999999E-2</v>
      </c>
      <c r="C19" s="14">
        <v>0.04</v>
      </c>
      <c r="D19" s="14">
        <v>2.1999999999999999E-2</v>
      </c>
      <c r="E19" s="12">
        <v>0</v>
      </c>
      <c r="F19" s="11">
        <v>1.7000000000000001E-2</v>
      </c>
      <c r="G19" s="14">
        <v>1.4999999999999999E-2</v>
      </c>
      <c r="H19" s="15">
        <v>0</v>
      </c>
      <c r="I19" s="13">
        <v>1.2999999999999999E-2</v>
      </c>
      <c r="J19" s="12">
        <v>0</v>
      </c>
      <c r="K19" s="445">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6">
        <v>3.1E-2</v>
      </c>
      <c r="AC19" s="8"/>
      <c r="AD19" s="444" t="s">
        <v>2135</v>
      </c>
      <c r="AE19" s="33">
        <v>0.13900000000000001</v>
      </c>
      <c r="AF19" s="33">
        <v>0.14199999999999999</v>
      </c>
      <c r="AG19" s="33">
        <v>0.17100000000000001</v>
      </c>
      <c r="AH19" s="479">
        <v>0.20899999999999999</v>
      </c>
      <c r="AI19" s="8"/>
      <c r="AJ19" s="8"/>
      <c r="AK19" s="8"/>
    </row>
    <row r="20" spans="1:40" ht="13.5" customHeight="1">
      <c r="A20" s="492" t="s">
        <v>2136</v>
      </c>
      <c r="B20" s="13">
        <v>6.4000000000000001E-2</v>
      </c>
      <c r="C20" s="14">
        <v>4.7E-2</v>
      </c>
      <c r="D20" s="14">
        <v>2.5999999999999999E-2</v>
      </c>
      <c r="E20" s="12">
        <v>0</v>
      </c>
      <c r="F20" s="11">
        <v>1.7000000000000001E-2</v>
      </c>
      <c r="G20" s="447" t="s">
        <v>2125</v>
      </c>
      <c r="H20" s="15">
        <v>0</v>
      </c>
      <c r="I20" s="13">
        <v>1.2999999999999999E-2</v>
      </c>
      <c r="J20" s="12">
        <v>0</v>
      </c>
      <c r="K20" s="445">
        <v>0.10299999999999999</v>
      </c>
      <c r="L20" s="447" t="s">
        <v>2125</v>
      </c>
      <c r="M20" s="42">
        <v>8.5999999999999993E-2</v>
      </c>
      <c r="N20" s="42">
        <v>6.8999999999999992E-2</v>
      </c>
      <c r="O20" s="42">
        <v>0.09</v>
      </c>
      <c r="P20" s="42">
        <v>8.5999999999999993E-2</v>
      </c>
      <c r="Q20" s="447" t="s">
        <v>2125</v>
      </c>
      <c r="R20" s="447" t="s">
        <v>2125</v>
      </c>
      <c r="S20" s="42">
        <v>7.2999999999999995E-2</v>
      </c>
      <c r="T20" s="447" t="s">
        <v>2125</v>
      </c>
      <c r="U20" s="42">
        <v>6.4999999999999988E-2</v>
      </c>
      <c r="V20" s="42">
        <v>7.2999999999999995E-2</v>
      </c>
      <c r="W20" s="447" t="s">
        <v>2125</v>
      </c>
      <c r="X20" s="42">
        <v>5.1999999999999998E-2</v>
      </c>
      <c r="Y20" s="42">
        <v>5.6000000000000001E-2</v>
      </c>
      <c r="Z20" s="447" t="s">
        <v>2125</v>
      </c>
      <c r="AA20" s="42">
        <v>4.8000000000000001E-2</v>
      </c>
      <c r="AB20" s="446">
        <v>3.4999999999999996E-2</v>
      </c>
      <c r="AC20" s="8"/>
      <c r="AD20" s="444" t="s">
        <v>2136</v>
      </c>
      <c r="AE20" s="33">
        <v>0.126</v>
      </c>
      <c r="AF20" s="447" t="s">
        <v>2191</v>
      </c>
      <c r="AG20" s="33">
        <v>0.151</v>
      </c>
      <c r="AH20" s="479">
        <v>0.188</v>
      </c>
      <c r="AI20" s="8"/>
      <c r="AJ20" s="8"/>
      <c r="AK20" s="8"/>
    </row>
    <row r="21" spans="1:40" ht="13.5" customHeight="1">
      <c r="A21" s="492" t="s">
        <v>2137</v>
      </c>
      <c r="B21" s="13">
        <v>6.4000000000000001E-2</v>
      </c>
      <c r="C21" s="14">
        <v>4.7E-2</v>
      </c>
      <c r="D21" s="14">
        <v>2.5999999999999999E-2</v>
      </c>
      <c r="E21" s="12">
        <v>0</v>
      </c>
      <c r="F21" s="11">
        <v>1.7000000000000001E-2</v>
      </c>
      <c r="G21" s="14">
        <v>1.4999999999999999E-2</v>
      </c>
      <c r="H21" s="15">
        <v>0</v>
      </c>
      <c r="I21" s="13">
        <v>1.2999999999999999E-2</v>
      </c>
      <c r="J21" s="12">
        <v>0</v>
      </c>
      <c r="K21" s="445">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6">
        <v>3.4999999999999996E-2</v>
      </c>
      <c r="AC21" s="8"/>
      <c r="AD21" s="444" t="s">
        <v>2137</v>
      </c>
      <c r="AE21" s="33">
        <v>0.126</v>
      </c>
      <c r="AF21" s="33">
        <v>0.128</v>
      </c>
      <c r="AG21" s="33">
        <v>0.151</v>
      </c>
      <c r="AH21" s="479">
        <v>0.188</v>
      </c>
      <c r="AI21" s="8"/>
      <c r="AJ21" s="8"/>
      <c r="AK21" s="8"/>
    </row>
    <row r="22" spans="1:40" ht="13.5" customHeight="1">
      <c r="A22" s="492" t="s">
        <v>2138</v>
      </c>
      <c r="B22" s="13">
        <v>8.5999999999999993E-2</v>
      </c>
      <c r="C22" s="14">
        <v>6.3E-2</v>
      </c>
      <c r="D22" s="14">
        <v>3.5000000000000003E-2</v>
      </c>
      <c r="E22" s="12">
        <v>0</v>
      </c>
      <c r="F22" s="11">
        <v>1.9E-2</v>
      </c>
      <c r="G22" s="14">
        <v>1.6E-2</v>
      </c>
      <c r="H22" s="15">
        <v>0</v>
      </c>
      <c r="I22" s="13">
        <v>2.5999999999999999E-2</v>
      </c>
      <c r="J22" s="12">
        <v>0</v>
      </c>
      <c r="K22" s="445">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6">
        <v>5.1000000000000004E-2</v>
      </c>
      <c r="AC22" s="8"/>
      <c r="AD22" s="444" t="s">
        <v>2138</v>
      </c>
      <c r="AE22" s="33">
        <v>0.17599999999999999</v>
      </c>
      <c r="AF22" s="33">
        <v>0.18</v>
      </c>
      <c r="AG22" s="33">
        <v>0.20300000000000001</v>
      </c>
      <c r="AH22" s="479">
        <v>0.247</v>
      </c>
      <c r="AI22" s="8"/>
      <c r="AJ22" s="8"/>
      <c r="AK22" s="8"/>
    </row>
    <row r="23" spans="1:40" ht="13.5" customHeight="1">
      <c r="A23" s="492" t="s">
        <v>2139</v>
      </c>
      <c r="B23" s="13">
        <v>8.5999999999999993E-2</v>
      </c>
      <c r="C23" s="14">
        <v>6.3E-2</v>
      </c>
      <c r="D23" s="14">
        <v>3.5000000000000003E-2</v>
      </c>
      <c r="E23" s="12">
        <v>0</v>
      </c>
      <c r="F23" s="11">
        <v>1.9E-2</v>
      </c>
      <c r="G23" s="14">
        <v>1.6E-2</v>
      </c>
      <c r="H23" s="15">
        <v>0</v>
      </c>
      <c r="I23" s="13">
        <v>2.5999999999999999E-2</v>
      </c>
      <c r="J23" s="12">
        <v>0</v>
      </c>
      <c r="K23" s="445">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6">
        <v>5.1000000000000004E-2</v>
      </c>
      <c r="AC23" s="8"/>
      <c r="AD23" s="444" t="s">
        <v>2139</v>
      </c>
      <c r="AE23" s="33">
        <v>0.17599999999999999</v>
      </c>
      <c r="AF23" s="33">
        <v>0.18</v>
      </c>
      <c r="AG23" s="33">
        <v>0.20300000000000001</v>
      </c>
      <c r="AH23" s="479">
        <v>0.247</v>
      </c>
      <c r="AI23" s="8"/>
      <c r="AJ23" s="8"/>
      <c r="AK23" s="8"/>
    </row>
    <row r="24" spans="1:40">
      <c r="A24" s="492" t="s">
        <v>2140</v>
      </c>
      <c r="B24" s="13">
        <v>0.15</v>
      </c>
      <c r="C24" s="14">
        <v>0.11</v>
      </c>
      <c r="D24" s="14">
        <v>6.0999999999999999E-2</v>
      </c>
      <c r="E24" s="12">
        <v>0</v>
      </c>
      <c r="F24" s="11">
        <v>1.9E-2</v>
      </c>
      <c r="G24" s="14">
        <v>1.6E-2</v>
      </c>
      <c r="H24" s="15">
        <v>0</v>
      </c>
      <c r="I24" s="13">
        <v>2.5999999999999999E-2</v>
      </c>
      <c r="J24" s="12">
        <v>0</v>
      </c>
      <c r="K24" s="445">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6">
        <v>7.6999999999999999E-2</v>
      </c>
      <c r="AC24" s="8"/>
      <c r="AD24" s="444" t="s">
        <v>2140</v>
      </c>
      <c r="AE24" s="33">
        <v>0.123</v>
      </c>
      <c r="AF24" s="33">
        <v>0.125</v>
      </c>
      <c r="AG24" s="33">
        <v>0.13500000000000001</v>
      </c>
      <c r="AH24" s="479">
        <v>0.17100000000000001</v>
      </c>
      <c r="AI24" s="8"/>
      <c r="AJ24" s="8"/>
      <c r="AK24" s="8"/>
    </row>
    <row r="25" spans="1:40">
      <c r="A25" s="492" t="s">
        <v>2141</v>
      </c>
      <c r="B25" s="13">
        <v>8.1000000000000003E-2</v>
      </c>
      <c r="C25" s="14">
        <v>5.8999999999999997E-2</v>
      </c>
      <c r="D25" s="14">
        <v>3.3000000000000002E-2</v>
      </c>
      <c r="E25" s="12">
        <v>0</v>
      </c>
      <c r="F25" s="11">
        <v>1.2999999999999999E-2</v>
      </c>
      <c r="G25" s="14">
        <v>0.01</v>
      </c>
      <c r="H25" s="15">
        <v>0</v>
      </c>
      <c r="I25" s="13">
        <v>0.02</v>
      </c>
      <c r="J25" s="12">
        <v>0</v>
      </c>
      <c r="K25" s="445">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6">
        <v>0.05</v>
      </c>
      <c r="AC25" s="8"/>
      <c r="AD25" s="444" t="s">
        <v>2141</v>
      </c>
      <c r="AE25" s="33">
        <v>0.152</v>
      </c>
      <c r="AF25" s="33">
        <v>0.156</v>
      </c>
      <c r="AG25" s="33">
        <v>0.16900000000000001</v>
      </c>
      <c r="AH25" s="479">
        <v>0.20799999999999999</v>
      </c>
      <c r="AI25" s="8"/>
      <c r="AJ25" s="8"/>
      <c r="AK25" s="8"/>
    </row>
    <row r="26" spans="1:40">
      <c r="A26" s="492" t="s">
        <v>2142</v>
      </c>
      <c r="B26" s="13">
        <v>0.126</v>
      </c>
      <c r="C26" s="14">
        <v>9.1999999999999998E-2</v>
      </c>
      <c r="D26" s="14">
        <v>5.0999999999999997E-2</v>
      </c>
      <c r="E26" s="12">
        <v>0</v>
      </c>
      <c r="F26" s="11">
        <v>1.2999999999999999E-2</v>
      </c>
      <c r="G26" s="14">
        <v>0.01</v>
      </c>
      <c r="H26" s="15">
        <v>0</v>
      </c>
      <c r="I26" s="13">
        <v>0.02</v>
      </c>
      <c r="J26" s="12">
        <v>0</v>
      </c>
      <c r="K26" s="445">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6">
        <v>6.8000000000000005E-2</v>
      </c>
      <c r="AC26" s="8"/>
      <c r="AD26" s="444" t="s">
        <v>2142</v>
      </c>
      <c r="AE26" s="33">
        <v>0.113</v>
      </c>
      <c r="AF26" s="33">
        <v>0.115</v>
      </c>
      <c r="AG26" s="33">
        <v>0.122</v>
      </c>
      <c r="AH26" s="479">
        <v>0.155</v>
      </c>
      <c r="AI26" s="8"/>
      <c r="AJ26" s="8"/>
      <c r="AK26" s="8"/>
    </row>
    <row r="27" spans="1:40">
      <c r="A27" s="492" t="s">
        <v>2143</v>
      </c>
      <c r="B27" s="13">
        <v>8.4000000000000005E-2</v>
      </c>
      <c r="C27" s="14">
        <v>6.0999999999999999E-2</v>
      </c>
      <c r="D27" s="14">
        <v>3.4000000000000002E-2</v>
      </c>
      <c r="E27" s="12">
        <v>0</v>
      </c>
      <c r="F27" s="11">
        <v>1.2999999999999999E-2</v>
      </c>
      <c r="G27" s="14">
        <v>0.01</v>
      </c>
      <c r="H27" s="15">
        <v>0</v>
      </c>
      <c r="I27" s="13">
        <v>0.02</v>
      </c>
      <c r="J27" s="12">
        <v>0</v>
      </c>
      <c r="K27" s="445">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6">
        <v>5.1000000000000004E-2</v>
      </c>
      <c r="AC27" s="8"/>
      <c r="AD27" s="444" t="s">
        <v>2143</v>
      </c>
      <c r="AE27" s="33">
        <v>0.14899999999999999</v>
      </c>
      <c r="AF27" s="33">
        <v>0.152</v>
      </c>
      <c r="AG27" s="33">
        <v>0.16500000000000001</v>
      </c>
      <c r="AH27" s="479">
        <v>0.20399999999999999</v>
      </c>
      <c r="AI27" s="8"/>
      <c r="AJ27" s="8"/>
      <c r="AK27" s="8"/>
    </row>
    <row r="28" spans="1:40">
      <c r="A28" s="492" t="s">
        <v>2144</v>
      </c>
      <c r="B28" s="449">
        <v>8.1000000000000003E-2</v>
      </c>
      <c r="C28" s="450">
        <v>5.8999999999999997E-2</v>
      </c>
      <c r="D28" s="450">
        <v>3.3000000000000002E-2</v>
      </c>
      <c r="E28" s="12">
        <v>0</v>
      </c>
      <c r="F28" s="451">
        <v>1.0999999999999999E-2</v>
      </c>
      <c r="G28" s="447" t="s">
        <v>2125</v>
      </c>
      <c r="H28" s="15">
        <v>0</v>
      </c>
      <c r="I28" s="449">
        <v>0.02</v>
      </c>
      <c r="J28" s="12">
        <v>0</v>
      </c>
      <c r="K28" s="452">
        <v>0.129</v>
      </c>
      <c r="L28" s="447" t="s">
        <v>2125</v>
      </c>
      <c r="M28" s="453">
        <v>0.11800000000000001</v>
      </c>
      <c r="N28" s="453">
        <v>9.6000000000000002E-2</v>
      </c>
      <c r="O28" s="453">
        <v>0.109</v>
      </c>
      <c r="P28" s="453">
        <v>0.107</v>
      </c>
      <c r="Q28" s="447" t="s">
        <v>2125</v>
      </c>
      <c r="R28" s="447" t="s">
        <v>2125</v>
      </c>
      <c r="S28" s="453">
        <v>8.6999999999999994E-2</v>
      </c>
      <c r="T28" s="447" t="s">
        <v>2125</v>
      </c>
      <c r="U28" s="453">
        <v>8.1000000000000003E-2</v>
      </c>
      <c r="V28" s="453">
        <v>9.8000000000000004E-2</v>
      </c>
      <c r="W28" s="447" t="s">
        <v>2125</v>
      </c>
      <c r="X28" s="453">
        <v>6.0999999999999999E-2</v>
      </c>
      <c r="Y28" s="453">
        <v>7.5999999999999998E-2</v>
      </c>
      <c r="Z28" s="447" t="s">
        <v>2125</v>
      </c>
      <c r="AA28" s="453">
        <v>7.0000000000000007E-2</v>
      </c>
      <c r="AB28" s="454">
        <v>0.05</v>
      </c>
      <c r="AC28" s="8"/>
      <c r="AD28" s="444" t="s">
        <v>2144</v>
      </c>
      <c r="AE28" s="33">
        <v>0.155</v>
      </c>
      <c r="AF28" s="447" t="s">
        <v>2191</v>
      </c>
      <c r="AG28" s="33">
        <v>0.16900000000000001</v>
      </c>
      <c r="AH28" s="479">
        <v>0.20799999999999999</v>
      </c>
      <c r="AI28" s="8"/>
      <c r="AJ28" s="8"/>
      <c r="AK28" s="8"/>
    </row>
    <row r="29" spans="1:40">
      <c r="A29" s="492" t="s">
        <v>2145</v>
      </c>
      <c r="B29" s="449">
        <v>8.1000000000000003E-2</v>
      </c>
      <c r="C29" s="450">
        <v>5.8999999999999997E-2</v>
      </c>
      <c r="D29" s="450">
        <v>3.3000000000000002E-2</v>
      </c>
      <c r="E29" s="12">
        <v>0</v>
      </c>
      <c r="F29" s="451">
        <v>1.0999999999999999E-2</v>
      </c>
      <c r="G29" s="447" t="s">
        <v>2125</v>
      </c>
      <c r="H29" s="15">
        <v>0</v>
      </c>
      <c r="I29" s="449">
        <v>0.02</v>
      </c>
      <c r="J29" s="12">
        <v>0</v>
      </c>
      <c r="K29" s="452">
        <v>0.129</v>
      </c>
      <c r="L29" s="447" t="s">
        <v>2125</v>
      </c>
      <c r="M29" s="453">
        <v>0.11800000000000001</v>
      </c>
      <c r="N29" s="453">
        <v>9.6000000000000002E-2</v>
      </c>
      <c r="O29" s="453">
        <v>0.109</v>
      </c>
      <c r="P29" s="453">
        <v>0.107</v>
      </c>
      <c r="Q29" s="447" t="s">
        <v>2125</v>
      </c>
      <c r="R29" s="447" t="s">
        <v>2125</v>
      </c>
      <c r="S29" s="453">
        <v>8.6999999999999994E-2</v>
      </c>
      <c r="T29" s="447" t="s">
        <v>2125</v>
      </c>
      <c r="U29" s="453">
        <v>8.1000000000000003E-2</v>
      </c>
      <c r="V29" s="453">
        <v>9.8000000000000004E-2</v>
      </c>
      <c r="W29" s="447" t="s">
        <v>2125</v>
      </c>
      <c r="X29" s="453">
        <v>6.0999999999999999E-2</v>
      </c>
      <c r="Y29" s="453">
        <v>7.5999999999999998E-2</v>
      </c>
      <c r="Z29" s="447" t="s">
        <v>2125</v>
      </c>
      <c r="AA29" s="453">
        <v>7.0000000000000007E-2</v>
      </c>
      <c r="AB29" s="454">
        <v>0.05</v>
      </c>
      <c r="AC29" s="8"/>
      <c r="AD29" s="444" t="s">
        <v>2145</v>
      </c>
      <c r="AE29" s="33">
        <v>0.155</v>
      </c>
      <c r="AF29" s="447" t="s">
        <v>2191</v>
      </c>
      <c r="AG29" s="33">
        <v>0.16900000000000001</v>
      </c>
      <c r="AH29" s="479">
        <v>0.20799999999999999</v>
      </c>
      <c r="AI29" s="8"/>
      <c r="AJ29" s="8"/>
      <c r="AK29" s="8"/>
      <c r="AM29" s="8"/>
      <c r="AN29" s="8"/>
    </row>
    <row r="30" spans="1:40">
      <c r="A30" s="492" t="s">
        <v>2146</v>
      </c>
      <c r="B30" s="449">
        <v>9.9000000000000005E-2</v>
      </c>
      <c r="C30" s="450">
        <v>7.1999999999999995E-2</v>
      </c>
      <c r="D30" s="450">
        <v>0.04</v>
      </c>
      <c r="E30" s="12">
        <v>0</v>
      </c>
      <c r="F30" s="451">
        <v>4.2999999999999997E-2</v>
      </c>
      <c r="G30" s="450">
        <v>3.9E-2</v>
      </c>
      <c r="H30" s="15">
        <v>0</v>
      </c>
      <c r="I30" s="449">
        <v>3.7999999999999999E-2</v>
      </c>
      <c r="J30" s="12">
        <v>0</v>
      </c>
      <c r="K30" s="452">
        <v>0.21100000000000002</v>
      </c>
      <c r="L30" s="453">
        <v>0.20700000000000002</v>
      </c>
      <c r="M30" s="453">
        <v>0.16800000000000001</v>
      </c>
      <c r="N30" s="453">
        <v>0.14099999999999999</v>
      </c>
      <c r="O30" s="453">
        <v>0.17300000000000001</v>
      </c>
      <c r="P30" s="453">
        <v>0.184</v>
      </c>
      <c r="Q30" s="453">
        <v>0.16900000000000001</v>
      </c>
      <c r="R30" s="453">
        <v>0.18</v>
      </c>
      <c r="S30" s="453">
        <v>0.14599999999999999</v>
      </c>
      <c r="T30" s="453">
        <v>0.14199999999999999</v>
      </c>
      <c r="U30" s="453">
        <v>0.152</v>
      </c>
      <c r="V30" s="453">
        <v>0.13</v>
      </c>
      <c r="W30" s="453">
        <v>0.14799999999999999</v>
      </c>
      <c r="X30" s="453">
        <v>0.11399999999999999</v>
      </c>
      <c r="Y30" s="453">
        <v>0.10299999999999999</v>
      </c>
      <c r="Z30" s="453">
        <v>0.11</v>
      </c>
      <c r="AA30" s="453">
        <v>0.109</v>
      </c>
      <c r="AB30" s="454">
        <v>7.1000000000000008E-2</v>
      </c>
      <c r="AC30" s="8"/>
      <c r="AD30" s="444" t="s">
        <v>2146</v>
      </c>
      <c r="AE30" s="33">
        <v>0.18</v>
      </c>
      <c r="AF30" s="33">
        <v>0.183</v>
      </c>
      <c r="AG30" s="33">
        <v>0.22600000000000001</v>
      </c>
      <c r="AH30" s="479">
        <v>0.26900000000000002</v>
      </c>
      <c r="AI30" s="8"/>
      <c r="AJ30" s="8"/>
      <c r="AK30" s="8"/>
      <c r="AM30" s="8"/>
      <c r="AN30" s="8"/>
    </row>
    <row r="31" spans="1:40" ht="13.8" thickBot="1">
      <c r="A31" s="493" t="s">
        <v>2147</v>
      </c>
      <c r="B31" s="456">
        <v>7.9000000000000001E-2</v>
      </c>
      <c r="C31" s="457">
        <v>5.8000000000000003E-2</v>
      </c>
      <c r="D31" s="457">
        <v>3.2000000000000001E-2</v>
      </c>
      <c r="E31" s="458">
        <v>0</v>
      </c>
      <c r="F31" s="459">
        <v>4.2999999999999997E-2</v>
      </c>
      <c r="G31" s="457">
        <v>3.9E-2</v>
      </c>
      <c r="H31" s="460">
        <v>0</v>
      </c>
      <c r="I31" s="456">
        <v>3.7999999999999999E-2</v>
      </c>
      <c r="J31" s="458">
        <v>0</v>
      </c>
      <c r="K31" s="461">
        <v>0.191</v>
      </c>
      <c r="L31" s="462">
        <v>0.187</v>
      </c>
      <c r="M31" s="462">
        <v>0.14799999999999999</v>
      </c>
      <c r="N31" s="462">
        <v>0.127</v>
      </c>
      <c r="O31" s="462">
        <v>0.153</v>
      </c>
      <c r="P31" s="462">
        <v>0.17</v>
      </c>
      <c r="Q31" s="462">
        <v>0.14899999999999999</v>
      </c>
      <c r="R31" s="462">
        <v>0.16600000000000001</v>
      </c>
      <c r="S31" s="462">
        <v>0.13200000000000001</v>
      </c>
      <c r="T31" s="462">
        <v>0.128</v>
      </c>
      <c r="U31" s="462">
        <v>0.14399999999999999</v>
      </c>
      <c r="V31" s="462">
        <v>0.11</v>
      </c>
      <c r="W31" s="462">
        <v>0.14000000000000001</v>
      </c>
      <c r="X31" s="462">
        <v>0.106</v>
      </c>
      <c r="Y31" s="462">
        <v>8.8999999999999996E-2</v>
      </c>
      <c r="Z31" s="462">
        <v>0.10200000000000001</v>
      </c>
      <c r="AA31" s="462">
        <v>0.10100000000000001</v>
      </c>
      <c r="AB31" s="463">
        <v>6.3E-2</v>
      </c>
      <c r="AC31" s="8"/>
      <c r="AD31" s="455" t="s">
        <v>2147</v>
      </c>
      <c r="AE31" s="485">
        <v>0.19800000000000001</v>
      </c>
      <c r="AF31" s="485">
        <v>0.20300000000000001</v>
      </c>
      <c r="AG31" s="485">
        <v>0.25600000000000001</v>
      </c>
      <c r="AH31" s="486">
        <v>0.29899999999999999</v>
      </c>
      <c r="AI31" s="8"/>
      <c r="AJ31" s="8"/>
      <c r="AK31" s="8"/>
      <c r="AM31" s="8"/>
      <c r="AN31" s="8"/>
    </row>
    <row r="32" spans="1:40" ht="13.8" thickTop="1">
      <c r="A32" s="494" t="s">
        <v>2148</v>
      </c>
      <c r="B32" s="464">
        <v>6.1000000000000006E-2</v>
      </c>
      <c r="C32" s="465">
        <v>4.4000000000000004E-2</v>
      </c>
      <c r="D32" s="465">
        <v>2.5000000000000001E-2</v>
      </c>
      <c r="E32" s="10">
        <v>0</v>
      </c>
      <c r="F32" s="466">
        <v>1.7000000000000001E-2</v>
      </c>
      <c r="G32" s="467" t="s">
        <v>2125</v>
      </c>
      <c r="H32" s="9">
        <v>0</v>
      </c>
      <c r="I32" s="464">
        <v>1.0999999999999999E-2</v>
      </c>
      <c r="J32" s="10">
        <v>0</v>
      </c>
      <c r="K32" s="468">
        <v>0.10100000000000001</v>
      </c>
      <c r="L32" s="467" t="s">
        <v>2125</v>
      </c>
      <c r="M32" s="469">
        <v>8.4000000000000005E-2</v>
      </c>
      <c r="N32" s="469">
        <v>6.7000000000000004E-2</v>
      </c>
      <c r="O32" s="469">
        <v>9.0000000000000011E-2</v>
      </c>
      <c r="P32" s="469">
        <v>8.4000000000000005E-2</v>
      </c>
      <c r="Q32" s="467" t="s">
        <v>2125</v>
      </c>
      <c r="R32" s="467" t="s">
        <v>2125</v>
      </c>
      <c r="S32" s="469">
        <v>7.3000000000000009E-2</v>
      </c>
      <c r="T32" s="467" t="s">
        <v>2125</v>
      </c>
      <c r="U32" s="469">
        <v>6.5000000000000002E-2</v>
      </c>
      <c r="V32" s="469">
        <v>7.3000000000000009E-2</v>
      </c>
      <c r="W32" s="467" t="s">
        <v>2125</v>
      </c>
      <c r="X32" s="469">
        <v>5.4000000000000006E-2</v>
      </c>
      <c r="Y32" s="469">
        <v>5.6000000000000008E-2</v>
      </c>
      <c r="Z32" s="467" t="s">
        <v>2125</v>
      </c>
      <c r="AA32" s="469">
        <v>4.8000000000000001E-2</v>
      </c>
      <c r="AB32" s="470">
        <v>3.7000000000000005E-2</v>
      </c>
      <c r="AC32" s="8"/>
      <c r="AD32" s="480" t="s">
        <v>2148</v>
      </c>
      <c r="AE32" s="33">
        <v>0.108</v>
      </c>
      <c r="AF32" s="467" t="s">
        <v>2191</v>
      </c>
      <c r="AG32" s="33">
        <v>0.13</v>
      </c>
      <c r="AH32" s="479">
        <v>0.16400000000000001</v>
      </c>
      <c r="AI32" s="8"/>
      <c r="AJ32" s="8"/>
      <c r="AK32" s="8"/>
      <c r="AM32" s="8"/>
      <c r="AN32" s="8"/>
    </row>
    <row r="33" spans="1:40">
      <c r="A33" s="495" t="s">
        <v>2149</v>
      </c>
      <c r="B33" s="449">
        <v>6.8000000000000005E-2</v>
      </c>
      <c r="C33" s="450">
        <v>0.05</v>
      </c>
      <c r="D33" s="450">
        <v>2.8000000000000001E-2</v>
      </c>
      <c r="E33" s="12">
        <v>0</v>
      </c>
      <c r="F33" s="451">
        <v>2.5999999999999999E-2</v>
      </c>
      <c r="G33" s="447" t="s">
        <v>2125</v>
      </c>
      <c r="H33" s="15">
        <v>0</v>
      </c>
      <c r="I33" s="449">
        <v>1.7999999999999999E-2</v>
      </c>
      <c r="J33" s="12">
        <v>0</v>
      </c>
      <c r="K33" s="452">
        <v>0.125</v>
      </c>
      <c r="L33" s="447" t="s">
        <v>2125</v>
      </c>
      <c r="M33" s="453">
        <v>9.9000000000000005E-2</v>
      </c>
      <c r="N33" s="453">
        <v>8.1000000000000003E-2</v>
      </c>
      <c r="O33" s="453">
        <v>0.107</v>
      </c>
      <c r="P33" s="453">
        <v>0.107</v>
      </c>
      <c r="Q33" s="447" t="s">
        <v>2125</v>
      </c>
      <c r="R33" s="447" t="s">
        <v>2125</v>
      </c>
      <c r="S33" s="453">
        <v>8.8999999999999996E-2</v>
      </c>
      <c r="T33" s="447" t="s">
        <v>2125</v>
      </c>
      <c r="U33" s="453">
        <v>8.4999999999999992E-2</v>
      </c>
      <c r="V33" s="453">
        <v>8.1000000000000003E-2</v>
      </c>
      <c r="W33" s="447" t="s">
        <v>2125</v>
      </c>
      <c r="X33" s="453">
        <v>6.7000000000000004E-2</v>
      </c>
      <c r="Y33" s="453">
        <v>6.3E-2</v>
      </c>
      <c r="Z33" s="447" t="s">
        <v>2125</v>
      </c>
      <c r="AA33" s="453">
        <v>5.8999999999999997E-2</v>
      </c>
      <c r="AB33" s="454">
        <v>4.1000000000000002E-2</v>
      </c>
      <c r="AC33" s="8"/>
      <c r="AD33" s="481" t="s">
        <v>2149</v>
      </c>
      <c r="AE33" s="33">
        <v>0.14399999999999999</v>
      </c>
      <c r="AF33" s="447" t="s">
        <v>2191</v>
      </c>
      <c r="AG33" s="33">
        <v>0.18099999999999999</v>
      </c>
      <c r="AH33" s="479">
        <v>0.222</v>
      </c>
      <c r="AI33" s="8"/>
      <c r="AJ33" s="8"/>
      <c r="AK33" s="8"/>
      <c r="AM33" s="8"/>
      <c r="AN33" s="8"/>
    </row>
    <row r="34" spans="1:40">
      <c r="A34" s="495" t="s">
        <v>2150</v>
      </c>
      <c r="B34" s="449">
        <v>6.8000000000000005E-2</v>
      </c>
      <c r="C34" s="450">
        <v>0.05</v>
      </c>
      <c r="D34" s="450">
        <v>2.8000000000000001E-2</v>
      </c>
      <c r="E34" s="12">
        <v>0</v>
      </c>
      <c r="F34" s="451">
        <v>2.5999999999999999E-2</v>
      </c>
      <c r="G34" s="447" t="s">
        <v>2125</v>
      </c>
      <c r="H34" s="15">
        <v>0</v>
      </c>
      <c r="I34" s="449">
        <v>1.7999999999999999E-2</v>
      </c>
      <c r="J34" s="12">
        <v>0</v>
      </c>
      <c r="K34" s="452">
        <v>0.125</v>
      </c>
      <c r="L34" s="447" t="s">
        <v>2125</v>
      </c>
      <c r="M34" s="453">
        <v>9.9000000000000005E-2</v>
      </c>
      <c r="N34" s="453">
        <v>8.1000000000000003E-2</v>
      </c>
      <c r="O34" s="453">
        <v>0.107</v>
      </c>
      <c r="P34" s="453">
        <v>0.107</v>
      </c>
      <c r="Q34" s="447" t="s">
        <v>2125</v>
      </c>
      <c r="R34" s="447" t="s">
        <v>2125</v>
      </c>
      <c r="S34" s="453">
        <v>8.8999999999999996E-2</v>
      </c>
      <c r="T34" s="447" t="s">
        <v>2125</v>
      </c>
      <c r="U34" s="453">
        <v>8.4999999999999992E-2</v>
      </c>
      <c r="V34" s="453">
        <v>8.1000000000000003E-2</v>
      </c>
      <c r="W34" s="447" t="s">
        <v>2125</v>
      </c>
      <c r="X34" s="453">
        <v>6.7000000000000004E-2</v>
      </c>
      <c r="Y34" s="453">
        <v>6.3E-2</v>
      </c>
      <c r="Z34" s="447" t="s">
        <v>2125</v>
      </c>
      <c r="AA34" s="453">
        <v>5.8999999999999997E-2</v>
      </c>
      <c r="AB34" s="454">
        <v>4.1000000000000002E-2</v>
      </c>
      <c r="AC34" s="8"/>
      <c r="AD34" s="481" t="s">
        <v>2150</v>
      </c>
      <c r="AE34" s="33">
        <v>0.14399999999999999</v>
      </c>
      <c r="AF34" s="447" t="s">
        <v>2191</v>
      </c>
      <c r="AG34" s="33">
        <v>0.18099999999999999</v>
      </c>
      <c r="AH34" s="479">
        <v>0.222</v>
      </c>
      <c r="AI34" s="8"/>
      <c r="AJ34" s="8"/>
      <c r="AK34" s="8"/>
      <c r="AM34" s="8"/>
      <c r="AN34" s="8"/>
    </row>
    <row r="35" spans="1:40">
      <c r="A35" s="495" t="s">
        <v>2151</v>
      </c>
      <c r="B35" s="449">
        <v>6.7000000000000004E-2</v>
      </c>
      <c r="C35" s="450">
        <v>4.9000000000000002E-2</v>
      </c>
      <c r="D35" s="450">
        <v>2.7E-2</v>
      </c>
      <c r="E35" s="12">
        <v>0</v>
      </c>
      <c r="F35" s="451">
        <v>1.7999999999999999E-2</v>
      </c>
      <c r="G35" s="447" t="s">
        <v>2125</v>
      </c>
      <c r="H35" s="15">
        <v>0</v>
      </c>
      <c r="I35" s="449">
        <v>1.2999999999999999E-2</v>
      </c>
      <c r="J35" s="12">
        <v>0</v>
      </c>
      <c r="K35" s="452">
        <v>0.107</v>
      </c>
      <c r="L35" s="447" t="s">
        <v>2125</v>
      </c>
      <c r="M35" s="453">
        <v>8.8999999999999996E-2</v>
      </c>
      <c r="N35" s="453">
        <v>7.0999999999999994E-2</v>
      </c>
      <c r="O35" s="453">
        <v>9.4E-2</v>
      </c>
      <c r="P35" s="453">
        <v>8.8999999999999996E-2</v>
      </c>
      <c r="Q35" s="447" t="s">
        <v>2125</v>
      </c>
      <c r="R35" s="447" t="s">
        <v>2125</v>
      </c>
      <c r="S35" s="453">
        <v>7.5999999999999998E-2</v>
      </c>
      <c r="T35" s="447" t="s">
        <v>2125</v>
      </c>
      <c r="U35" s="453">
        <v>6.699999999999999E-2</v>
      </c>
      <c r="V35" s="453">
        <v>7.5999999999999998E-2</v>
      </c>
      <c r="W35" s="447" t="s">
        <v>2125</v>
      </c>
      <c r="X35" s="453">
        <v>5.3999999999999999E-2</v>
      </c>
      <c r="Y35" s="453">
        <v>5.8000000000000003E-2</v>
      </c>
      <c r="Z35" s="447" t="s">
        <v>2125</v>
      </c>
      <c r="AA35" s="453">
        <v>4.9000000000000002E-2</v>
      </c>
      <c r="AB35" s="454">
        <v>3.5999999999999997E-2</v>
      </c>
      <c r="AC35" s="8"/>
      <c r="AD35" s="481" t="s">
        <v>2151</v>
      </c>
      <c r="AE35" s="33">
        <v>0.121</v>
      </c>
      <c r="AF35" s="447" t="s">
        <v>2191</v>
      </c>
      <c r="AG35" s="33">
        <v>0.14599999999999999</v>
      </c>
      <c r="AH35" s="479">
        <v>0.183</v>
      </c>
      <c r="AI35" s="8"/>
      <c r="AJ35" s="8"/>
      <c r="AK35" s="8"/>
      <c r="AM35" s="8"/>
      <c r="AN35" s="8"/>
    </row>
    <row r="36" spans="1:40">
      <c r="A36" s="495" t="s">
        <v>2152</v>
      </c>
      <c r="B36" s="449">
        <v>6.5000000000000002E-2</v>
      </c>
      <c r="C36" s="450">
        <v>4.7E-2</v>
      </c>
      <c r="D36" s="450">
        <v>2.6000000000000002E-2</v>
      </c>
      <c r="E36" s="12">
        <v>0</v>
      </c>
      <c r="F36" s="451">
        <v>1.7999999999999999E-2</v>
      </c>
      <c r="G36" s="447" t="s">
        <v>2125</v>
      </c>
      <c r="H36" s="15">
        <v>0</v>
      </c>
      <c r="I36" s="449">
        <v>1.2999999999999999E-2</v>
      </c>
      <c r="J36" s="12">
        <v>0</v>
      </c>
      <c r="K36" s="452">
        <v>0.105</v>
      </c>
      <c r="L36" s="447" t="s">
        <v>2125</v>
      </c>
      <c r="M36" s="453">
        <v>8.6999999999999994E-2</v>
      </c>
      <c r="N36" s="453">
        <v>6.8999999999999992E-2</v>
      </c>
      <c r="O36" s="453">
        <v>9.1999999999999998E-2</v>
      </c>
      <c r="P36" s="453">
        <v>8.6999999999999994E-2</v>
      </c>
      <c r="Q36" s="447" t="s">
        <v>2125</v>
      </c>
      <c r="R36" s="447" t="s">
        <v>2125</v>
      </c>
      <c r="S36" s="453">
        <v>7.3999999999999996E-2</v>
      </c>
      <c r="T36" s="447" t="s">
        <v>2125</v>
      </c>
      <c r="U36" s="453">
        <v>6.5999999999999989E-2</v>
      </c>
      <c r="V36" s="453">
        <v>7.3999999999999996E-2</v>
      </c>
      <c r="W36" s="447" t="s">
        <v>2125</v>
      </c>
      <c r="X36" s="453">
        <v>5.2999999999999999E-2</v>
      </c>
      <c r="Y36" s="453">
        <v>5.6000000000000001E-2</v>
      </c>
      <c r="Z36" s="447" t="s">
        <v>2125</v>
      </c>
      <c r="AA36" s="453">
        <v>4.8000000000000001E-2</v>
      </c>
      <c r="AB36" s="454">
        <v>3.5000000000000003E-2</v>
      </c>
      <c r="AC36" s="8"/>
      <c r="AD36" s="481" t="s">
        <v>2152</v>
      </c>
      <c r="AE36" s="33">
        <v>0.123</v>
      </c>
      <c r="AF36" s="447" t="s">
        <v>2191</v>
      </c>
      <c r="AG36" s="33">
        <v>0.14899999999999999</v>
      </c>
      <c r="AH36" s="479">
        <v>0.188</v>
      </c>
      <c r="AI36" s="8"/>
      <c r="AJ36" s="8"/>
      <c r="AK36" s="8"/>
      <c r="AM36" s="8"/>
      <c r="AN36" s="8"/>
    </row>
    <row r="37" spans="1:40" ht="13.8" thickBot="1">
      <c r="A37" s="496" t="s">
        <v>2153</v>
      </c>
      <c r="B37" s="471">
        <v>6.4000000000000001E-2</v>
      </c>
      <c r="C37" s="472">
        <v>4.7E-2</v>
      </c>
      <c r="D37" s="472">
        <v>2.6000000000000002E-2</v>
      </c>
      <c r="E37" s="16">
        <v>0</v>
      </c>
      <c r="F37" s="473">
        <v>1.7999999999999999E-2</v>
      </c>
      <c r="G37" s="474" t="s">
        <v>2125</v>
      </c>
      <c r="H37" s="17">
        <v>0</v>
      </c>
      <c r="I37" s="471">
        <v>1.2999999999999999E-2</v>
      </c>
      <c r="J37" s="16">
        <v>0</v>
      </c>
      <c r="K37" s="475">
        <v>0.104</v>
      </c>
      <c r="L37" s="474" t="s">
        <v>2125</v>
      </c>
      <c r="M37" s="476">
        <v>8.5999999999999993E-2</v>
      </c>
      <c r="N37" s="476">
        <v>6.8999999999999992E-2</v>
      </c>
      <c r="O37" s="476">
        <v>9.0999999999999998E-2</v>
      </c>
      <c r="P37" s="476">
        <v>8.6999999999999994E-2</v>
      </c>
      <c r="Q37" s="474" t="s">
        <v>2125</v>
      </c>
      <c r="R37" s="474" t="s">
        <v>2125</v>
      </c>
      <c r="S37" s="476">
        <v>7.3999999999999996E-2</v>
      </c>
      <c r="T37" s="474" t="s">
        <v>2125</v>
      </c>
      <c r="U37" s="476">
        <v>6.5999999999999989E-2</v>
      </c>
      <c r="V37" s="476">
        <v>7.2999999999999995E-2</v>
      </c>
      <c r="W37" s="474" t="s">
        <v>2125</v>
      </c>
      <c r="X37" s="476">
        <v>5.2999999999999999E-2</v>
      </c>
      <c r="Y37" s="476">
        <v>5.6000000000000001E-2</v>
      </c>
      <c r="Z37" s="474" t="s">
        <v>2125</v>
      </c>
      <c r="AA37" s="476">
        <v>4.8000000000000001E-2</v>
      </c>
      <c r="AB37" s="477">
        <v>3.5000000000000003E-2</v>
      </c>
      <c r="AC37" s="8"/>
      <c r="AD37" s="482" t="s">
        <v>2153</v>
      </c>
      <c r="AE37" s="483">
        <v>0.125</v>
      </c>
      <c r="AF37" s="474" t="s">
        <v>2191</v>
      </c>
      <c r="AG37" s="483">
        <v>0.151</v>
      </c>
      <c r="AH37" s="484">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S1" zoomScale="70" zoomScaleNormal="70" workbookViewId="0">
      <selection activeCell="AJ19" sqref="AJ19"/>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88" t="s">
        <v>2120</v>
      </c>
      <c r="E2" s="488" t="s">
        <v>2121</v>
      </c>
      <c r="F2" s="488" t="s">
        <v>2122</v>
      </c>
      <c r="G2" s="488" t="s">
        <v>2123</v>
      </c>
      <c r="H2" s="488" t="s">
        <v>2124</v>
      </c>
      <c r="I2" s="488" t="s">
        <v>2126</v>
      </c>
      <c r="J2" s="488" t="s">
        <v>2127</v>
      </c>
      <c r="K2" s="488" t="s">
        <v>2128</v>
      </c>
      <c r="L2" s="488" t="s">
        <v>2129</v>
      </c>
      <c r="M2" s="488" t="s">
        <v>2130</v>
      </c>
      <c r="N2" s="488" t="s">
        <v>2131</v>
      </c>
      <c r="O2" s="488" t="s">
        <v>2132</v>
      </c>
      <c r="P2" s="488" t="s">
        <v>2133</v>
      </c>
      <c r="Q2" s="488" t="s">
        <v>2134</v>
      </c>
      <c r="R2" s="488" t="s">
        <v>2135</v>
      </c>
      <c r="S2" s="488" t="s">
        <v>2136</v>
      </c>
      <c r="T2" s="488" t="s">
        <v>2137</v>
      </c>
      <c r="U2" s="488" t="s">
        <v>2138</v>
      </c>
      <c r="V2" s="488" t="s">
        <v>2139</v>
      </c>
      <c r="W2" s="488" t="s">
        <v>2140</v>
      </c>
      <c r="X2" s="488" t="s">
        <v>2141</v>
      </c>
      <c r="Y2" s="488" t="s">
        <v>2142</v>
      </c>
      <c r="Z2" s="488" t="s">
        <v>2143</v>
      </c>
      <c r="AA2" s="488" t="s">
        <v>2144</v>
      </c>
      <c r="AB2" s="488" t="s">
        <v>2145</v>
      </c>
      <c r="AC2" s="488" t="s">
        <v>2146</v>
      </c>
      <c r="AD2" s="488" t="s">
        <v>2147</v>
      </c>
      <c r="AE2" s="489" t="s">
        <v>2148</v>
      </c>
      <c r="AF2" s="489" t="s">
        <v>2149</v>
      </c>
      <c r="AG2" s="489" t="s">
        <v>2150</v>
      </c>
      <c r="AH2" s="489" t="s">
        <v>2151</v>
      </c>
      <c r="AI2" s="489" t="s">
        <v>2152</v>
      </c>
      <c r="AJ2" s="489" t="s">
        <v>2153</v>
      </c>
      <c r="AL2" s="47" t="s">
        <v>2042</v>
      </c>
      <c r="AM2" s="47" t="s">
        <v>2041</v>
      </c>
      <c r="AN2" s="47" t="s">
        <v>2044</v>
      </c>
      <c r="AO2" s="488" t="s">
        <v>2120</v>
      </c>
      <c r="AP2" s="488" t="s">
        <v>2121</v>
      </c>
      <c r="AQ2" s="488" t="s">
        <v>2122</v>
      </c>
      <c r="AR2" s="488" t="s">
        <v>2123</v>
      </c>
      <c r="AS2" s="488" t="s">
        <v>2124</v>
      </c>
      <c r="AT2" s="488" t="s">
        <v>2126</v>
      </c>
      <c r="AU2" s="488" t="s">
        <v>2127</v>
      </c>
      <c r="AV2" s="488" t="s">
        <v>2128</v>
      </c>
      <c r="AW2" s="488" t="s">
        <v>2129</v>
      </c>
      <c r="AX2" s="488" t="s">
        <v>2130</v>
      </c>
      <c r="AY2" s="488" t="s">
        <v>2131</v>
      </c>
      <c r="AZ2" s="488" t="s">
        <v>2132</v>
      </c>
      <c r="BA2" s="488" t="s">
        <v>2133</v>
      </c>
      <c r="BB2" s="488" t="s">
        <v>2134</v>
      </c>
      <c r="BC2" s="488" t="s">
        <v>2135</v>
      </c>
      <c r="BD2" s="488" t="s">
        <v>2136</v>
      </c>
      <c r="BE2" s="488" t="s">
        <v>2137</v>
      </c>
      <c r="BF2" s="488" t="s">
        <v>2138</v>
      </c>
      <c r="BG2" s="488" t="s">
        <v>2139</v>
      </c>
      <c r="BH2" s="488" t="s">
        <v>2140</v>
      </c>
      <c r="BI2" s="488" t="s">
        <v>2141</v>
      </c>
      <c r="BJ2" s="488" t="s">
        <v>2142</v>
      </c>
      <c r="BK2" s="488" t="s">
        <v>2143</v>
      </c>
      <c r="BL2" s="488" t="s">
        <v>2144</v>
      </c>
      <c r="BM2" s="488" t="s">
        <v>2145</v>
      </c>
      <c r="BN2" s="488" t="s">
        <v>2146</v>
      </c>
      <c r="BO2" s="488" t="s">
        <v>2147</v>
      </c>
      <c r="BP2" s="489" t="s">
        <v>2148</v>
      </c>
      <c r="BQ2" s="489" t="s">
        <v>2149</v>
      </c>
      <c r="BR2" s="489" t="s">
        <v>2150</v>
      </c>
      <c r="BS2" s="489" t="s">
        <v>2151</v>
      </c>
      <c r="BT2" s="489" t="s">
        <v>2152</v>
      </c>
      <c r="BU2" s="489" t="s">
        <v>2153</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0">
        <v>8.1000000000000003E-2</v>
      </c>
      <c r="AB3" s="450">
        <v>8.1000000000000003E-2</v>
      </c>
      <c r="AC3" s="450">
        <v>9.9000000000000005E-2</v>
      </c>
      <c r="AD3" s="450">
        <v>7.9000000000000001E-2</v>
      </c>
      <c r="AE3" s="450">
        <v>6.1000000000000006E-2</v>
      </c>
      <c r="AF3" s="450">
        <v>6.8000000000000005E-2</v>
      </c>
      <c r="AG3" s="450">
        <v>6.8000000000000005E-2</v>
      </c>
      <c r="AH3" s="450">
        <v>6.7000000000000004E-2</v>
      </c>
      <c r="AI3" s="450">
        <v>6.5000000000000002E-2</v>
      </c>
      <c r="AJ3" s="450">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0">
        <v>5.8999999999999997E-2</v>
      </c>
      <c r="AB4" s="450">
        <v>5.8999999999999997E-2</v>
      </c>
      <c r="AC4" s="450">
        <v>7.1999999999999995E-2</v>
      </c>
      <c r="AD4" s="450">
        <v>5.8000000000000003E-2</v>
      </c>
      <c r="AE4" s="450">
        <v>4.4000000000000004E-2</v>
      </c>
      <c r="AF4" s="450">
        <v>0.05</v>
      </c>
      <c r="AG4" s="450">
        <v>0.05</v>
      </c>
      <c r="AH4" s="450">
        <v>4.9000000000000002E-2</v>
      </c>
      <c r="AI4" s="450">
        <v>4.7E-2</v>
      </c>
      <c r="AJ4" s="450">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0">
        <v>3.3000000000000002E-2</v>
      </c>
      <c r="AB5" s="450">
        <v>3.3000000000000002E-2</v>
      </c>
      <c r="AC5" s="450">
        <v>0.04</v>
      </c>
      <c r="AD5" s="450">
        <v>3.2000000000000001E-2</v>
      </c>
      <c r="AE5" s="450">
        <v>2.5000000000000001E-2</v>
      </c>
      <c r="AF5" s="450">
        <v>2.8000000000000001E-2</v>
      </c>
      <c r="AG5" s="450">
        <v>2.8000000000000001E-2</v>
      </c>
      <c r="AH5" s="450">
        <v>2.7E-2</v>
      </c>
      <c r="AI5" s="450">
        <v>2.6000000000000002E-2</v>
      </c>
      <c r="AJ5" s="450">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0">
        <v>1.0999999999999999E-2</v>
      </c>
      <c r="AB7" s="450">
        <v>1.0999999999999999E-2</v>
      </c>
      <c r="AC7" s="450">
        <v>4.2999999999999997E-2</v>
      </c>
      <c r="AD7" s="450">
        <v>4.2999999999999997E-2</v>
      </c>
      <c r="AE7" s="450">
        <v>1.7000000000000001E-2</v>
      </c>
      <c r="AF7" s="450">
        <v>2.5999999999999999E-2</v>
      </c>
      <c r="AG7" s="450">
        <v>2.5999999999999999E-2</v>
      </c>
      <c r="AH7" s="450">
        <v>1.7999999999999999E-2</v>
      </c>
      <c r="AI7" s="450">
        <v>1.7999999999999999E-2</v>
      </c>
      <c r="AJ7" s="450">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47" t="s">
        <v>2125</v>
      </c>
      <c r="I8" s="14">
        <v>1.2999999999999999E-2</v>
      </c>
      <c r="J8" s="447" t="s">
        <v>2125</v>
      </c>
      <c r="K8" s="447" t="s">
        <v>2125</v>
      </c>
      <c r="L8" s="14">
        <v>1.9E-2</v>
      </c>
      <c r="M8" s="14">
        <v>3.5999999999999997E-2</v>
      </c>
      <c r="N8" s="14">
        <v>3.5999999999999997E-2</v>
      </c>
      <c r="O8" s="14">
        <v>1.4999999999999999E-2</v>
      </c>
      <c r="P8" s="14">
        <v>1.4999999999999999E-2</v>
      </c>
      <c r="Q8" s="14">
        <v>1.4999999999999999E-2</v>
      </c>
      <c r="R8" s="14">
        <v>1.4999999999999999E-2</v>
      </c>
      <c r="S8" s="447" t="s">
        <v>2125</v>
      </c>
      <c r="T8" s="14">
        <v>1.4999999999999999E-2</v>
      </c>
      <c r="U8" s="14">
        <v>1.6E-2</v>
      </c>
      <c r="V8" s="14">
        <v>1.6E-2</v>
      </c>
      <c r="W8" s="14">
        <v>1.6E-2</v>
      </c>
      <c r="X8" s="14">
        <v>0.01</v>
      </c>
      <c r="Y8" s="14">
        <v>0.01</v>
      </c>
      <c r="Z8" s="14">
        <v>0.01</v>
      </c>
      <c r="AA8" s="447" t="s">
        <v>2125</v>
      </c>
      <c r="AB8" s="447" t="s">
        <v>2125</v>
      </c>
      <c r="AC8" s="450">
        <v>3.9E-2</v>
      </c>
      <c r="AD8" s="450">
        <v>3.9E-2</v>
      </c>
      <c r="AE8" s="447" t="s">
        <v>2125</v>
      </c>
      <c r="AF8" s="447" t="s">
        <v>2125</v>
      </c>
      <c r="AG8" s="447" t="s">
        <v>2125</v>
      </c>
      <c r="AH8" s="447" t="s">
        <v>2125</v>
      </c>
      <c r="AI8" s="447" t="s">
        <v>2125</v>
      </c>
      <c r="AJ8" s="447" t="s">
        <v>2125</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0">
        <v>0.02</v>
      </c>
      <c r="AB10" s="450">
        <v>0.02</v>
      </c>
      <c r="AC10" s="450">
        <v>3.7999999999999999E-2</v>
      </c>
      <c r="AD10" s="450">
        <v>3.7999999999999999E-2</v>
      </c>
      <c r="AE10" s="450">
        <v>1.0999999999999999E-2</v>
      </c>
      <c r="AF10" s="450">
        <v>1.7999999999999999E-2</v>
      </c>
      <c r="AG10" s="450">
        <v>1.7999999999999999E-2</v>
      </c>
      <c r="AH10" s="450">
        <v>1.2999999999999999E-2</v>
      </c>
      <c r="AI10" s="450">
        <v>1.2999999999999999E-2</v>
      </c>
      <c r="AJ10" s="450">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Z3" sqref="EZ3:GF106"/>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50.109375" bestFit="1" customWidth="1"/>
    <col min="156" max="166" width="6.6640625" customWidth="1"/>
  </cols>
  <sheetData>
    <row r="2" spans="2:188" ht="81.75" customHeight="1">
      <c r="B2" s="44"/>
      <c r="C2" s="38"/>
      <c r="D2" s="488" t="s">
        <v>2120</v>
      </c>
      <c r="E2" s="488" t="s">
        <v>2121</v>
      </c>
      <c r="F2" s="488" t="s">
        <v>2122</v>
      </c>
      <c r="G2" s="488" t="s">
        <v>2123</v>
      </c>
      <c r="H2" s="488" t="s">
        <v>2124</v>
      </c>
      <c r="I2" s="488" t="s">
        <v>2126</v>
      </c>
      <c r="J2" s="488" t="s">
        <v>2127</v>
      </c>
      <c r="K2" s="488" t="s">
        <v>2128</v>
      </c>
      <c r="L2" s="488" t="s">
        <v>2129</v>
      </c>
      <c r="M2" s="488" t="s">
        <v>2130</v>
      </c>
      <c r="N2" s="488" t="s">
        <v>2131</v>
      </c>
      <c r="O2" s="488" t="s">
        <v>2132</v>
      </c>
      <c r="P2" s="488" t="s">
        <v>2133</v>
      </c>
      <c r="Q2" s="488" t="s">
        <v>2134</v>
      </c>
      <c r="R2" s="488" t="s">
        <v>2135</v>
      </c>
      <c r="S2" s="488" t="s">
        <v>2136</v>
      </c>
      <c r="T2" s="488" t="s">
        <v>2137</v>
      </c>
      <c r="U2" s="488" t="s">
        <v>2138</v>
      </c>
      <c r="V2" s="488" t="s">
        <v>2139</v>
      </c>
      <c r="W2" s="488" t="s">
        <v>2140</v>
      </c>
      <c r="X2" s="488" t="s">
        <v>2141</v>
      </c>
      <c r="Y2" s="488" t="s">
        <v>2142</v>
      </c>
      <c r="Z2" s="488" t="s">
        <v>2143</v>
      </c>
      <c r="AA2" s="488" t="s">
        <v>2144</v>
      </c>
      <c r="AB2" s="488" t="s">
        <v>2145</v>
      </c>
      <c r="AC2" s="488" t="s">
        <v>2146</v>
      </c>
      <c r="AD2" s="488" t="s">
        <v>2147</v>
      </c>
      <c r="AE2" s="489" t="s">
        <v>2148</v>
      </c>
      <c r="AF2" s="489" t="s">
        <v>2149</v>
      </c>
      <c r="AG2" s="489" t="s">
        <v>2150</v>
      </c>
      <c r="AH2" s="489" t="s">
        <v>2151</v>
      </c>
      <c r="AI2" s="489" t="s">
        <v>2152</v>
      </c>
      <c r="AJ2" s="489" t="s">
        <v>2153</v>
      </c>
      <c r="AL2" s="1167" t="s">
        <v>2040</v>
      </c>
      <c r="AM2" s="1167"/>
      <c r="AN2" s="488" t="s">
        <v>2120</v>
      </c>
      <c r="AO2" s="488" t="s">
        <v>2121</v>
      </c>
      <c r="AP2" s="488" t="s">
        <v>2122</v>
      </c>
      <c r="AQ2" s="488" t="s">
        <v>2123</v>
      </c>
      <c r="AR2" s="488" t="s">
        <v>2124</v>
      </c>
      <c r="AS2" s="488" t="s">
        <v>2126</v>
      </c>
      <c r="AT2" s="488" t="s">
        <v>2127</v>
      </c>
      <c r="AU2" s="488" t="s">
        <v>2128</v>
      </c>
      <c r="AV2" s="488" t="s">
        <v>2129</v>
      </c>
      <c r="AW2" s="488" t="s">
        <v>2130</v>
      </c>
      <c r="AX2" s="488" t="s">
        <v>2131</v>
      </c>
      <c r="AY2" s="488" t="s">
        <v>2132</v>
      </c>
      <c r="AZ2" s="488" t="s">
        <v>2133</v>
      </c>
      <c r="BA2" s="488" t="s">
        <v>2134</v>
      </c>
      <c r="BB2" s="488" t="s">
        <v>2135</v>
      </c>
      <c r="BC2" s="488" t="s">
        <v>2136</v>
      </c>
      <c r="BD2" s="488" t="s">
        <v>2137</v>
      </c>
      <c r="BE2" s="488" t="s">
        <v>2138</v>
      </c>
      <c r="BF2" s="488" t="s">
        <v>2139</v>
      </c>
      <c r="BG2" s="488" t="s">
        <v>2140</v>
      </c>
      <c r="BH2" s="488" t="s">
        <v>2141</v>
      </c>
      <c r="BI2" s="488" t="s">
        <v>2142</v>
      </c>
      <c r="BJ2" s="488" t="s">
        <v>2143</v>
      </c>
      <c r="BK2" s="488" t="s">
        <v>2144</v>
      </c>
      <c r="BL2" s="488" t="s">
        <v>2145</v>
      </c>
      <c r="BM2" s="488" t="s">
        <v>2146</v>
      </c>
      <c r="BN2" s="488" t="s">
        <v>2147</v>
      </c>
      <c r="BO2" s="489" t="s">
        <v>2148</v>
      </c>
      <c r="BP2" s="489" t="s">
        <v>2149</v>
      </c>
      <c r="BQ2" s="489" t="s">
        <v>2150</v>
      </c>
      <c r="BR2" s="489" t="s">
        <v>2151</v>
      </c>
      <c r="BS2" s="489" t="s">
        <v>2152</v>
      </c>
      <c r="BT2" s="489" t="s">
        <v>2153</v>
      </c>
      <c r="BU2" s="487"/>
      <c r="BW2" s="518" t="s">
        <v>2047</v>
      </c>
      <c r="BX2" s="518"/>
      <c r="BY2" s="488" t="s">
        <v>2120</v>
      </c>
      <c r="BZ2" s="488" t="s">
        <v>2121</v>
      </c>
      <c r="CA2" s="488" t="s">
        <v>2122</v>
      </c>
      <c r="CB2" s="488" t="s">
        <v>2123</v>
      </c>
      <c r="CC2" s="488" t="s">
        <v>2124</v>
      </c>
      <c r="CD2" s="488" t="s">
        <v>2126</v>
      </c>
      <c r="CE2" s="488" t="s">
        <v>2127</v>
      </c>
      <c r="CF2" s="488" t="s">
        <v>2128</v>
      </c>
      <c r="CG2" s="488" t="s">
        <v>2129</v>
      </c>
      <c r="CH2" s="488" t="s">
        <v>2130</v>
      </c>
      <c r="CI2" s="488" t="s">
        <v>2131</v>
      </c>
      <c r="CJ2" s="488" t="s">
        <v>2132</v>
      </c>
      <c r="CK2" s="488" t="s">
        <v>2133</v>
      </c>
      <c r="CL2" s="488" t="s">
        <v>2134</v>
      </c>
      <c r="CM2" s="488" t="s">
        <v>2135</v>
      </c>
      <c r="CN2" s="488" t="s">
        <v>2136</v>
      </c>
      <c r="CO2" s="488" t="s">
        <v>2137</v>
      </c>
      <c r="CP2" s="488" t="s">
        <v>2138</v>
      </c>
      <c r="CQ2" s="488" t="s">
        <v>2139</v>
      </c>
      <c r="CR2" s="488" t="s">
        <v>2140</v>
      </c>
      <c r="CS2" s="488" t="s">
        <v>2141</v>
      </c>
      <c r="CT2" s="488" t="s">
        <v>2142</v>
      </c>
      <c r="CU2" s="488" t="s">
        <v>2143</v>
      </c>
      <c r="CV2" s="488" t="s">
        <v>2144</v>
      </c>
      <c r="CW2" s="488" t="s">
        <v>2145</v>
      </c>
      <c r="CX2" s="488" t="s">
        <v>2146</v>
      </c>
      <c r="CY2" s="488" t="s">
        <v>2147</v>
      </c>
      <c r="CZ2" s="489" t="s">
        <v>2148</v>
      </c>
      <c r="DA2" s="489" t="s">
        <v>2149</v>
      </c>
      <c r="DB2" s="489" t="s">
        <v>2150</v>
      </c>
      <c r="DC2" s="489" t="s">
        <v>2151</v>
      </c>
      <c r="DD2" s="489" t="s">
        <v>2152</v>
      </c>
      <c r="DE2" s="489" t="s">
        <v>2153</v>
      </c>
      <c r="DF2" s="487"/>
      <c r="DG2" s="487"/>
      <c r="DH2" s="487"/>
      <c r="DI2" s="487"/>
      <c r="DJ2" s="487"/>
      <c r="DK2" s="487"/>
      <c r="DM2" s="43" t="s">
        <v>2042</v>
      </c>
      <c r="DN2" s="43" t="s">
        <v>2048</v>
      </c>
      <c r="DO2" s="43" t="s">
        <v>2049</v>
      </c>
      <c r="DP2" s="488" t="s">
        <v>2120</v>
      </c>
      <c r="DQ2" s="488" t="s">
        <v>2121</v>
      </c>
      <c r="DR2" s="488" t="s">
        <v>2122</v>
      </c>
      <c r="DS2" s="488" t="s">
        <v>2123</v>
      </c>
      <c r="DT2" s="488" t="s">
        <v>2124</v>
      </c>
      <c r="DU2" s="488" t="s">
        <v>2126</v>
      </c>
      <c r="DV2" s="488" t="s">
        <v>2127</v>
      </c>
      <c r="DW2" s="488" t="s">
        <v>2128</v>
      </c>
      <c r="DX2" s="488" t="s">
        <v>2129</v>
      </c>
      <c r="DY2" s="488" t="s">
        <v>2130</v>
      </c>
      <c r="DZ2" s="488" t="s">
        <v>2131</v>
      </c>
      <c r="EA2" s="488" t="s">
        <v>2132</v>
      </c>
      <c r="EB2" s="488" t="s">
        <v>2133</v>
      </c>
      <c r="EC2" s="488" t="s">
        <v>2134</v>
      </c>
      <c r="ED2" s="488" t="s">
        <v>2135</v>
      </c>
      <c r="EE2" s="488" t="s">
        <v>2136</v>
      </c>
      <c r="EF2" s="488" t="s">
        <v>2137</v>
      </c>
      <c r="EG2" s="488" t="s">
        <v>2138</v>
      </c>
      <c r="EH2" s="488" t="s">
        <v>2139</v>
      </c>
      <c r="EI2" s="488" t="s">
        <v>2140</v>
      </c>
      <c r="EJ2" s="488" t="s">
        <v>2141</v>
      </c>
      <c r="EK2" s="488" t="s">
        <v>2142</v>
      </c>
      <c r="EL2" s="488" t="s">
        <v>2143</v>
      </c>
      <c r="EM2" s="488" t="s">
        <v>2144</v>
      </c>
      <c r="EN2" s="488" t="s">
        <v>2145</v>
      </c>
      <c r="EO2" s="488" t="s">
        <v>2146</v>
      </c>
      <c r="EP2" s="488" t="s">
        <v>2147</v>
      </c>
      <c r="EQ2" s="489" t="s">
        <v>2148</v>
      </c>
      <c r="ER2" s="489" t="s">
        <v>2149</v>
      </c>
      <c r="ES2" s="489" t="s">
        <v>2150</v>
      </c>
      <c r="ET2" s="489" t="s">
        <v>2151</v>
      </c>
      <c r="EU2" s="489" t="s">
        <v>2152</v>
      </c>
      <c r="EV2" s="489" t="s">
        <v>2153</v>
      </c>
      <c r="EY2" s="38" t="s">
        <v>2049</v>
      </c>
      <c r="EZ2" s="488" t="s">
        <v>2120</v>
      </c>
      <c r="FA2" s="488" t="s">
        <v>2121</v>
      </c>
      <c r="FB2" s="488" t="s">
        <v>2122</v>
      </c>
      <c r="FC2" s="488" t="s">
        <v>2123</v>
      </c>
      <c r="FD2" s="488" t="s">
        <v>2124</v>
      </c>
      <c r="FE2" s="488" t="s">
        <v>2126</v>
      </c>
      <c r="FF2" s="488" t="s">
        <v>2127</v>
      </c>
      <c r="FG2" s="488" t="s">
        <v>2128</v>
      </c>
      <c r="FH2" s="488" t="s">
        <v>2129</v>
      </c>
      <c r="FI2" s="488" t="s">
        <v>2130</v>
      </c>
      <c r="FJ2" s="488" t="s">
        <v>2131</v>
      </c>
      <c r="FK2" s="488" t="s">
        <v>2132</v>
      </c>
      <c r="FL2" s="488" t="s">
        <v>2133</v>
      </c>
      <c r="FM2" s="488" t="s">
        <v>2134</v>
      </c>
      <c r="FN2" s="488" t="s">
        <v>2135</v>
      </c>
      <c r="FO2" s="488" t="s">
        <v>2136</v>
      </c>
      <c r="FP2" s="488" t="s">
        <v>2137</v>
      </c>
      <c r="FQ2" s="488" t="s">
        <v>2138</v>
      </c>
      <c r="FR2" s="488" t="s">
        <v>2139</v>
      </c>
      <c r="FS2" s="488" t="s">
        <v>2140</v>
      </c>
      <c r="FT2" s="488" t="s">
        <v>2141</v>
      </c>
      <c r="FU2" s="488" t="s">
        <v>2142</v>
      </c>
      <c r="FV2" s="488" t="s">
        <v>2143</v>
      </c>
      <c r="FW2" s="488" t="s">
        <v>2144</v>
      </c>
      <c r="FX2" s="488" t="s">
        <v>2145</v>
      </c>
      <c r="FY2" s="488" t="s">
        <v>2146</v>
      </c>
      <c r="FZ2" s="488" t="s">
        <v>2147</v>
      </c>
      <c r="GA2" s="489" t="s">
        <v>2196</v>
      </c>
      <c r="GB2" s="489" t="s">
        <v>2149</v>
      </c>
      <c r="GC2" s="489" t="s">
        <v>2150</v>
      </c>
      <c r="GD2" s="489" t="s">
        <v>2151</v>
      </c>
      <c r="GE2" s="489" t="s">
        <v>2152</v>
      </c>
      <c r="GF2" s="489" t="s">
        <v>2153</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0">
        <v>8.1000000000000003E-2</v>
      </c>
      <c r="AB3" s="490">
        <v>8.1000000000000003E-2</v>
      </c>
      <c r="AC3" s="490">
        <v>9.9000000000000005E-2</v>
      </c>
      <c r="AD3" s="490">
        <v>7.9000000000000001E-2</v>
      </c>
      <c r="AE3" s="490">
        <v>6.1000000000000006E-2</v>
      </c>
      <c r="AF3" s="490">
        <v>6.8000000000000005E-2</v>
      </c>
      <c r="AG3" s="490">
        <v>6.8000000000000005E-2</v>
      </c>
      <c r="AH3" s="490">
        <v>6.7000000000000004E-2</v>
      </c>
      <c r="AI3" s="490">
        <v>6.5000000000000002E-2</v>
      </c>
      <c r="AJ3" s="490">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8"/>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3">
        <v>0.129</v>
      </c>
      <c r="CW3" s="453">
        <v>0.129</v>
      </c>
      <c r="CX3" s="453">
        <v>0.21100000000000002</v>
      </c>
      <c r="CY3" s="453">
        <v>0.191</v>
      </c>
      <c r="CZ3" s="453">
        <v>0.10100000000000001</v>
      </c>
      <c r="DA3" s="453">
        <v>0.125</v>
      </c>
      <c r="DB3" s="453">
        <v>0.125</v>
      </c>
      <c r="DC3" s="453">
        <v>0.107</v>
      </c>
      <c r="DD3" s="453">
        <v>0.105</v>
      </c>
      <c r="DE3" s="453">
        <v>0.104</v>
      </c>
      <c r="DF3" s="478"/>
      <c r="DG3" s="478"/>
      <c r="DH3" s="478"/>
      <c r="DI3" s="478"/>
      <c r="DJ3" s="478"/>
      <c r="DK3" s="478"/>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2197</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0">
        <v>5.8999999999999997E-2</v>
      </c>
      <c r="AB4" s="490">
        <v>5.8999999999999997E-2</v>
      </c>
      <c r="AC4" s="490">
        <v>7.1999999999999995E-2</v>
      </c>
      <c r="AD4" s="490">
        <v>5.8000000000000003E-2</v>
      </c>
      <c r="AE4" s="490">
        <v>4.4000000000000004E-2</v>
      </c>
      <c r="AF4" s="490">
        <v>0.05</v>
      </c>
      <c r="AG4" s="490">
        <v>0.05</v>
      </c>
      <c r="AH4" s="490">
        <v>4.9000000000000002E-2</v>
      </c>
      <c r="AI4" s="490">
        <v>4.7E-2</v>
      </c>
      <c r="AJ4" s="490">
        <v>4.7E-2</v>
      </c>
      <c r="AL4" s="41">
        <v>2</v>
      </c>
      <c r="AM4" s="39" t="s">
        <v>2025</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8"/>
      <c r="BW4" s="41">
        <v>2</v>
      </c>
      <c r="BX4" s="39" t="s">
        <v>102</v>
      </c>
      <c r="BY4" s="42">
        <v>0.40200000000000002</v>
      </c>
      <c r="BZ4" s="42">
        <v>0.32800000000000001</v>
      </c>
      <c r="CA4" s="42">
        <v>0.40200000000000002</v>
      </c>
      <c r="CB4" s="42">
        <v>0.36699999999999999</v>
      </c>
      <c r="CC4" s="447" t="s">
        <v>2125</v>
      </c>
      <c r="CD4" s="42">
        <v>7.9999999999999988E-2</v>
      </c>
      <c r="CE4" s="447" t="s">
        <v>2125</v>
      </c>
      <c r="CF4" s="447" t="s">
        <v>2125</v>
      </c>
      <c r="CG4" s="42">
        <v>0.13500000000000001</v>
      </c>
      <c r="CH4" s="42">
        <v>0.13400000000000001</v>
      </c>
      <c r="CI4" s="42">
        <v>0.13400000000000001</v>
      </c>
      <c r="CJ4" s="42">
        <v>0.10099999999999999</v>
      </c>
      <c r="CK4" s="42">
        <v>0.10099999999999999</v>
      </c>
      <c r="CL4" s="42">
        <v>9.4E-2</v>
      </c>
      <c r="CM4" s="42">
        <v>9.0999999999999998E-2</v>
      </c>
      <c r="CN4" s="447" t="s">
        <v>2125</v>
      </c>
      <c r="CO4" s="42">
        <v>0.10099999999999999</v>
      </c>
      <c r="CP4" s="42">
        <v>0.14400000000000002</v>
      </c>
      <c r="CQ4" s="42">
        <v>0.14400000000000002</v>
      </c>
      <c r="CR4" s="42">
        <v>0.20799999999999996</v>
      </c>
      <c r="CS4" s="42">
        <v>0.128</v>
      </c>
      <c r="CT4" s="42">
        <v>0.17299999999999999</v>
      </c>
      <c r="CU4" s="42">
        <v>0.13100000000000001</v>
      </c>
      <c r="CV4" s="447" t="s">
        <v>2125</v>
      </c>
      <c r="CW4" s="447" t="s">
        <v>2125</v>
      </c>
      <c r="CX4" s="453">
        <v>0.20700000000000002</v>
      </c>
      <c r="CY4" s="453">
        <v>0.187</v>
      </c>
      <c r="CZ4" s="447" t="s">
        <v>2125</v>
      </c>
      <c r="DA4" s="447" t="s">
        <v>2125</v>
      </c>
      <c r="DB4" s="447" t="s">
        <v>2125</v>
      </c>
      <c r="DC4" s="447" t="s">
        <v>2125</v>
      </c>
      <c r="DD4" s="447" t="s">
        <v>2125</v>
      </c>
      <c r="DE4" s="447" t="s">
        <v>2125</v>
      </c>
      <c r="DF4" s="478"/>
      <c r="DG4" s="478"/>
      <c r="DH4" s="478"/>
      <c r="DI4" s="478"/>
      <c r="DJ4" s="478"/>
      <c r="DK4" s="478"/>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2198</v>
      </c>
      <c r="EZ4" s="45">
        <f>DP4/BY4</f>
        <v>3.2338308457711469E-2</v>
      </c>
      <c r="FA4" s="45">
        <f t="shared" ref="FA4:FG6" si="12">DQ4/BZ4</f>
        <v>3.963414634146345E-2</v>
      </c>
      <c r="FB4" s="45">
        <f t="shared" si="12"/>
        <v>3.2338308457711469E-2</v>
      </c>
      <c r="FC4" s="45">
        <f t="shared" si="12"/>
        <v>3.5422343324250712E-2</v>
      </c>
      <c r="FD4" s="447" t="s">
        <v>2125</v>
      </c>
      <c r="FE4" s="45">
        <f t="shared" si="12"/>
        <v>0.13749999999999998</v>
      </c>
      <c r="FF4" s="447" t="s">
        <v>2125</v>
      </c>
      <c r="FG4" s="447" t="s">
        <v>2125</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7" t="s">
        <v>2125</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7" t="s">
        <v>2125</v>
      </c>
      <c r="FX4" s="447" t="s">
        <v>2125</v>
      </c>
      <c r="FY4" s="45">
        <f t="shared" si="7"/>
        <v>0.13043478260869562</v>
      </c>
      <c r="FZ4" s="45">
        <f t="shared" si="7"/>
        <v>0.14438502673796788</v>
      </c>
      <c r="GA4" s="447" t="s">
        <v>2125</v>
      </c>
      <c r="GB4" s="447" t="s">
        <v>2125</v>
      </c>
      <c r="GC4" s="447" t="s">
        <v>2125</v>
      </c>
      <c r="GD4" s="447" t="s">
        <v>2125</v>
      </c>
      <c r="GE4" s="447" t="s">
        <v>2125</v>
      </c>
      <c r="GF4" s="447" t="s">
        <v>2125</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0">
        <v>3.3000000000000002E-2</v>
      </c>
      <c r="AB5" s="490">
        <v>3.3000000000000002E-2</v>
      </c>
      <c r="AC5" s="490">
        <v>0.04</v>
      </c>
      <c r="AD5" s="490">
        <v>3.2000000000000001E-2</v>
      </c>
      <c r="AE5" s="490">
        <v>2.5000000000000001E-2</v>
      </c>
      <c r="AF5" s="490">
        <v>2.8000000000000001E-2</v>
      </c>
      <c r="AG5" s="490">
        <v>2.8000000000000001E-2</v>
      </c>
      <c r="AH5" s="490">
        <v>2.7E-2</v>
      </c>
      <c r="AI5" s="490">
        <v>2.6000000000000002E-2</v>
      </c>
      <c r="AJ5" s="490">
        <v>2.6000000000000002E-2</v>
      </c>
      <c r="AL5" s="41">
        <v>3</v>
      </c>
      <c r="AM5" s="39" t="s">
        <v>2022</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8"/>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3">
        <v>0.11800000000000001</v>
      </c>
      <c r="CW5" s="453">
        <v>0.11800000000000001</v>
      </c>
      <c r="CX5" s="453">
        <v>0.16800000000000001</v>
      </c>
      <c r="CY5" s="453">
        <v>0.14799999999999999</v>
      </c>
      <c r="CZ5" s="453">
        <v>8.4000000000000005E-2</v>
      </c>
      <c r="DA5" s="453">
        <v>9.9000000000000005E-2</v>
      </c>
      <c r="DB5" s="453">
        <v>9.9000000000000005E-2</v>
      </c>
      <c r="DC5" s="453">
        <v>8.8999999999999996E-2</v>
      </c>
      <c r="DD5" s="453">
        <v>8.6999999999999994E-2</v>
      </c>
      <c r="DE5" s="453">
        <v>8.5999999999999993E-2</v>
      </c>
      <c r="DF5" s="478"/>
      <c r="DG5" s="478"/>
      <c r="DH5" s="478"/>
      <c r="DI5" s="478"/>
      <c r="DJ5" s="478"/>
      <c r="DK5" s="478"/>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2199</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8"/>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3">
        <v>9.6000000000000002E-2</v>
      </c>
      <c r="CW6" s="453">
        <v>9.6000000000000002E-2</v>
      </c>
      <c r="CX6" s="453">
        <v>0.14099999999999999</v>
      </c>
      <c r="CY6" s="453">
        <v>0.127</v>
      </c>
      <c r="CZ6" s="453">
        <v>6.7000000000000004E-2</v>
      </c>
      <c r="DA6" s="453">
        <v>8.1000000000000003E-2</v>
      </c>
      <c r="DB6" s="453">
        <v>8.1000000000000003E-2</v>
      </c>
      <c r="DC6" s="453">
        <v>7.0999999999999994E-2</v>
      </c>
      <c r="DD6" s="453">
        <v>6.8999999999999992E-2</v>
      </c>
      <c r="DE6" s="453">
        <v>6.8999999999999992E-2</v>
      </c>
      <c r="DF6" s="478"/>
      <c r="DG6" s="478"/>
      <c r="DH6" s="478"/>
      <c r="DI6" s="478"/>
      <c r="DJ6" s="478"/>
      <c r="DK6" s="478"/>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2200</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0">
        <v>1.0999999999999999E-2</v>
      </c>
      <c r="AB7" s="490">
        <v>1.0999999999999999E-2</v>
      </c>
      <c r="AC7" s="490">
        <v>4.2999999999999997E-2</v>
      </c>
      <c r="AD7" s="490">
        <v>4.2999999999999997E-2</v>
      </c>
      <c r="AE7" s="490">
        <v>1.7000000000000001E-2</v>
      </c>
      <c r="AF7" s="490">
        <v>2.5999999999999999E-2</v>
      </c>
      <c r="AG7" s="490">
        <v>2.5999999999999999E-2</v>
      </c>
      <c r="AH7" s="490">
        <v>1.7999999999999999E-2</v>
      </c>
      <c r="AI7" s="490">
        <v>1.7999999999999999E-2</v>
      </c>
      <c r="AJ7" s="490">
        <v>1.7999999999999999E-2</v>
      </c>
      <c r="AL7" s="41">
        <v>5</v>
      </c>
      <c r="AM7" s="39" t="s">
        <v>2023</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8"/>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7" t="s">
        <v>2125</v>
      </c>
      <c r="CK7" s="42">
        <v>0.09</v>
      </c>
      <c r="CL7" s="42">
        <v>8.3000000000000004E-2</v>
      </c>
      <c r="CM7" s="42">
        <v>0.08</v>
      </c>
      <c r="CN7" s="42">
        <v>0.09</v>
      </c>
      <c r="CO7" s="42">
        <v>0.09</v>
      </c>
      <c r="CP7" s="42">
        <v>0.121</v>
      </c>
      <c r="CQ7" s="42">
        <v>0.121</v>
      </c>
      <c r="CR7" s="42">
        <v>0.185</v>
      </c>
      <c r="CS7" s="42">
        <v>0.111</v>
      </c>
      <c r="CT7" s="42">
        <v>0.15600000000000003</v>
      </c>
      <c r="CU7" s="42">
        <v>0.114</v>
      </c>
      <c r="CV7" s="453">
        <v>0.109</v>
      </c>
      <c r="CW7" s="453">
        <v>0.109</v>
      </c>
      <c r="CX7" s="453">
        <v>0.17300000000000001</v>
      </c>
      <c r="CY7" s="453">
        <v>0.153</v>
      </c>
      <c r="CZ7" s="453">
        <v>9.0000000000000011E-2</v>
      </c>
      <c r="DA7" s="453">
        <v>0.107</v>
      </c>
      <c r="DB7" s="453">
        <v>0.107</v>
      </c>
      <c r="DC7" s="453">
        <v>9.4E-2</v>
      </c>
      <c r="DD7" s="453">
        <v>9.1999999999999998E-2</v>
      </c>
      <c r="DE7" s="453">
        <v>9.0999999999999998E-2</v>
      </c>
      <c r="DF7" s="478"/>
      <c r="DG7" s="478"/>
      <c r="DH7" s="478"/>
      <c r="DI7" s="478"/>
      <c r="DJ7" s="478"/>
      <c r="DK7" s="478"/>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2201</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7" t="s">
        <v>2125</v>
      </c>
      <c r="I8" s="14">
        <v>1.2999999999999999E-2</v>
      </c>
      <c r="J8" s="447" t="s">
        <v>2125</v>
      </c>
      <c r="K8" s="447" t="s">
        <v>2125</v>
      </c>
      <c r="L8" s="14">
        <v>1.9E-2</v>
      </c>
      <c r="M8" s="14">
        <v>3.5999999999999997E-2</v>
      </c>
      <c r="N8" s="14">
        <v>3.5999999999999997E-2</v>
      </c>
      <c r="O8" s="14">
        <v>1.4999999999999999E-2</v>
      </c>
      <c r="P8" s="14">
        <v>1.4999999999999999E-2</v>
      </c>
      <c r="Q8" s="14">
        <v>1.4999999999999999E-2</v>
      </c>
      <c r="R8" s="14">
        <v>1.4999999999999999E-2</v>
      </c>
      <c r="S8" s="447" t="s">
        <v>2125</v>
      </c>
      <c r="T8" s="14">
        <v>1.4999999999999999E-2</v>
      </c>
      <c r="U8" s="14">
        <v>1.6E-2</v>
      </c>
      <c r="V8" s="14">
        <v>1.6E-2</v>
      </c>
      <c r="W8" s="14">
        <v>1.6E-2</v>
      </c>
      <c r="X8" s="14">
        <v>0.01</v>
      </c>
      <c r="Y8" s="14">
        <v>0.01</v>
      </c>
      <c r="Z8" s="14">
        <v>0.01</v>
      </c>
      <c r="AA8" s="447" t="s">
        <v>2125</v>
      </c>
      <c r="AB8" s="447" t="s">
        <v>2125</v>
      </c>
      <c r="AC8" s="490">
        <v>3.9E-2</v>
      </c>
      <c r="AD8" s="490">
        <v>3.9E-2</v>
      </c>
      <c r="AE8" s="447" t="s">
        <v>2125</v>
      </c>
      <c r="AF8" s="447" t="s">
        <v>2125</v>
      </c>
      <c r="AG8" s="447" t="s">
        <v>2125</v>
      </c>
      <c r="AH8" s="447" t="s">
        <v>2125</v>
      </c>
      <c r="AI8" s="447" t="s">
        <v>2125</v>
      </c>
      <c r="AJ8" s="447" t="s">
        <v>2125</v>
      </c>
      <c r="AL8" s="41">
        <v>6</v>
      </c>
      <c r="AM8" s="39" t="s">
        <v>2032</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91"/>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7" t="s">
        <v>2125</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3">
        <v>0.107</v>
      </c>
      <c r="CW8" s="453">
        <v>0.107</v>
      </c>
      <c r="CX8" s="453">
        <v>0.184</v>
      </c>
      <c r="CY8" s="453">
        <v>0.17</v>
      </c>
      <c r="CZ8" s="453">
        <v>8.4000000000000005E-2</v>
      </c>
      <c r="DA8" s="453">
        <v>0.107</v>
      </c>
      <c r="DB8" s="453">
        <v>0.107</v>
      </c>
      <c r="DC8" s="453">
        <v>8.8999999999999996E-2</v>
      </c>
      <c r="DD8" s="453">
        <v>8.6999999999999994E-2</v>
      </c>
      <c r="DE8" s="453">
        <v>8.6999999999999994E-2</v>
      </c>
      <c r="DF8" s="478"/>
      <c r="DG8" s="478"/>
      <c r="DH8" s="478"/>
      <c r="DI8" s="478"/>
      <c r="DJ8" s="478"/>
      <c r="DK8" s="478"/>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2202</v>
      </c>
      <c r="EZ8" s="45">
        <f>DP8/BY4</f>
        <v>0.14427860696517411</v>
      </c>
      <c r="FA8" s="45">
        <f t="shared" si="23"/>
        <v>0.17682926829268292</v>
      </c>
      <c r="FB8" s="45">
        <f t="shared" si="23"/>
        <v>0.14427860696517411</v>
      </c>
      <c r="FC8" s="45">
        <f t="shared" si="23"/>
        <v>0.15803814713896458</v>
      </c>
      <c r="FD8" s="447" t="s">
        <v>2125</v>
      </c>
      <c r="FE8" s="45">
        <f t="shared" si="23"/>
        <v>0.27499999999999997</v>
      </c>
      <c r="FF8" s="447" t="s">
        <v>2125</v>
      </c>
      <c r="FG8" s="447" t="s">
        <v>2125</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7" t="s">
        <v>2125</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7" t="s">
        <v>2125</v>
      </c>
      <c r="FX8" s="447" t="s">
        <v>2125</v>
      </c>
      <c r="FY8" s="45">
        <f t="shared" si="23"/>
        <v>0.3140096618357488</v>
      </c>
      <c r="FZ8" s="45">
        <f t="shared" si="23"/>
        <v>0.34759358288770054</v>
      </c>
      <c r="GA8" s="447" t="s">
        <v>2125</v>
      </c>
      <c r="GB8" s="447" t="s">
        <v>2125</v>
      </c>
      <c r="GC8" s="447" t="s">
        <v>2125</v>
      </c>
      <c r="GD8" s="447" t="s">
        <v>2125</v>
      </c>
      <c r="GE8" s="447" t="s">
        <v>2125</v>
      </c>
      <c r="GF8" s="447" t="s">
        <v>2125</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8"/>
      <c r="BW9" s="41">
        <v>7</v>
      </c>
      <c r="BX9" s="39" t="s">
        <v>107</v>
      </c>
      <c r="BY9" s="42">
        <v>0.35700000000000004</v>
      </c>
      <c r="BZ9" s="42">
        <v>0.28300000000000003</v>
      </c>
      <c r="CA9" s="42">
        <v>0.35700000000000004</v>
      </c>
      <c r="CB9" s="42">
        <v>0.32200000000000001</v>
      </c>
      <c r="CC9" s="447" t="s">
        <v>2125</v>
      </c>
      <c r="CD9" s="42">
        <v>6.8999999999999992E-2</v>
      </c>
      <c r="CE9" s="447" t="s">
        <v>2125</v>
      </c>
      <c r="CF9" s="447" t="s">
        <v>2125</v>
      </c>
      <c r="CG9" s="42">
        <v>0.10700000000000001</v>
      </c>
      <c r="CH9" s="42">
        <v>0.11600000000000001</v>
      </c>
      <c r="CI9" s="42">
        <v>0.11600000000000001</v>
      </c>
      <c r="CJ9" s="447" t="s">
        <v>2125</v>
      </c>
      <c r="CK9" s="42">
        <v>8.7999999999999995E-2</v>
      </c>
      <c r="CL9" s="42">
        <v>8.1000000000000003E-2</v>
      </c>
      <c r="CM9" s="42">
        <v>7.8E-2</v>
      </c>
      <c r="CN9" s="447" t="s">
        <v>2125</v>
      </c>
      <c r="CO9" s="42">
        <v>8.7999999999999995E-2</v>
      </c>
      <c r="CP9" s="42">
        <v>0.11799999999999999</v>
      </c>
      <c r="CQ9" s="42">
        <v>0.11799999999999999</v>
      </c>
      <c r="CR9" s="42">
        <v>0.182</v>
      </c>
      <c r="CS9" s="42">
        <v>0.108</v>
      </c>
      <c r="CT9" s="42">
        <v>0.15300000000000002</v>
      </c>
      <c r="CU9" s="42">
        <v>0.111</v>
      </c>
      <c r="CV9" s="447" t="s">
        <v>2125</v>
      </c>
      <c r="CW9" s="447" t="s">
        <v>2125</v>
      </c>
      <c r="CX9" s="453">
        <v>0.16900000000000001</v>
      </c>
      <c r="CY9" s="453">
        <v>0.14899999999999999</v>
      </c>
      <c r="CZ9" s="447" t="s">
        <v>2125</v>
      </c>
      <c r="DA9" s="447" t="s">
        <v>2125</v>
      </c>
      <c r="DB9" s="447" t="s">
        <v>2125</v>
      </c>
      <c r="DC9" s="447" t="s">
        <v>2125</v>
      </c>
      <c r="DD9" s="447" t="s">
        <v>2125</v>
      </c>
      <c r="DE9" s="447" t="s">
        <v>2125</v>
      </c>
      <c r="DF9" s="478"/>
      <c r="DG9" s="478"/>
      <c r="DH9" s="478"/>
      <c r="DI9" s="478"/>
      <c r="DJ9" s="478"/>
      <c r="DK9" s="478"/>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2203</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0">
        <v>0.02</v>
      </c>
      <c r="AB10" s="490">
        <v>0.02</v>
      </c>
      <c r="AC10" s="490">
        <v>3.7999999999999999E-2</v>
      </c>
      <c r="AD10" s="490">
        <v>3.7999999999999999E-2</v>
      </c>
      <c r="AE10" s="490">
        <v>1.0999999999999999E-2</v>
      </c>
      <c r="AF10" s="490">
        <v>1.7999999999999999E-2</v>
      </c>
      <c r="AG10" s="490">
        <v>1.7999999999999999E-2</v>
      </c>
      <c r="AH10" s="490">
        <v>1.2999999999999999E-2</v>
      </c>
      <c r="AI10" s="490">
        <v>1.2999999999999999E-2</v>
      </c>
      <c r="AJ10" s="490">
        <v>1.2999999999999999E-2</v>
      </c>
      <c r="AL10" s="41">
        <v>8</v>
      </c>
      <c r="AM10" s="39" t="s">
        <v>2029</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8"/>
      <c r="BW10" s="41">
        <v>8</v>
      </c>
      <c r="BX10" s="39" t="s">
        <v>108</v>
      </c>
      <c r="BY10" s="42">
        <v>0.32800000000000001</v>
      </c>
      <c r="BZ10" s="42">
        <v>0.27400000000000002</v>
      </c>
      <c r="CA10" s="42">
        <v>0.32800000000000001</v>
      </c>
      <c r="CB10" s="42">
        <v>0.30299999999999999</v>
      </c>
      <c r="CC10" s="447" t="s">
        <v>2125</v>
      </c>
      <c r="CD10" s="42">
        <v>6.7999999999999991E-2</v>
      </c>
      <c r="CE10" s="447" t="s">
        <v>2125</v>
      </c>
      <c r="CF10" s="447" t="s">
        <v>2125</v>
      </c>
      <c r="CG10" s="42">
        <v>0.11799999999999999</v>
      </c>
      <c r="CH10" s="42">
        <v>0.11599999999999999</v>
      </c>
      <c r="CI10" s="42">
        <v>0.11599999999999999</v>
      </c>
      <c r="CJ10" s="447" t="s">
        <v>2125</v>
      </c>
      <c r="CK10" s="42">
        <v>8.3999999999999991E-2</v>
      </c>
      <c r="CL10" s="42">
        <v>7.8E-2</v>
      </c>
      <c r="CM10" s="42">
        <v>7.6999999999999999E-2</v>
      </c>
      <c r="CN10" s="447" t="s">
        <v>2125</v>
      </c>
      <c r="CO10" s="42">
        <v>8.3999999999999991E-2</v>
      </c>
      <c r="CP10" s="42">
        <v>0.121</v>
      </c>
      <c r="CQ10" s="42">
        <v>0.121</v>
      </c>
      <c r="CR10" s="42">
        <v>0.16799999999999998</v>
      </c>
      <c r="CS10" s="42">
        <v>0.106</v>
      </c>
      <c r="CT10" s="42">
        <v>0.13900000000000001</v>
      </c>
      <c r="CU10" s="42">
        <v>0.108</v>
      </c>
      <c r="CV10" s="447" t="s">
        <v>2125</v>
      </c>
      <c r="CW10" s="447" t="s">
        <v>2125</v>
      </c>
      <c r="CX10" s="453">
        <v>0.18</v>
      </c>
      <c r="CY10" s="453">
        <v>0.16600000000000001</v>
      </c>
      <c r="CZ10" s="447" t="s">
        <v>2125</v>
      </c>
      <c r="DA10" s="447" t="s">
        <v>2125</v>
      </c>
      <c r="DB10" s="447" t="s">
        <v>2125</v>
      </c>
      <c r="DC10" s="447" t="s">
        <v>2125</v>
      </c>
      <c r="DD10" s="447" t="s">
        <v>2125</v>
      </c>
      <c r="DE10" s="447" t="s">
        <v>2125</v>
      </c>
      <c r="DF10" s="478"/>
      <c r="DG10" s="478"/>
      <c r="DH10" s="478"/>
      <c r="DI10" s="478"/>
      <c r="DJ10" s="478"/>
      <c r="DK10" s="478"/>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2204</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8"/>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7" t="s">
        <v>2125</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3">
        <v>8.6999999999999994E-2</v>
      </c>
      <c r="CW11" s="453">
        <v>8.6999999999999994E-2</v>
      </c>
      <c r="CX11" s="453">
        <v>0.14599999999999999</v>
      </c>
      <c r="CY11" s="453">
        <v>0.13200000000000001</v>
      </c>
      <c r="CZ11" s="453">
        <v>7.3000000000000009E-2</v>
      </c>
      <c r="DA11" s="453">
        <v>8.8999999999999996E-2</v>
      </c>
      <c r="DB11" s="453">
        <v>8.8999999999999996E-2</v>
      </c>
      <c r="DC11" s="453">
        <v>7.5999999999999998E-2</v>
      </c>
      <c r="DD11" s="453">
        <v>7.3999999999999996E-2</v>
      </c>
      <c r="DE11" s="453">
        <v>7.3999999999999996E-2</v>
      </c>
      <c r="DF11" s="478"/>
      <c r="DG11" s="478"/>
      <c r="DH11" s="478"/>
      <c r="DI11" s="478"/>
      <c r="DJ11" s="478"/>
      <c r="DK11" s="478"/>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2205</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7" t="s">
        <v>2125</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2030</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91"/>
      <c r="BW12" s="41">
        <v>10</v>
      </c>
      <c r="BX12" s="39" t="s">
        <v>110</v>
      </c>
      <c r="BY12" s="42">
        <v>0.28300000000000003</v>
      </c>
      <c r="BZ12" s="42">
        <v>0.22899999999999998</v>
      </c>
      <c r="CA12" s="42">
        <v>0.28300000000000003</v>
      </c>
      <c r="CB12" s="42">
        <v>0.25800000000000001</v>
      </c>
      <c r="CC12" s="447" t="s">
        <v>2125</v>
      </c>
      <c r="CD12" s="42">
        <v>5.6999999999999995E-2</v>
      </c>
      <c r="CE12" s="447" t="s">
        <v>2125</v>
      </c>
      <c r="CF12" s="447" t="s">
        <v>2125</v>
      </c>
      <c r="CG12" s="42">
        <v>0.09</v>
      </c>
      <c r="CH12" s="42">
        <v>9.799999999999999E-2</v>
      </c>
      <c r="CI12" s="42">
        <v>9.799999999999999E-2</v>
      </c>
      <c r="CJ12" s="447" t="s">
        <v>2125</v>
      </c>
      <c r="CK12" s="42">
        <v>7.0999999999999994E-2</v>
      </c>
      <c r="CL12" s="42">
        <v>6.5000000000000002E-2</v>
      </c>
      <c r="CM12" s="42">
        <v>6.4000000000000001E-2</v>
      </c>
      <c r="CN12" s="447" t="s">
        <v>2125</v>
      </c>
      <c r="CO12" s="42">
        <v>7.0999999999999994E-2</v>
      </c>
      <c r="CP12" s="42">
        <v>9.5000000000000001E-2</v>
      </c>
      <c r="CQ12" s="42">
        <v>9.5000000000000001E-2</v>
      </c>
      <c r="CR12" s="42">
        <v>0.14200000000000002</v>
      </c>
      <c r="CS12" s="42">
        <v>8.5999999999999993E-2</v>
      </c>
      <c r="CT12" s="42">
        <v>0.11899999999999999</v>
      </c>
      <c r="CU12" s="42">
        <v>8.7999999999999995E-2</v>
      </c>
      <c r="CV12" s="447" t="s">
        <v>2125</v>
      </c>
      <c r="CW12" s="447" t="s">
        <v>2125</v>
      </c>
      <c r="CX12" s="453">
        <v>0.14199999999999999</v>
      </c>
      <c r="CY12" s="453">
        <v>0.128</v>
      </c>
      <c r="CZ12" s="447" t="s">
        <v>2125</v>
      </c>
      <c r="DA12" s="447" t="s">
        <v>2125</v>
      </c>
      <c r="DB12" s="447" t="s">
        <v>2125</v>
      </c>
      <c r="DC12" s="447" t="s">
        <v>2125</v>
      </c>
      <c r="DD12" s="447" t="s">
        <v>2125</v>
      </c>
      <c r="DE12" s="447" t="s">
        <v>2125</v>
      </c>
      <c r="DF12" s="491"/>
      <c r="DG12" s="491"/>
      <c r="DH12" s="491"/>
      <c r="DI12" s="491"/>
      <c r="DJ12" s="491"/>
      <c r="DK12" s="491"/>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2206</v>
      </c>
      <c r="EZ12" s="45">
        <f>DP12/BY3</f>
        <v>0.10311750599520392</v>
      </c>
      <c r="FA12" s="45">
        <f t="shared" ref="FA12:FZ15" si="40">DQ12/BZ3</f>
        <v>0.12536443148688056</v>
      </c>
      <c r="FB12" s="45">
        <f t="shared" si="40"/>
        <v>0.10311750599520392</v>
      </c>
      <c r="FC12" s="45">
        <f t="shared" si="40"/>
        <v>0.11256544502617812</v>
      </c>
      <c r="FD12" s="447" t="s">
        <v>2125</v>
      </c>
      <c r="FE12" s="45">
        <f t="shared" si="40"/>
        <v>0.16049382716049382</v>
      </c>
      <c r="FF12" s="447" t="s">
        <v>2125</v>
      </c>
      <c r="FG12" s="447" t="s">
        <v>2125</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7" t="s">
        <v>2125</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7" t="s">
        <v>2125</v>
      </c>
      <c r="FX12" s="447" t="s">
        <v>2125</v>
      </c>
      <c r="FY12" s="45">
        <f t="shared" si="40"/>
        <v>0.16587677725118483</v>
      </c>
      <c r="FZ12" s="45">
        <f t="shared" si="40"/>
        <v>0.18324607329842935</v>
      </c>
      <c r="GA12" s="447" t="s">
        <v>2125</v>
      </c>
      <c r="GB12" s="447" t="s">
        <v>2125</v>
      </c>
      <c r="GC12" s="447" t="s">
        <v>2125</v>
      </c>
      <c r="GD12" s="447" t="s">
        <v>2125</v>
      </c>
      <c r="GE12" s="447" t="s">
        <v>2125</v>
      </c>
      <c r="GF12" s="447" t="s">
        <v>2125</v>
      </c>
    </row>
    <row r="13" spans="2:188">
      <c r="AL13" s="41">
        <v>11</v>
      </c>
      <c r="AM13" s="39" t="s">
        <v>2024</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8"/>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7" t="s">
        <v>2125</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3">
        <v>8.1000000000000003E-2</v>
      </c>
      <c r="CW13" s="453">
        <v>8.1000000000000003E-2</v>
      </c>
      <c r="CX13" s="453">
        <v>0.152</v>
      </c>
      <c r="CY13" s="453">
        <v>0.14399999999999999</v>
      </c>
      <c r="CZ13" s="453">
        <v>6.5000000000000002E-2</v>
      </c>
      <c r="DA13" s="453">
        <v>8.4999999999999992E-2</v>
      </c>
      <c r="DB13" s="453">
        <v>8.4999999999999992E-2</v>
      </c>
      <c r="DC13" s="453">
        <v>6.699999999999999E-2</v>
      </c>
      <c r="DD13" s="453">
        <v>6.5999999999999989E-2</v>
      </c>
      <c r="DE13" s="453">
        <v>6.5999999999999989E-2</v>
      </c>
      <c r="DF13" s="491"/>
      <c r="DG13" s="491"/>
      <c r="DH13" s="491"/>
      <c r="DI13" s="491"/>
      <c r="DJ13" s="491"/>
      <c r="DK13" s="491"/>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2207</v>
      </c>
      <c r="EZ13" s="45">
        <f>DP13/BY4</f>
        <v>6.9651741293532396E-2</v>
      </c>
      <c r="FA13" s="45">
        <f t="shared" si="40"/>
        <v>8.5365853658536661E-2</v>
      </c>
      <c r="FB13" s="45">
        <f t="shared" si="40"/>
        <v>6.9651741293532396E-2</v>
      </c>
      <c r="FC13" s="45">
        <f t="shared" si="40"/>
        <v>7.6294277929155385E-2</v>
      </c>
      <c r="FD13" s="447" t="s">
        <v>2125</v>
      </c>
      <c r="FE13" s="45">
        <f t="shared" si="40"/>
        <v>0.15</v>
      </c>
      <c r="FF13" s="447" t="s">
        <v>2125</v>
      </c>
      <c r="FG13" s="447" t="s">
        <v>2125</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7" t="s">
        <v>2125</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7" t="s">
        <v>2125</v>
      </c>
      <c r="FX13" s="447" t="s">
        <v>2125</v>
      </c>
      <c r="FY13" s="45">
        <f t="shared" si="40"/>
        <v>0.14975845410628019</v>
      </c>
      <c r="FZ13" s="45">
        <f t="shared" si="40"/>
        <v>0.16577540106951871</v>
      </c>
      <c r="GA13" s="447" t="s">
        <v>2125</v>
      </c>
      <c r="GB13" s="447" t="s">
        <v>2125</v>
      </c>
      <c r="GC13" s="447" t="s">
        <v>2125</v>
      </c>
      <c r="GD13" s="447" t="s">
        <v>2125</v>
      </c>
      <c r="GE13" s="447" t="s">
        <v>2125</v>
      </c>
      <c r="GF13" s="447" t="s">
        <v>2125</v>
      </c>
    </row>
    <row r="14" spans="2:188">
      <c r="AL14" s="41">
        <v>12</v>
      </c>
      <c r="AM14" s="39" t="s">
        <v>2035</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91"/>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7" t="s">
        <v>2125</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3">
        <v>9.8000000000000004E-2</v>
      </c>
      <c r="CW14" s="453">
        <v>9.8000000000000004E-2</v>
      </c>
      <c r="CX14" s="453">
        <v>0.13</v>
      </c>
      <c r="CY14" s="453">
        <v>0.11</v>
      </c>
      <c r="CZ14" s="453">
        <v>7.3000000000000009E-2</v>
      </c>
      <c r="DA14" s="453">
        <v>8.1000000000000003E-2</v>
      </c>
      <c r="DB14" s="453">
        <v>8.1000000000000003E-2</v>
      </c>
      <c r="DC14" s="453">
        <v>7.5999999999999998E-2</v>
      </c>
      <c r="DD14" s="453">
        <v>7.3999999999999996E-2</v>
      </c>
      <c r="DE14" s="453">
        <v>7.2999999999999995E-2</v>
      </c>
      <c r="DF14" s="491"/>
      <c r="DG14" s="491"/>
      <c r="DH14" s="491"/>
      <c r="DI14" s="491"/>
      <c r="DJ14" s="491"/>
      <c r="DK14" s="491"/>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2208</v>
      </c>
      <c r="EZ14" s="45">
        <f>DP14/BY5</f>
        <v>-7.7809798270893279E-2</v>
      </c>
      <c r="FA14" s="45">
        <f t="shared" si="40"/>
        <v>-9.8901098901098772E-2</v>
      </c>
      <c r="FB14" s="45">
        <f t="shared" si="40"/>
        <v>-7.7809798270893279E-2</v>
      </c>
      <c r="FC14" s="45">
        <f t="shared" si="40"/>
        <v>-8.6538461538461439E-2</v>
      </c>
      <c r="FD14" s="447" t="s">
        <v>2125</v>
      </c>
      <c r="FE14" s="45">
        <f t="shared" si="40"/>
        <v>-1.4925373134328374E-2</v>
      </c>
      <c r="FF14" s="447" t="s">
        <v>2125</v>
      </c>
      <c r="FG14" s="447" t="s">
        <v>2125</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7" t="s">
        <v>2125</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7" t="s">
        <v>2125</v>
      </c>
      <c r="FX14" s="447" t="s">
        <v>2125</v>
      </c>
      <c r="FY14" s="45">
        <f t="shared" si="40"/>
        <v>-4.7619047619047658E-2</v>
      </c>
      <c r="FZ14" s="45">
        <f t="shared" si="40"/>
        <v>-5.4054054054054106E-2</v>
      </c>
      <c r="GA14" s="447" t="s">
        <v>2125</v>
      </c>
      <c r="GB14" s="447" t="s">
        <v>2125</v>
      </c>
      <c r="GC14" s="447" t="s">
        <v>2125</v>
      </c>
      <c r="GD14" s="447" t="s">
        <v>2125</v>
      </c>
      <c r="GE14" s="447" t="s">
        <v>2125</v>
      </c>
      <c r="GF14" s="447" t="s">
        <v>2125</v>
      </c>
    </row>
    <row r="15" spans="2:188">
      <c r="AL15" s="41">
        <v>13</v>
      </c>
      <c r="AM15" s="39" t="s">
        <v>2031</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91"/>
      <c r="BW15" s="41">
        <v>13</v>
      </c>
      <c r="BX15" s="39" t="s">
        <v>113</v>
      </c>
      <c r="BY15" s="42">
        <v>0.23900000000000002</v>
      </c>
      <c r="BZ15" s="42">
        <v>0.20899999999999999</v>
      </c>
      <c r="CA15" s="42">
        <v>0.23900000000000002</v>
      </c>
      <c r="CB15" s="42">
        <v>0.22500000000000001</v>
      </c>
      <c r="CC15" s="447" t="s">
        <v>2125</v>
      </c>
      <c r="CD15" s="42">
        <v>5.3999999999999992E-2</v>
      </c>
      <c r="CE15" s="447" t="s">
        <v>2125</v>
      </c>
      <c r="CF15" s="447" t="s">
        <v>2125</v>
      </c>
      <c r="CG15" s="42">
        <v>9.7000000000000003E-2</v>
      </c>
      <c r="CH15" s="42">
        <v>9.4E-2</v>
      </c>
      <c r="CI15" s="42">
        <v>9.4E-2</v>
      </c>
      <c r="CJ15" s="447" t="s">
        <v>2125</v>
      </c>
      <c r="CK15" s="42">
        <v>6.2999999999999987E-2</v>
      </c>
      <c r="CL15" s="42">
        <v>0.06</v>
      </c>
      <c r="CM15" s="42">
        <v>5.8999999999999997E-2</v>
      </c>
      <c r="CN15" s="447" t="s">
        <v>2125</v>
      </c>
      <c r="CO15" s="42">
        <v>6.2999999999999987E-2</v>
      </c>
      <c r="CP15" s="42">
        <v>9.2999999999999999E-2</v>
      </c>
      <c r="CQ15" s="42">
        <v>9.2999999999999999E-2</v>
      </c>
      <c r="CR15" s="42">
        <v>0.11899999999999999</v>
      </c>
      <c r="CS15" s="42">
        <v>0.08</v>
      </c>
      <c r="CT15" s="42">
        <v>9.8000000000000004E-2</v>
      </c>
      <c r="CU15" s="42">
        <v>8.1000000000000003E-2</v>
      </c>
      <c r="CV15" s="447" t="s">
        <v>2125</v>
      </c>
      <c r="CW15" s="447" t="s">
        <v>2125</v>
      </c>
      <c r="CX15" s="453">
        <v>0.14799999999999999</v>
      </c>
      <c r="CY15" s="453">
        <v>0.14000000000000001</v>
      </c>
      <c r="CZ15" s="447" t="s">
        <v>2125</v>
      </c>
      <c r="DA15" s="447" t="s">
        <v>2125</v>
      </c>
      <c r="DB15" s="447" t="s">
        <v>2125</v>
      </c>
      <c r="DC15" s="447" t="s">
        <v>2125</v>
      </c>
      <c r="DD15" s="447" t="s">
        <v>2125</v>
      </c>
      <c r="DE15" s="447" t="s">
        <v>2125</v>
      </c>
      <c r="DF15" s="491"/>
      <c r="DG15" s="491"/>
      <c r="DH15" s="491"/>
      <c r="DI15" s="491"/>
      <c r="DJ15" s="491"/>
      <c r="DK15" s="491"/>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2209</v>
      </c>
      <c r="EZ15" s="45">
        <f>DP15/BY6</f>
        <v>-0.36996336996336987</v>
      </c>
      <c r="FA15" s="45">
        <f t="shared" si="40"/>
        <v>-0.36986301369863006</v>
      </c>
      <c r="FB15" s="45">
        <f t="shared" si="40"/>
        <v>-0.36996336996336987</v>
      </c>
      <c r="FC15" s="45">
        <f t="shared" si="40"/>
        <v>-0.36693548387096775</v>
      </c>
      <c r="FD15" s="447" t="s">
        <v>2125</v>
      </c>
      <c r="FE15" s="45">
        <f t="shared" si="40"/>
        <v>-0.23636363636363636</v>
      </c>
      <c r="FF15" s="447" t="s">
        <v>2125</v>
      </c>
      <c r="FG15" s="447" t="s">
        <v>2125</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7" t="s">
        <v>2125</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7" t="s">
        <v>2125</v>
      </c>
      <c r="FX15" s="447" t="s">
        <v>2125</v>
      </c>
      <c r="FY15" s="45">
        <f t="shared" si="40"/>
        <v>-0.24822695035461018</v>
      </c>
      <c r="FZ15" s="45">
        <f t="shared" si="40"/>
        <v>-0.22834645669291337</v>
      </c>
      <c r="GA15" s="447" t="s">
        <v>2125</v>
      </c>
      <c r="GB15" s="447" t="s">
        <v>2125</v>
      </c>
      <c r="GC15" s="447" t="s">
        <v>2125</v>
      </c>
      <c r="GD15" s="447" t="s">
        <v>2125</v>
      </c>
      <c r="GE15" s="447" t="s">
        <v>2125</v>
      </c>
      <c r="GF15" s="447" t="s">
        <v>2125</v>
      </c>
    </row>
    <row r="16" spans="2:188">
      <c r="AL16" s="41">
        <v>14</v>
      </c>
      <c r="AM16" s="39" t="s">
        <v>2034</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91"/>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7" t="s">
        <v>2125</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3">
        <v>6.0999999999999999E-2</v>
      </c>
      <c r="CW16" s="453">
        <v>6.0999999999999999E-2</v>
      </c>
      <c r="CX16" s="453">
        <v>0.11399999999999999</v>
      </c>
      <c r="CY16" s="453">
        <v>0.106</v>
      </c>
      <c r="CZ16" s="453">
        <v>5.4000000000000006E-2</v>
      </c>
      <c r="DA16" s="453">
        <v>6.7000000000000004E-2</v>
      </c>
      <c r="DB16" s="453">
        <v>6.7000000000000004E-2</v>
      </c>
      <c r="DC16" s="453">
        <v>5.3999999999999999E-2</v>
      </c>
      <c r="DD16" s="453">
        <v>5.2999999999999999E-2</v>
      </c>
      <c r="DE16" s="453">
        <v>5.2999999999999999E-2</v>
      </c>
      <c r="DF16" s="491"/>
      <c r="DG16" s="491"/>
      <c r="DH16" s="491"/>
      <c r="DI16" s="491"/>
      <c r="DJ16" s="491"/>
      <c r="DK16" s="491"/>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2210</v>
      </c>
      <c r="EZ16" s="45">
        <f>DP16/BY3</f>
        <v>0.21103117505995209</v>
      </c>
      <c r="FA16" s="45">
        <f t="shared" ref="FA16:FZ19" si="54">DQ16/BZ3</f>
        <v>0.25655976676384845</v>
      </c>
      <c r="FB16" s="45">
        <f t="shared" si="54"/>
        <v>0.21103117505995209</v>
      </c>
      <c r="FC16" s="45">
        <f t="shared" si="54"/>
        <v>0.23036649214659691</v>
      </c>
      <c r="FD16" s="447" t="s">
        <v>2125</v>
      </c>
      <c r="FE16" s="45">
        <f t="shared" si="54"/>
        <v>0.29629629629629628</v>
      </c>
      <c r="FF16" s="447" t="s">
        <v>2125</v>
      </c>
      <c r="FG16" s="447" t="s">
        <v>2125</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7" t="s">
        <v>2125</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7" t="s">
        <v>2125</v>
      </c>
      <c r="FX16" s="447" t="s">
        <v>2125</v>
      </c>
      <c r="FY16" s="45">
        <f t="shared" si="54"/>
        <v>0.34597156398104267</v>
      </c>
      <c r="FZ16" s="45">
        <f t="shared" si="54"/>
        <v>0.38219895287958122</v>
      </c>
      <c r="GA16" s="447" t="s">
        <v>2125</v>
      </c>
      <c r="GB16" s="447" t="s">
        <v>2125</v>
      </c>
      <c r="GC16" s="447" t="s">
        <v>2125</v>
      </c>
      <c r="GD16" s="447" t="s">
        <v>2125</v>
      </c>
      <c r="GE16" s="447" t="s">
        <v>2125</v>
      </c>
      <c r="GF16" s="447" t="s">
        <v>2125</v>
      </c>
    </row>
    <row r="17" spans="38:188">
      <c r="AL17" s="41">
        <v>15</v>
      </c>
      <c r="AM17" s="39" t="s">
        <v>2033</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91"/>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7" t="s">
        <v>2125</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3">
        <v>7.5999999999999998E-2</v>
      </c>
      <c r="CW17" s="453">
        <v>7.5999999999999998E-2</v>
      </c>
      <c r="CX17" s="453">
        <v>0.10299999999999999</v>
      </c>
      <c r="CY17" s="453">
        <v>8.8999999999999996E-2</v>
      </c>
      <c r="CZ17" s="453">
        <v>5.6000000000000008E-2</v>
      </c>
      <c r="DA17" s="453">
        <v>6.3E-2</v>
      </c>
      <c r="DB17" s="453">
        <v>6.3E-2</v>
      </c>
      <c r="DC17" s="453">
        <v>5.8000000000000003E-2</v>
      </c>
      <c r="DD17" s="453">
        <v>5.6000000000000001E-2</v>
      </c>
      <c r="DE17" s="453">
        <v>5.6000000000000001E-2</v>
      </c>
      <c r="DF17" s="491"/>
      <c r="DG17" s="491"/>
      <c r="DH17" s="491"/>
      <c r="DI17" s="491"/>
      <c r="DJ17" s="491"/>
      <c r="DK17" s="491"/>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2211</v>
      </c>
      <c r="EZ17" s="45">
        <f>DP17/BY4</f>
        <v>0.18159203980099503</v>
      </c>
      <c r="FA17" s="45">
        <f t="shared" si="54"/>
        <v>0.22256097560975613</v>
      </c>
      <c r="FB17" s="45">
        <f t="shared" si="54"/>
        <v>0.18159203980099503</v>
      </c>
      <c r="FC17" s="45">
        <f t="shared" si="54"/>
        <v>0.19891008174386923</v>
      </c>
      <c r="FD17" s="447" t="s">
        <v>2125</v>
      </c>
      <c r="FE17" s="45">
        <f t="shared" si="54"/>
        <v>0.28749999999999998</v>
      </c>
      <c r="FF17" s="447" t="s">
        <v>2125</v>
      </c>
      <c r="FG17" s="447" t="s">
        <v>2125</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7" t="s">
        <v>2125</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7" t="s">
        <v>2125</v>
      </c>
      <c r="FX17" s="447" t="s">
        <v>2125</v>
      </c>
      <c r="FY17" s="45">
        <f t="shared" si="54"/>
        <v>0.33333333333333331</v>
      </c>
      <c r="FZ17" s="45">
        <f t="shared" si="54"/>
        <v>0.36898395721925137</v>
      </c>
      <c r="GA17" s="447" t="s">
        <v>2125</v>
      </c>
      <c r="GB17" s="447" t="s">
        <v>2125</v>
      </c>
      <c r="GC17" s="447" t="s">
        <v>2125</v>
      </c>
      <c r="GD17" s="447" t="s">
        <v>2125</v>
      </c>
      <c r="GE17" s="447" t="s">
        <v>2125</v>
      </c>
      <c r="GF17" s="447" t="s">
        <v>2125</v>
      </c>
    </row>
    <row r="18" spans="38:188">
      <c r="AL18" s="41">
        <v>16</v>
      </c>
      <c r="AM18" s="39" t="s">
        <v>2036</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91"/>
      <c r="BW18" s="41">
        <v>16</v>
      </c>
      <c r="BX18" s="39" t="s">
        <v>116</v>
      </c>
      <c r="BY18" s="42">
        <v>0.19400000000000001</v>
      </c>
      <c r="BZ18" s="42">
        <v>0.16400000000000001</v>
      </c>
      <c r="CA18" s="42">
        <v>0.19400000000000001</v>
      </c>
      <c r="CB18" s="42">
        <v>0.18</v>
      </c>
      <c r="CC18" s="447" t="s">
        <v>2125</v>
      </c>
      <c r="CD18" s="42">
        <v>4.2999999999999997E-2</v>
      </c>
      <c r="CE18" s="447" t="s">
        <v>2125</v>
      </c>
      <c r="CF18" s="447" t="s">
        <v>2125</v>
      </c>
      <c r="CG18" s="42">
        <v>6.9000000000000006E-2</v>
      </c>
      <c r="CH18" s="42">
        <v>7.5999999999999998E-2</v>
      </c>
      <c r="CI18" s="42">
        <v>7.5999999999999998E-2</v>
      </c>
      <c r="CJ18" s="447" t="s">
        <v>2125</v>
      </c>
      <c r="CK18" s="42">
        <v>4.9999999999999996E-2</v>
      </c>
      <c r="CL18" s="42">
        <v>4.7E-2</v>
      </c>
      <c r="CM18" s="42">
        <v>4.5999999999999999E-2</v>
      </c>
      <c r="CN18" s="447" t="s">
        <v>2125</v>
      </c>
      <c r="CO18" s="42">
        <v>4.9999999999999996E-2</v>
      </c>
      <c r="CP18" s="42">
        <v>6.7000000000000004E-2</v>
      </c>
      <c r="CQ18" s="42">
        <v>6.7000000000000004E-2</v>
      </c>
      <c r="CR18" s="42">
        <v>9.2999999999999999E-2</v>
      </c>
      <c r="CS18" s="42">
        <v>6.0000000000000005E-2</v>
      </c>
      <c r="CT18" s="42">
        <v>7.8E-2</v>
      </c>
      <c r="CU18" s="42">
        <v>6.1000000000000006E-2</v>
      </c>
      <c r="CV18" s="447" t="s">
        <v>2125</v>
      </c>
      <c r="CW18" s="447" t="s">
        <v>2125</v>
      </c>
      <c r="CX18" s="453">
        <v>0.11</v>
      </c>
      <c r="CY18" s="453">
        <v>0.10200000000000001</v>
      </c>
      <c r="CZ18" s="447" t="s">
        <v>2125</v>
      </c>
      <c r="DA18" s="447" t="s">
        <v>2125</v>
      </c>
      <c r="DB18" s="447" t="s">
        <v>2125</v>
      </c>
      <c r="DC18" s="447" t="s">
        <v>2125</v>
      </c>
      <c r="DD18" s="447" t="s">
        <v>2125</v>
      </c>
      <c r="DE18" s="447" t="s">
        <v>2125</v>
      </c>
      <c r="DF18" s="491"/>
      <c r="DG18" s="491"/>
      <c r="DH18" s="491"/>
      <c r="DI18" s="491"/>
      <c r="DJ18" s="491"/>
      <c r="DK18" s="491"/>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2212</v>
      </c>
      <c r="EZ18" s="45">
        <f>DP18/BY5</f>
        <v>5.187319884726229E-2</v>
      </c>
      <c r="FA18" s="45">
        <f t="shared" si="54"/>
        <v>6.5934065934065991E-2</v>
      </c>
      <c r="FB18" s="45">
        <f t="shared" si="54"/>
        <v>5.187319884726229E-2</v>
      </c>
      <c r="FC18" s="45">
        <f t="shared" si="54"/>
        <v>5.7692307692307744E-2</v>
      </c>
      <c r="FD18" s="447" t="s">
        <v>2125</v>
      </c>
      <c r="FE18" s="45">
        <f t="shared" si="54"/>
        <v>0.14925373134328354</v>
      </c>
      <c r="FF18" s="447" t="s">
        <v>2125</v>
      </c>
      <c r="FG18" s="447" t="s">
        <v>2125</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7" t="s">
        <v>2125</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7" t="s">
        <v>2125</v>
      </c>
      <c r="FX18" s="447" t="s">
        <v>2125</v>
      </c>
      <c r="FY18" s="45">
        <f t="shared" si="54"/>
        <v>0.17857142857142855</v>
      </c>
      <c r="FZ18" s="45">
        <f t="shared" si="54"/>
        <v>0.20270270270270271</v>
      </c>
      <c r="GA18" s="447" t="s">
        <v>2125</v>
      </c>
      <c r="GB18" s="447" t="s">
        <v>2125</v>
      </c>
      <c r="GC18" s="447" t="s">
        <v>2125</v>
      </c>
      <c r="GD18" s="447" t="s">
        <v>2125</v>
      </c>
      <c r="GE18" s="447" t="s">
        <v>2125</v>
      </c>
      <c r="GF18" s="447" t="s">
        <v>2125</v>
      </c>
    </row>
    <row r="19" spans="38:188">
      <c r="AL19" s="41">
        <v>17</v>
      </c>
      <c r="AM19" s="39" t="s">
        <v>2037</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91"/>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7" t="s">
        <v>2125</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3">
        <v>7.0000000000000007E-2</v>
      </c>
      <c r="CW19" s="453">
        <v>7.0000000000000007E-2</v>
      </c>
      <c r="CX19" s="453">
        <v>0.109</v>
      </c>
      <c r="CY19" s="453">
        <v>0.10100000000000001</v>
      </c>
      <c r="CZ19" s="453">
        <v>4.8000000000000001E-2</v>
      </c>
      <c r="DA19" s="453">
        <v>5.8999999999999997E-2</v>
      </c>
      <c r="DB19" s="453">
        <v>5.8999999999999997E-2</v>
      </c>
      <c r="DC19" s="453">
        <v>4.9000000000000002E-2</v>
      </c>
      <c r="DD19" s="453">
        <v>4.8000000000000001E-2</v>
      </c>
      <c r="DE19" s="453">
        <v>4.8000000000000001E-2</v>
      </c>
      <c r="DF19" s="491"/>
      <c r="DG19" s="491"/>
      <c r="DH19" s="491"/>
      <c r="DI19" s="491"/>
      <c r="DJ19" s="491"/>
      <c r="DK19" s="491"/>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2213</v>
      </c>
      <c r="EZ19" s="45">
        <f>DP19/BY6</f>
        <v>-0.20512820512820509</v>
      </c>
      <c r="FA19" s="45">
        <f t="shared" si="54"/>
        <v>-0.16438356164383564</v>
      </c>
      <c r="FB19" s="45">
        <f t="shared" si="54"/>
        <v>-0.20512820512820509</v>
      </c>
      <c r="FC19" s="45">
        <f t="shared" si="54"/>
        <v>-0.18548387096774202</v>
      </c>
      <c r="FD19" s="447" t="s">
        <v>2125</v>
      </c>
      <c r="FE19" s="45">
        <f t="shared" si="54"/>
        <v>-3.6363636363636404E-2</v>
      </c>
      <c r="FF19" s="447" t="s">
        <v>2125</v>
      </c>
      <c r="FG19" s="447" t="s">
        <v>2125</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7" t="s">
        <v>2125</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7" t="s">
        <v>2125</v>
      </c>
      <c r="FX19" s="447" t="s">
        <v>2125</v>
      </c>
      <c r="FY19" s="45">
        <f t="shared" si="54"/>
        <v>2.1276595744680674E-2</v>
      </c>
      <c r="FZ19" s="45">
        <f t="shared" si="54"/>
        <v>7.0866141732283533E-2</v>
      </c>
      <c r="GA19" s="447" t="s">
        <v>2125</v>
      </c>
      <c r="GB19" s="447" t="s">
        <v>2125</v>
      </c>
      <c r="GC19" s="447" t="s">
        <v>2125</v>
      </c>
      <c r="GD19" s="447" t="s">
        <v>2125</v>
      </c>
      <c r="GE19" s="447" t="s">
        <v>2125</v>
      </c>
      <c r="GF19" s="447" t="s">
        <v>2125</v>
      </c>
    </row>
    <row r="20" spans="38:188" ht="24">
      <c r="AL20" s="41">
        <v>18</v>
      </c>
      <c r="AM20" s="39" t="s">
        <v>2038</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91"/>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7" t="s">
        <v>2125</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3">
        <v>0.05</v>
      </c>
      <c r="CW20" s="453">
        <v>0.05</v>
      </c>
      <c r="CX20" s="453">
        <v>7.1000000000000008E-2</v>
      </c>
      <c r="CY20" s="453">
        <v>6.3E-2</v>
      </c>
      <c r="CZ20" s="453">
        <v>3.7000000000000005E-2</v>
      </c>
      <c r="DA20" s="453">
        <v>4.1000000000000002E-2</v>
      </c>
      <c r="DB20" s="453">
        <v>4.1000000000000002E-2</v>
      </c>
      <c r="DC20" s="453">
        <v>3.5999999999999997E-2</v>
      </c>
      <c r="DD20" s="453">
        <v>3.5000000000000003E-2</v>
      </c>
      <c r="DE20" s="453">
        <v>3.5000000000000003E-2</v>
      </c>
      <c r="DF20" s="491"/>
      <c r="DG20" s="491"/>
      <c r="DH20" s="491"/>
      <c r="DI20" s="491"/>
      <c r="DJ20" s="491"/>
      <c r="DK20" s="491"/>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2214</v>
      </c>
      <c r="EZ20" s="45">
        <f>DP20/BY9</f>
        <v>7.8431372549019662E-2</v>
      </c>
      <c r="FA20" s="45">
        <f t="shared" ref="FA20:FZ20" si="68">DQ20/BZ9</f>
        <v>9.8939929328621987E-2</v>
      </c>
      <c r="FB20" s="45">
        <f t="shared" si="68"/>
        <v>7.8431372549019662E-2</v>
      </c>
      <c r="FC20" s="45">
        <f t="shared" si="68"/>
        <v>8.6956521739130516E-2</v>
      </c>
      <c r="FD20" s="447" t="s">
        <v>2125</v>
      </c>
      <c r="FE20" s="45">
        <f t="shared" si="68"/>
        <v>0.17391304347826084</v>
      </c>
      <c r="FF20" s="447" t="s">
        <v>2125</v>
      </c>
      <c r="FG20" s="447" t="s">
        <v>2125</v>
      </c>
      <c r="FH20" s="45">
        <f t="shared" si="68"/>
        <v>0.2242990654205608</v>
      </c>
      <c r="FI20" s="45">
        <f t="shared" si="68"/>
        <v>0.11206896551724135</v>
      </c>
      <c r="FJ20" s="45">
        <f t="shared" si="68"/>
        <v>0.11206896551724135</v>
      </c>
      <c r="FK20" s="447" t="s">
        <v>2125</v>
      </c>
      <c r="FL20" s="45">
        <f t="shared" si="68"/>
        <v>0.10227272727272721</v>
      </c>
      <c r="FM20" s="45">
        <f t="shared" si="68"/>
        <v>0.11111111111111104</v>
      </c>
      <c r="FN20" s="45">
        <f t="shared" si="68"/>
        <v>0.11538461538461531</v>
      </c>
      <c r="FO20" s="447" t="s">
        <v>2125</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7" t="s">
        <v>2125</v>
      </c>
      <c r="FX20" s="447" t="s">
        <v>2125</v>
      </c>
      <c r="FY20" s="45">
        <f t="shared" si="68"/>
        <v>0.18343195266272189</v>
      </c>
      <c r="FZ20" s="45">
        <f t="shared" si="68"/>
        <v>0.20805369127516779</v>
      </c>
      <c r="GA20" s="447" t="s">
        <v>2125</v>
      </c>
      <c r="GB20" s="447" t="s">
        <v>2125</v>
      </c>
      <c r="GC20" s="447" t="s">
        <v>2125</v>
      </c>
      <c r="GD20" s="447" t="s">
        <v>2125</v>
      </c>
      <c r="GE20" s="447" t="s">
        <v>2125</v>
      </c>
      <c r="GF20" s="447" t="s">
        <v>2125</v>
      </c>
    </row>
    <row r="21" spans="38:188">
      <c r="AL21" s="41">
        <v>19</v>
      </c>
      <c r="AM21" s="39" t="s">
        <v>2039</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91"/>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2215</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2216</v>
      </c>
      <c r="EZ22" s="45">
        <f>DP22/BY4</f>
        <v>0.20646766169154232</v>
      </c>
      <c r="FA22" s="45">
        <f t="shared" si="73"/>
        <v>0.25304878048780494</v>
      </c>
      <c r="FB22" s="45">
        <f t="shared" si="73"/>
        <v>0.20646766169154232</v>
      </c>
      <c r="FC22" s="45">
        <f t="shared" si="73"/>
        <v>0.22615803814713903</v>
      </c>
      <c r="FD22" s="447" t="s">
        <v>2125</v>
      </c>
      <c r="FE22" s="45">
        <f t="shared" si="73"/>
        <v>0.3125</v>
      </c>
      <c r="FF22" s="447" t="s">
        <v>2125</v>
      </c>
      <c r="FG22" s="447" t="s">
        <v>2125</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7" t="s">
        <v>2125</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7" t="s">
        <v>2125</v>
      </c>
      <c r="FX22" s="447" t="s">
        <v>2125</v>
      </c>
      <c r="FY22" s="45">
        <f t="shared" si="73"/>
        <v>0.33816425120772947</v>
      </c>
      <c r="FZ22" s="45">
        <f t="shared" si="73"/>
        <v>0.37433155080213909</v>
      </c>
      <c r="GA22" s="447" t="s">
        <v>2125</v>
      </c>
      <c r="GB22" s="447" t="s">
        <v>2125</v>
      </c>
      <c r="GC22" s="447" t="s">
        <v>2125</v>
      </c>
      <c r="GD22" s="447" t="s">
        <v>2125</v>
      </c>
      <c r="GE22" s="447" t="s">
        <v>2125</v>
      </c>
      <c r="GF22" s="447" t="s">
        <v>2125</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2217</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2218</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2219</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2220</v>
      </c>
      <c r="EZ26" s="45">
        <f>DP26/BY4</f>
        <v>0.31840796019900497</v>
      </c>
      <c r="FA26" s="45">
        <f t="shared" si="79"/>
        <v>0.3902439024390244</v>
      </c>
      <c r="FB26" s="45">
        <f t="shared" si="79"/>
        <v>0.31840796019900497</v>
      </c>
      <c r="FC26" s="45">
        <f t="shared" si="79"/>
        <v>0.34877384196185285</v>
      </c>
      <c r="FD26" s="447" t="s">
        <v>2125</v>
      </c>
      <c r="FE26" s="45">
        <f t="shared" si="79"/>
        <v>0.44999999999999996</v>
      </c>
      <c r="FF26" s="447" t="s">
        <v>2125</v>
      </c>
      <c r="FG26" s="447" t="s">
        <v>2125</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7" t="s">
        <v>2125</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7" t="s">
        <v>2125</v>
      </c>
      <c r="FX26" s="447" t="s">
        <v>2125</v>
      </c>
      <c r="FY26" s="45">
        <f t="shared" si="79"/>
        <v>0.52173913043478259</v>
      </c>
      <c r="FZ26" s="45">
        <f t="shared" si="79"/>
        <v>0.57754010695187163</v>
      </c>
      <c r="GA26" s="447" t="s">
        <v>2125</v>
      </c>
      <c r="GB26" s="447" t="s">
        <v>2125</v>
      </c>
      <c r="GC26" s="447" t="s">
        <v>2125</v>
      </c>
      <c r="GD26" s="447" t="s">
        <v>2125</v>
      </c>
      <c r="GE26" s="447" t="s">
        <v>2125</v>
      </c>
      <c r="GF26" s="447" t="s">
        <v>2125</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2221</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2222</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ht="24">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2223</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7" t="s">
        <v>2125</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2224</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2225</v>
      </c>
      <c r="EZ31" s="45">
        <f>DP31/BY4</f>
        <v>0.21641791044776124</v>
      </c>
      <c r="FA31" s="45">
        <f t="shared" si="88"/>
        <v>0.20426829268292684</v>
      </c>
      <c r="FB31" s="45">
        <f t="shared" si="88"/>
        <v>0.21641791044776124</v>
      </c>
      <c r="FC31" s="45">
        <f t="shared" si="88"/>
        <v>0.20980926430517716</v>
      </c>
      <c r="FD31" s="447" t="s">
        <v>2125</v>
      </c>
      <c r="FE31" s="45">
        <f t="shared" si="88"/>
        <v>0.28749999999999998</v>
      </c>
      <c r="FF31" s="447" t="s">
        <v>2125</v>
      </c>
      <c r="FG31" s="447" t="s">
        <v>2125</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7" t="s">
        <v>2125</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7" t="s">
        <v>2125</v>
      </c>
      <c r="FX31" s="447" t="s">
        <v>2125</v>
      </c>
      <c r="FY31" s="45">
        <f t="shared" si="88"/>
        <v>0.26086956521739135</v>
      </c>
      <c r="FZ31" s="45">
        <f t="shared" si="88"/>
        <v>0.25668449197860954</v>
      </c>
      <c r="GA31" s="447" t="s">
        <v>2125</v>
      </c>
      <c r="GB31" s="447" t="s">
        <v>2125</v>
      </c>
      <c r="GC31" s="447" t="s">
        <v>2125</v>
      </c>
      <c r="GD31" s="447" t="s">
        <v>2125</v>
      </c>
      <c r="GE31" s="447" t="s">
        <v>2125</v>
      </c>
      <c r="GF31" s="447" t="s">
        <v>2125</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2226</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2227</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2228</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7" t="s">
        <v>2125</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2229</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2230</v>
      </c>
      <c r="EZ36" s="45">
        <f>DP36/BY4</f>
        <v>0.32835820895522388</v>
      </c>
      <c r="FA36" s="45">
        <f t="shared" si="98"/>
        <v>0.34146341463414637</v>
      </c>
      <c r="FB36" s="45">
        <f t="shared" si="98"/>
        <v>0.32835820895522388</v>
      </c>
      <c r="FC36" s="45">
        <f t="shared" si="98"/>
        <v>0.33242506811989103</v>
      </c>
      <c r="FD36" s="447" t="s">
        <v>2125</v>
      </c>
      <c r="FE36" s="45">
        <f t="shared" si="98"/>
        <v>0.42499999999999993</v>
      </c>
      <c r="FF36" s="447" t="s">
        <v>2125</v>
      </c>
      <c r="FG36" s="447" t="s">
        <v>2125</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7" t="s">
        <v>2125</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7" t="s">
        <v>2125</v>
      </c>
      <c r="FX36" s="447" t="s">
        <v>2125</v>
      </c>
      <c r="FY36" s="45">
        <f t="shared" si="98"/>
        <v>0.44444444444444453</v>
      </c>
      <c r="FZ36" s="45">
        <f t="shared" si="98"/>
        <v>0.4598930481283422</v>
      </c>
      <c r="GA36" s="447" t="s">
        <v>2125</v>
      </c>
      <c r="GB36" s="447" t="s">
        <v>2125</v>
      </c>
      <c r="GC36" s="447" t="s">
        <v>2125</v>
      </c>
      <c r="GD36" s="447" t="s">
        <v>2125</v>
      </c>
      <c r="GE36" s="447" t="s">
        <v>2125</v>
      </c>
      <c r="GF36" s="447" t="s">
        <v>2125</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2231</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2232</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ht="24">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2233</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7" t="s">
        <v>2125</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2234</v>
      </c>
      <c r="EZ40" s="45">
        <f>DP40/BY3</f>
        <v>0.28057553956834541</v>
      </c>
      <c r="FA40" s="45">
        <f t="shared" ref="FA40:FZ43" si="107">DQ40/BZ3</f>
        <v>0.28279883381924203</v>
      </c>
      <c r="FB40" s="45">
        <f t="shared" si="107"/>
        <v>0.28057553956834541</v>
      </c>
      <c r="FC40" s="45">
        <f t="shared" si="107"/>
        <v>0.28010471204188492</v>
      </c>
      <c r="FD40" s="447" t="s">
        <v>2125</v>
      </c>
      <c r="FE40" s="45">
        <f t="shared" si="107"/>
        <v>0.30864197530864196</v>
      </c>
      <c r="FF40" s="447" t="s">
        <v>2125</v>
      </c>
      <c r="FG40" s="447" t="s">
        <v>2125</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7" t="s">
        <v>2125</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7" t="s">
        <v>2125</v>
      </c>
      <c r="FX40" s="447" t="s">
        <v>2125</v>
      </c>
      <c r="FY40" s="45">
        <f t="shared" si="107"/>
        <v>0.2938388625592418</v>
      </c>
      <c r="FZ40" s="45">
        <f t="shared" si="107"/>
        <v>0.29319371727748689</v>
      </c>
      <c r="GA40" s="447" t="s">
        <v>2125</v>
      </c>
      <c r="GB40" s="447" t="s">
        <v>2125</v>
      </c>
      <c r="GC40" s="447" t="s">
        <v>2125</v>
      </c>
      <c r="GD40" s="447" t="s">
        <v>2125</v>
      </c>
      <c r="GE40" s="447" t="s">
        <v>2125</v>
      </c>
      <c r="GF40" s="447" t="s">
        <v>2125</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2235</v>
      </c>
      <c r="EZ41" s="45">
        <f>DP41/BY4</f>
        <v>0.25373134328358216</v>
      </c>
      <c r="FA41" s="45">
        <f t="shared" si="107"/>
        <v>0.25000000000000006</v>
      </c>
      <c r="FB41" s="45">
        <f t="shared" si="107"/>
        <v>0.25373134328358216</v>
      </c>
      <c r="FC41" s="45">
        <f t="shared" si="107"/>
        <v>0.25068119891008184</v>
      </c>
      <c r="FD41" s="447" t="s">
        <v>2125</v>
      </c>
      <c r="FE41" s="45">
        <f t="shared" si="107"/>
        <v>0.3</v>
      </c>
      <c r="FF41" s="447" t="s">
        <v>2125</v>
      </c>
      <c r="FG41" s="447" t="s">
        <v>2125</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7" t="s">
        <v>2125</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7" t="s">
        <v>2125</v>
      </c>
      <c r="FX41" s="447" t="s">
        <v>2125</v>
      </c>
      <c r="FY41" s="45">
        <f t="shared" si="107"/>
        <v>0.28019323671497592</v>
      </c>
      <c r="FZ41" s="45">
        <f t="shared" si="107"/>
        <v>0.27807486631016037</v>
      </c>
      <c r="GA41" s="447" t="s">
        <v>2125</v>
      </c>
      <c r="GB41" s="447" t="s">
        <v>2125</v>
      </c>
      <c r="GC41" s="447" t="s">
        <v>2125</v>
      </c>
      <c r="GD41" s="447" t="s">
        <v>2125</v>
      </c>
      <c r="GE41" s="447" t="s">
        <v>2125</v>
      </c>
      <c r="GF41" s="447" t="s">
        <v>2125</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2236</v>
      </c>
      <c r="EZ42" s="45">
        <f>DP42/BY5</f>
        <v>0.13544668587896264</v>
      </c>
      <c r="FA42" s="45">
        <f t="shared" si="107"/>
        <v>9.890109890109898E-2</v>
      </c>
      <c r="FB42" s="45">
        <f t="shared" si="107"/>
        <v>0.13544668587896264</v>
      </c>
      <c r="FC42" s="45">
        <f t="shared" si="107"/>
        <v>0.1185897435897437</v>
      </c>
      <c r="FD42" s="447" t="s">
        <v>2125</v>
      </c>
      <c r="FE42" s="45">
        <f t="shared" si="107"/>
        <v>0.16417910447761191</v>
      </c>
      <c r="FF42" s="447" t="s">
        <v>2125</v>
      </c>
      <c r="FG42" s="447" t="s">
        <v>2125</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7" t="s">
        <v>2125</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7" t="s">
        <v>2125</v>
      </c>
      <c r="FX42" s="447" t="s">
        <v>2125</v>
      </c>
      <c r="FY42" s="45">
        <f t="shared" si="107"/>
        <v>0.11309523809523819</v>
      </c>
      <c r="FZ42" s="45">
        <f t="shared" si="107"/>
        <v>8.7837837837837732E-2</v>
      </c>
      <c r="GA42" s="447" t="s">
        <v>2125</v>
      </c>
      <c r="GB42" s="447" t="s">
        <v>2125</v>
      </c>
      <c r="GC42" s="447" t="s">
        <v>2125</v>
      </c>
      <c r="GD42" s="447" t="s">
        <v>2125</v>
      </c>
      <c r="GE42" s="447" t="s">
        <v>2125</v>
      </c>
      <c r="GF42" s="447" t="s">
        <v>2125</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2237</v>
      </c>
      <c r="EZ43" s="45">
        <f>DP43/BY6</f>
        <v>-9.8901098901098772E-2</v>
      </c>
      <c r="FA43" s="45">
        <f t="shared" si="107"/>
        <v>-0.12328767123287669</v>
      </c>
      <c r="FB43" s="45">
        <f t="shared" si="107"/>
        <v>-9.8901098901098772E-2</v>
      </c>
      <c r="FC43" s="45">
        <f t="shared" si="107"/>
        <v>-0.10887096774193548</v>
      </c>
      <c r="FD43" s="447" t="s">
        <v>2125</v>
      </c>
      <c r="FE43" s="45">
        <f t="shared" si="107"/>
        <v>-1.8181818181818202E-2</v>
      </c>
      <c r="FF43" s="447" t="s">
        <v>2125</v>
      </c>
      <c r="FG43" s="447" t="s">
        <v>2125</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7" t="s">
        <v>2125</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7" t="s">
        <v>2125</v>
      </c>
      <c r="FX43" s="447" t="s">
        <v>2125</v>
      </c>
      <c r="FY43" s="45">
        <f t="shared" si="107"/>
        <v>-5.6737588652482324E-2</v>
      </c>
      <c r="FZ43" s="45">
        <f t="shared" si="107"/>
        <v>-6.2992125984252023E-2</v>
      </c>
      <c r="GA43" s="447" t="s">
        <v>2125</v>
      </c>
      <c r="GB43" s="447" t="s">
        <v>2125</v>
      </c>
      <c r="GC43" s="447" t="s">
        <v>2125</v>
      </c>
      <c r="GD43" s="447" t="s">
        <v>2125</v>
      </c>
      <c r="GE43" s="447" t="s">
        <v>2125</v>
      </c>
      <c r="GF43" s="447" t="s">
        <v>2125</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2238</v>
      </c>
      <c r="EZ44" s="45">
        <f>DP44/BY10</f>
        <v>8.5365853658536661E-2</v>
      </c>
      <c r="FA44" s="45">
        <f t="shared" ref="FA44:FZ44" si="113">DQ44/BZ10</f>
        <v>0.10218978102189789</v>
      </c>
      <c r="FB44" s="45">
        <f t="shared" si="113"/>
        <v>8.5365853658536661E-2</v>
      </c>
      <c r="FC44" s="45">
        <f t="shared" si="113"/>
        <v>9.2409240924092501E-2</v>
      </c>
      <c r="FD44" s="447" t="s">
        <v>2125</v>
      </c>
      <c r="FE44" s="45">
        <f t="shared" si="113"/>
        <v>0.1764705882352941</v>
      </c>
      <c r="FF44" s="447" t="s">
        <v>2125</v>
      </c>
      <c r="FG44" s="447" t="s">
        <v>2125</v>
      </c>
      <c r="FH44" s="45">
        <f t="shared" si="113"/>
        <v>0.20338983050847453</v>
      </c>
      <c r="FI44" s="45">
        <f t="shared" si="113"/>
        <v>0.11206896551724137</v>
      </c>
      <c r="FJ44" s="45">
        <f t="shared" si="113"/>
        <v>0.11206896551724137</v>
      </c>
      <c r="FK44" s="447" t="s">
        <v>2125</v>
      </c>
      <c r="FL44" s="45">
        <f t="shared" si="113"/>
        <v>0.10714285714285708</v>
      </c>
      <c r="FM44" s="45">
        <f t="shared" si="113"/>
        <v>0.11538461538461531</v>
      </c>
      <c r="FN44" s="45">
        <f t="shared" si="113"/>
        <v>0.11688311688311681</v>
      </c>
      <c r="FO44" s="447" t="s">
        <v>2125</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7" t="s">
        <v>2125</v>
      </c>
      <c r="FX44" s="447" t="s">
        <v>2125</v>
      </c>
      <c r="FY44" s="45">
        <f t="shared" si="113"/>
        <v>0.17222222222222222</v>
      </c>
      <c r="FZ44" s="45">
        <f t="shared" si="113"/>
        <v>0.18674698795180722</v>
      </c>
      <c r="GA44" s="447" t="s">
        <v>2125</v>
      </c>
      <c r="GB44" s="447" t="s">
        <v>2125</v>
      </c>
      <c r="GC44" s="447" t="s">
        <v>2125</v>
      </c>
      <c r="GD44" s="447" t="s">
        <v>2125</v>
      </c>
      <c r="GE44" s="447" t="s">
        <v>2125</v>
      </c>
      <c r="GF44" s="447" t="s">
        <v>2125</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2239</v>
      </c>
      <c r="EZ45" s="45">
        <f>DP45/BY3</f>
        <v>0.38848920863309355</v>
      </c>
      <c r="FA45" s="45">
        <f t="shared" ref="FA45:FZ48" si="116">DQ45/BZ3</f>
        <v>0.41399416909621001</v>
      </c>
      <c r="FB45" s="45">
        <f t="shared" si="116"/>
        <v>0.38848920863309355</v>
      </c>
      <c r="FC45" s="45">
        <f t="shared" si="116"/>
        <v>0.3979057591623037</v>
      </c>
      <c r="FD45" s="447" t="s">
        <v>2125</v>
      </c>
      <c r="FE45" s="45">
        <f t="shared" si="116"/>
        <v>0.44444444444444436</v>
      </c>
      <c r="FF45" s="447" t="s">
        <v>2125</v>
      </c>
      <c r="FG45" s="447" t="s">
        <v>2125</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7" t="s">
        <v>2125</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7" t="s">
        <v>2125</v>
      </c>
      <c r="FX45" s="447" t="s">
        <v>2125</v>
      </c>
      <c r="FY45" s="45">
        <f t="shared" si="116"/>
        <v>0.47393364928909965</v>
      </c>
      <c r="FZ45" s="45">
        <f t="shared" si="116"/>
        <v>0.49214659685863876</v>
      </c>
      <c r="GA45" s="447" t="s">
        <v>2125</v>
      </c>
      <c r="GB45" s="447" t="s">
        <v>2125</v>
      </c>
      <c r="GC45" s="447" t="s">
        <v>2125</v>
      </c>
      <c r="GD45" s="447" t="s">
        <v>2125</v>
      </c>
      <c r="GE45" s="447" t="s">
        <v>2125</v>
      </c>
      <c r="GF45" s="447" t="s">
        <v>2125</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2240</v>
      </c>
      <c r="EZ46" s="45">
        <f>DP46/BY4</f>
        <v>0.36567164179104478</v>
      </c>
      <c r="FA46" s="45">
        <f t="shared" si="116"/>
        <v>0.38719512195121958</v>
      </c>
      <c r="FB46" s="45">
        <f t="shared" si="116"/>
        <v>0.36567164179104478</v>
      </c>
      <c r="FC46" s="45">
        <f t="shared" si="116"/>
        <v>0.37329700272479566</v>
      </c>
      <c r="FD46" s="447" t="s">
        <v>2125</v>
      </c>
      <c r="FE46" s="45">
        <f t="shared" si="116"/>
        <v>0.43749999999999994</v>
      </c>
      <c r="FF46" s="447" t="s">
        <v>2125</v>
      </c>
      <c r="FG46" s="447" t="s">
        <v>2125</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7" t="s">
        <v>2125</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7" t="s">
        <v>2125</v>
      </c>
      <c r="FX46" s="447" t="s">
        <v>2125</v>
      </c>
      <c r="FY46" s="45">
        <f t="shared" si="116"/>
        <v>0.4637681159420291</v>
      </c>
      <c r="FZ46" s="45">
        <f t="shared" si="116"/>
        <v>0.48128342245989303</v>
      </c>
      <c r="GA46" s="447" t="s">
        <v>2125</v>
      </c>
      <c r="GB46" s="447" t="s">
        <v>2125</v>
      </c>
      <c r="GC46" s="447" t="s">
        <v>2125</v>
      </c>
      <c r="GD46" s="447" t="s">
        <v>2125</v>
      </c>
      <c r="GE46" s="447" t="s">
        <v>2125</v>
      </c>
      <c r="GF46" s="447" t="s">
        <v>2125</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2241</v>
      </c>
      <c r="EZ47" s="45">
        <f>DP47/BY5</f>
        <v>0.2651296829971182</v>
      </c>
      <c r="FA47" s="45">
        <f t="shared" si="116"/>
        <v>0.26373626373626385</v>
      </c>
      <c r="FB47" s="45">
        <f t="shared" si="116"/>
        <v>0.2651296829971182</v>
      </c>
      <c r="FC47" s="45">
        <f t="shared" si="116"/>
        <v>0.26282051282051289</v>
      </c>
      <c r="FD47" s="447" t="s">
        <v>2125</v>
      </c>
      <c r="FE47" s="45">
        <f t="shared" si="116"/>
        <v>0.32835820895522383</v>
      </c>
      <c r="FF47" s="447" t="s">
        <v>2125</v>
      </c>
      <c r="FG47" s="447" t="s">
        <v>2125</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7" t="s">
        <v>2125</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7" t="s">
        <v>2125</v>
      </c>
      <c r="FX47" s="447" t="s">
        <v>2125</v>
      </c>
      <c r="FY47" s="45">
        <f t="shared" si="116"/>
        <v>0.33928571428571441</v>
      </c>
      <c r="FZ47" s="45">
        <f t="shared" si="116"/>
        <v>0.34459459459459452</v>
      </c>
      <c r="GA47" s="447" t="s">
        <v>2125</v>
      </c>
      <c r="GB47" s="447" t="s">
        <v>2125</v>
      </c>
      <c r="GC47" s="447" t="s">
        <v>2125</v>
      </c>
      <c r="GD47" s="447" t="s">
        <v>2125</v>
      </c>
      <c r="GE47" s="447" t="s">
        <v>2125</v>
      </c>
      <c r="GF47" s="447" t="s">
        <v>2125</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2242</v>
      </c>
      <c r="EZ48" s="45">
        <f>DP48/BY6</f>
        <v>6.5934065934065991E-2</v>
      </c>
      <c r="FA48" s="45">
        <f t="shared" si="116"/>
        <v>8.2191780821917887E-2</v>
      </c>
      <c r="FB48" s="45">
        <f t="shared" si="116"/>
        <v>6.5934065934065991E-2</v>
      </c>
      <c r="FC48" s="45">
        <f t="shared" si="116"/>
        <v>7.2580645161290286E-2</v>
      </c>
      <c r="FD48" s="447" t="s">
        <v>2125</v>
      </c>
      <c r="FE48" s="45">
        <f t="shared" si="116"/>
        <v>0.18181818181818174</v>
      </c>
      <c r="FF48" s="447" t="s">
        <v>2125</v>
      </c>
      <c r="FG48" s="447" t="s">
        <v>2125</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7" t="s">
        <v>2125</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7" t="s">
        <v>2125</v>
      </c>
      <c r="FX48" s="447" t="s">
        <v>2125</v>
      </c>
      <c r="FY48" s="45">
        <f t="shared" si="116"/>
        <v>0.21276595744680851</v>
      </c>
      <c r="FZ48" s="45">
        <f t="shared" si="116"/>
        <v>0.23622047244094488</v>
      </c>
      <c r="GA48" s="447" t="s">
        <v>2125</v>
      </c>
      <c r="GB48" s="447" t="s">
        <v>2125</v>
      </c>
      <c r="GC48" s="447" t="s">
        <v>2125</v>
      </c>
      <c r="GD48" s="447" t="s">
        <v>2125</v>
      </c>
      <c r="GE48" s="447" t="s">
        <v>2125</v>
      </c>
      <c r="GF48" s="447" t="s">
        <v>2125</v>
      </c>
    </row>
    <row r="49" spans="117:188" ht="24">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2243</v>
      </c>
      <c r="EZ49" s="45">
        <f>DP49/BY12</f>
        <v>9.8939929328621987E-2</v>
      </c>
      <c r="FA49" s="45">
        <f t="shared" ref="FA49:FZ49" si="122">DQ49/BZ12</f>
        <v>0.1222707423580786</v>
      </c>
      <c r="FB49" s="45">
        <f t="shared" si="122"/>
        <v>9.8939929328621987E-2</v>
      </c>
      <c r="FC49" s="45">
        <f t="shared" si="122"/>
        <v>0.10852713178294583</v>
      </c>
      <c r="FD49" s="447" t="s">
        <v>2125</v>
      </c>
      <c r="FE49" s="45">
        <f t="shared" si="122"/>
        <v>0.21052631578947364</v>
      </c>
      <c r="FF49" s="447" t="s">
        <v>2125</v>
      </c>
      <c r="FG49" s="447" t="s">
        <v>2125</v>
      </c>
      <c r="FH49" s="45">
        <f t="shared" si="122"/>
        <v>0.26666666666666661</v>
      </c>
      <c r="FI49" s="45">
        <f t="shared" si="122"/>
        <v>0.13265306122448978</v>
      </c>
      <c r="FJ49" s="45">
        <f t="shared" si="122"/>
        <v>0.13265306122448978</v>
      </c>
      <c r="FK49" s="447" t="s">
        <v>2125</v>
      </c>
      <c r="FL49" s="45">
        <f t="shared" si="122"/>
        <v>0.12676056338028163</v>
      </c>
      <c r="FM49" s="45">
        <f t="shared" si="122"/>
        <v>0.13846153846153847</v>
      </c>
      <c r="FN49" s="45">
        <f t="shared" si="122"/>
        <v>0.140625</v>
      </c>
      <c r="FO49" s="447" t="s">
        <v>2125</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7" t="s">
        <v>2125</v>
      </c>
      <c r="FX49" s="447" t="s">
        <v>2125</v>
      </c>
      <c r="FY49" s="45">
        <f t="shared" si="122"/>
        <v>0.21830985915492959</v>
      </c>
      <c r="FZ49" s="45">
        <f t="shared" si="122"/>
        <v>0.2421875</v>
      </c>
      <c r="GA49" s="447" t="s">
        <v>2125</v>
      </c>
      <c r="GB49" s="447" t="s">
        <v>2125</v>
      </c>
      <c r="GC49" s="447" t="s">
        <v>2125</v>
      </c>
      <c r="GD49" s="447" t="s">
        <v>2125</v>
      </c>
      <c r="GE49" s="447" t="s">
        <v>2125</v>
      </c>
      <c r="GF49" s="447" t="s">
        <v>2125</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2244</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2245</v>
      </c>
      <c r="EZ51" s="45">
        <f>DP51/BY4</f>
        <v>0.39054726368159209</v>
      </c>
      <c r="FA51" s="45">
        <f t="shared" si="125"/>
        <v>0.41768292682926833</v>
      </c>
      <c r="FB51" s="45">
        <f t="shared" si="125"/>
        <v>0.39054726368159209</v>
      </c>
      <c r="FC51" s="45">
        <f t="shared" si="125"/>
        <v>0.40054495912806548</v>
      </c>
      <c r="FD51" s="447" t="s">
        <v>2125</v>
      </c>
      <c r="FE51" s="45">
        <f t="shared" si="125"/>
        <v>0.46249999999999997</v>
      </c>
      <c r="FF51" s="447" t="s">
        <v>2125</v>
      </c>
      <c r="FG51" s="447" t="s">
        <v>2125</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7" t="s">
        <v>2125</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7" t="s">
        <v>2125</v>
      </c>
      <c r="FX51" s="447" t="s">
        <v>2125</v>
      </c>
      <c r="FY51" s="45">
        <f t="shared" si="125"/>
        <v>0.4685990338164252</v>
      </c>
      <c r="FZ51" s="45">
        <f t="shared" si="125"/>
        <v>0.48663101604278075</v>
      </c>
      <c r="GA51" s="447" t="s">
        <v>2125</v>
      </c>
      <c r="GB51" s="447" t="s">
        <v>2125</v>
      </c>
      <c r="GC51" s="447" t="s">
        <v>2125</v>
      </c>
      <c r="GD51" s="447" t="s">
        <v>2125</v>
      </c>
      <c r="GE51" s="447" t="s">
        <v>2125</v>
      </c>
      <c r="GF51" s="447" t="s">
        <v>2125</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2246</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2247</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2248</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2249</v>
      </c>
      <c r="EZ55" s="45">
        <f>DP55/BY4</f>
        <v>0.50248756218905477</v>
      </c>
      <c r="FA55" s="45">
        <f t="shared" si="131"/>
        <v>0.55487804878048785</v>
      </c>
      <c r="FB55" s="45">
        <f t="shared" si="131"/>
        <v>0.50248756218905477</v>
      </c>
      <c r="FC55" s="45">
        <f t="shared" si="131"/>
        <v>0.52316076294277936</v>
      </c>
      <c r="FD55" s="447" t="s">
        <v>2125</v>
      </c>
      <c r="FE55" s="45">
        <f t="shared" si="131"/>
        <v>0.6</v>
      </c>
      <c r="FF55" s="447" t="s">
        <v>2125</v>
      </c>
      <c r="FG55" s="447" t="s">
        <v>2125</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7" t="s">
        <v>2125</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7" t="s">
        <v>2125</v>
      </c>
      <c r="FX55" s="447" t="s">
        <v>2125</v>
      </c>
      <c r="FY55" s="45">
        <f t="shared" si="131"/>
        <v>0.65217391304347827</v>
      </c>
      <c r="FZ55" s="45">
        <f t="shared" si="131"/>
        <v>0.68983957219251335</v>
      </c>
      <c r="GA55" s="447" t="s">
        <v>2125</v>
      </c>
      <c r="GB55" s="447" t="s">
        <v>2125</v>
      </c>
      <c r="GC55" s="447" t="s">
        <v>2125</v>
      </c>
      <c r="GD55" s="447" t="s">
        <v>2125</v>
      </c>
      <c r="GE55" s="447" t="s">
        <v>2125</v>
      </c>
      <c r="GF55" s="447" t="s">
        <v>2125</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2250</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2251</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ht="24">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2252</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2253</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2254</v>
      </c>
      <c r="EZ60" s="45">
        <f>DP60/BY4</f>
        <v>0.4378109452736319</v>
      </c>
      <c r="FA60" s="45">
        <f t="shared" si="140"/>
        <v>0.40243902439024393</v>
      </c>
      <c r="FB60" s="45">
        <f t="shared" si="140"/>
        <v>0.4378109452736319</v>
      </c>
      <c r="FC60" s="45">
        <f t="shared" si="140"/>
        <v>0.42234332425068111</v>
      </c>
      <c r="FD60" s="447" t="s">
        <v>2125</v>
      </c>
      <c r="FE60" s="45">
        <f t="shared" si="140"/>
        <v>0.46249999999999997</v>
      </c>
      <c r="FF60" s="447" t="s">
        <v>2125</v>
      </c>
      <c r="FG60" s="447" t="s">
        <v>2125</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7" t="s">
        <v>2125</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7" t="s">
        <v>2125</v>
      </c>
      <c r="FX60" s="447" t="s">
        <v>2125</v>
      </c>
      <c r="FY60" s="45">
        <f t="shared" si="140"/>
        <v>0.4154589371980677</v>
      </c>
      <c r="FZ60" s="45">
        <f t="shared" si="140"/>
        <v>0.39572192513368992</v>
      </c>
      <c r="GA60" s="447" t="s">
        <v>2125</v>
      </c>
      <c r="GB60" s="447" t="s">
        <v>2125</v>
      </c>
      <c r="GC60" s="447" t="s">
        <v>2125</v>
      </c>
      <c r="GD60" s="447" t="s">
        <v>2125</v>
      </c>
      <c r="GE60" s="447" t="s">
        <v>2125</v>
      </c>
      <c r="GF60" s="447" t="s">
        <v>2125</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2255</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2256</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2257</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7" t="s">
        <v>2125</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2258</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2259</v>
      </c>
      <c r="EZ65" s="45">
        <f>DP65/BY4</f>
        <v>0.54975124378109452</v>
      </c>
      <c r="FA65" s="45">
        <f t="shared" si="149"/>
        <v>0.53963414634146334</v>
      </c>
      <c r="FB65" s="45">
        <f t="shared" si="149"/>
        <v>0.54975124378109452</v>
      </c>
      <c r="FC65" s="45">
        <f t="shared" si="149"/>
        <v>0.54495912806539504</v>
      </c>
      <c r="FD65" s="447" t="s">
        <v>2125</v>
      </c>
      <c r="FE65" s="45">
        <f t="shared" si="149"/>
        <v>0.6</v>
      </c>
      <c r="FF65" s="447" t="s">
        <v>2125</v>
      </c>
      <c r="FG65" s="447" t="s">
        <v>2125</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7" t="s">
        <v>2125</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7" t="s">
        <v>2125</v>
      </c>
      <c r="FX65" s="447" t="s">
        <v>2125</v>
      </c>
      <c r="FY65" s="45">
        <f t="shared" si="149"/>
        <v>0.59903381642512088</v>
      </c>
      <c r="FZ65" s="45">
        <f t="shared" si="149"/>
        <v>0.59893048128342252</v>
      </c>
      <c r="GA65" s="447" t="s">
        <v>2125</v>
      </c>
      <c r="GB65" s="447" t="s">
        <v>2125</v>
      </c>
      <c r="GC65" s="447" t="s">
        <v>2125</v>
      </c>
      <c r="GD65" s="447" t="s">
        <v>2125</v>
      </c>
      <c r="GE65" s="447" t="s">
        <v>2125</v>
      </c>
      <c r="GF65" s="447" t="s">
        <v>2125</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2260</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2261</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ht="24">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2262</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7" t="s">
        <v>2125</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2263</v>
      </c>
      <c r="EZ69" s="45">
        <f>DP69/BY3</f>
        <v>0.49400479616306953</v>
      </c>
      <c r="FA69" s="45">
        <f t="shared" ref="FA69:FZ72" si="159">DQ69/BZ3</f>
        <v>0.47230320699708461</v>
      </c>
      <c r="FB69" s="45">
        <f t="shared" si="159"/>
        <v>0.49400479616306953</v>
      </c>
      <c r="FC69" s="45">
        <f t="shared" si="159"/>
        <v>0.48429319371727747</v>
      </c>
      <c r="FD69" s="447" t="s">
        <v>2125</v>
      </c>
      <c r="FE69" s="45">
        <f t="shared" si="159"/>
        <v>0.48148148148148145</v>
      </c>
      <c r="FF69" s="447" t="s">
        <v>2125</v>
      </c>
      <c r="FG69" s="447" t="s">
        <v>2125</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7" t="s">
        <v>2125</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7" t="s">
        <v>2125</v>
      </c>
      <c r="FX69" s="447" t="s">
        <v>2125</v>
      </c>
      <c r="FY69" s="45">
        <f t="shared" si="159"/>
        <v>0.44549763033175366</v>
      </c>
      <c r="FZ69" s="45">
        <f t="shared" si="159"/>
        <v>0.42931937172774864</v>
      </c>
      <c r="GA69" s="447" t="s">
        <v>2125</v>
      </c>
      <c r="GB69" s="447" t="s">
        <v>2125</v>
      </c>
      <c r="GC69" s="447" t="s">
        <v>2125</v>
      </c>
      <c r="GD69" s="447" t="s">
        <v>2125</v>
      </c>
      <c r="GE69" s="447" t="s">
        <v>2125</v>
      </c>
      <c r="GF69" s="447" t="s">
        <v>2125</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2264</v>
      </c>
      <c r="EZ70" s="45">
        <f>DP70/BY4</f>
        <v>0.47512437810945274</v>
      </c>
      <c r="FA70" s="45">
        <f t="shared" si="159"/>
        <v>0.44817073170731714</v>
      </c>
      <c r="FB70" s="45">
        <f t="shared" si="159"/>
        <v>0.47512437810945274</v>
      </c>
      <c r="FC70" s="45">
        <f t="shared" si="159"/>
        <v>0.46321525885558579</v>
      </c>
      <c r="FD70" s="447" t="s">
        <v>2125</v>
      </c>
      <c r="FE70" s="45">
        <f t="shared" si="159"/>
        <v>0.47499999999999998</v>
      </c>
      <c r="FF70" s="447" t="s">
        <v>2125</v>
      </c>
      <c r="FG70" s="447" t="s">
        <v>2125</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7" t="s">
        <v>2125</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7" t="s">
        <v>2125</v>
      </c>
      <c r="FX70" s="447" t="s">
        <v>2125</v>
      </c>
      <c r="FY70" s="45">
        <f t="shared" si="159"/>
        <v>0.43478260869565227</v>
      </c>
      <c r="FZ70" s="45">
        <f t="shared" si="159"/>
        <v>0.41711229946524059</v>
      </c>
      <c r="GA70" s="447" t="s">
        <v>2125</v>
      </c>
      <c r="GB70" s="447" t="s">
        <v>2125</v>
      </c>
      <c r="GC70" s="447" t="s">
        <v>2125</v>
      </c>
      <c r="GD70" s="447" t="s">
        <v>2125</v>
      </c>
      <c r="GE70" s="447" t="s">
        <v>2125</v>
      </c>
      <c r="GF70" s="447" t="s">
        <v>2125</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2265</v>
      </c>
      <c r="EZ71" s="45">
        <f>DP71/BY5</f>
        <v>0.39193083573487031</v>
      </c>
      <c r="FA71" s="45">
        <f t="shared" si="159"/>
        <v>0.33699633699633708</v>
      </c>
      <c r="FB71" s="45">
        <f t="shared" si="159"/>
        <v>0.39193083573487031</v>
      </c>
      <c r="FC71" s="45">
        <f t="shared" si="159"/>
        <v>0.36858974358974356</v>
      </c>
      <c r="FD71" s="447" t="s">
        <v>2125</v>
      </c>
      <c r="FE71" s="45">
        <f t="shared" si="159"/>
        <v>0.37313432835820892</v>
      </c>
      <c r="FF71" s="447" t="s">
        <v>2125</v>
      </c>
      <c r="FG71" s="447" t="s">
        <v>2125</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7" t="s">
        <v>2125</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7" t="s">
        <v>2125</v>
      </c>
      <c r="FX71" s="447" t="s">
        <v>2125</v>
      </c>
      <c r="FY71" s="45">
        <f t="shared" si="159"/>
        <v>0.30357142857142866</v>
      </c>
      <c r="FZ71" s="45">
        <f t="shared" si="159"/>
        <v>0.26351351351351338</v>
      </c>
      <c r="GA71" s="447" t="s">
        <v>2125</v>
      </c>
      <c r="GB71" s="447" t="s">
        <v>2125</v>
      </c>
      <c r="GC71" s="447" t="s">
        <v>2125</v>
      </c>
      <c r="GD71" s="447" t="s">
        <v>2125</v>
      </c>
      <c r="GE71" s="447" t="s">
        <v>2125</v>
      </c>
      <c r="GF71" s="447" t="s">
        <v>2125</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2266</v>
      </c>
      <c r="EZ72" s="45">
        <f>DP72/BY6</f>
        <v>0.22710622710622708</v>
      </c>
      <c r="FA72" s="45">
        <f t="shared" si="159"/>
        <v>0.17351598173515984</v>
      </c>
      <c r="FB72" s="45">
        <f t="shared" si="159"/>
        <v>0.22710622710622708</v>
      </c>
      <c r="FC72" s="45">
        <f t="shared" si="159"/>
        <v>0.20564516129032245</v>
      </c>
      <c r="FD72" s="447" t="s">
        <v>2125</v>
      </c>
      <c r="FE72" s="45">
        <f t="shared" si="159"/>
        <v>0.23636363636363636</v>
      </c>
      <c r="FF72" s="447" t="s">
        <v>2125</v>
      </c>
      <c r="FG72" s="447" t="s">
        <v>2125</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7" t="s">
        <v>2125</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7" t="s">
        <v>2125</v>
      </c>
      <c r="FX72" s="447" t="s">
        <v>2125</v>
      </c>
      <c r="FY72" s="45">
        <f t="shared" si="159"/>
        <v>0.17021276595744678</v>
      </c>
      <c r="FZ72" s="45">
        <f t="shared" si="159"/>
        <v>0.14173228346456684</v>
      </c>
      <c r="GA72" s="447" t="s">
        <v>2125</v>
      </c>
      <c r="GB72" s="447" t="s">
        <v>2125</v>
      </c>
      <c r="GC72" s="447" t="s">
        <v>2125</v>
      </c>
      <c r="GD72" s="447" t="s">
        <v>2125</v>
      </c>
      <c r="GE72" s="447" t="s">
        <v>2125</v>
      </c>
      <c r="GF72" s="447" t="s">
        <v>2125</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2267</v>
      </c>
      <c r="EZ73" s="45">
        <f>DP73/BY15</f>
        <v>0.11715481171548114</v>
      </c>
      <c r="FA73" s="45">
        <f t="shared" ref="FA73:FZ73" si="165">DQ73/BZ15</f>
        <v>0.13397129186602871</v>
      </c>
      <c r="FB73" s="45">
        <f t="shared" si="165"/>
        <v>0.11715481171548114</v>
      </c>
      <c r="FC73" s="45">
        <f t="shared" si="165"/>
        <v>0.12444444444444443</v>
      </c>
      <c r="FD73" s="447" t="s">
        <v>2125</v>
      </c>
      <c r="FE73" s="45">
        <f t="shared" si="165"/>
        <v>0.22222222222222218</v>
      </c>
      <c r="FF73" s="447" t="s">
        <v>2125</v>
      </c>
      <c r="FG73" s="447" t="s">
        <v>2125</v>
      </c>
      <c r="FH73" s="45">
        <f t="shared" si="165"/>
        <v>0.2474226804123712</v>
      </c>
      <c r="FI73" s="45">
        <f t="shared" si="165"/>
        <v>0.13829787234042551</v>
      </c>
      <c r="FJ73" s="45">
        <f t="shared" si="165"/>
        <v>0.13829787234042551</v>
      </c>
      <c r="FK73" s="447" t="s">
        <v>2125</v>
      </c>
      <c r="FL73" s="45">
        <f t="shared" si="165"/>
        <v>0.14285714285714279</v>
      </c>
      <c r="FM73" s="45">
        <f t="shared" si="165"/>
        <v>0.15000000000000002</v>
      </c>
      <c r="FN73" s="45">
        <f t="shared" si="165"/>
        <v>0.15254237288135597</v>
      </c>
      <c r="FO73" s="447" t="s">
        <v>2125</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7" t="s">
        <v>2125</v>
      </c>
      <c r="FX73" s="447" t="s">
        <v>2125</v>
      </c>
      <c r="FY73" s="45">
        <f t="shared" si="165"/>
        <v>0.20945945945945946</v>
      </c>
      <c r="FZ73" s="45">
        <f t="shared" si="165"/>
        <v>0.22142857142857142</v>
      </c>
      <c r="GA73" s="447" t="s">
        <v>2125</v>
      </c>
      <c r="GB73" s="447" t="s">
        <v>2125</v>
      </c>
      <c r="GC73" s="447" t="s">
        <v>2125</v>
      </c>
      <c r="GD73" s="447" t="s">
        <v>2125</v>
      </c>
      <c r="GE73" s="447" t="s">
        <v>2125</v>
      </c>
      <c r="GF73" s="447" t="s">
        <v>2125</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2268</v>
      </c>
      <c r="EZ74" s="45">
        <f>DP74/BY3</f>
        <v>0.60191846522781767</v>
      </c>
      <c r="FA74" s="45">
        <f t="shared" ref="FA74:FZ77" si="168">DQ74/BZ3</f>
        <v>0.60349854227405253</v>
      </c>
      <c r="FB74" s="45">
        <f t="shared" si="168"/>
        <v>0.60191846522781767</v>
      </c>
      <c r="FC74" s="45">
        <f t="shared" si="168"/>
        <v>0.60209424083769636</v>
      </c>
      <c r="FD74" s="447" t="s">
        <v>2125</v>
      </c>
      <c r="FE74" s="45">
        <f t="shared" si="168"/>
        <v>0.61728395061728392</v>
      </c>
      <c r="FF74" s="447" t="s">
        <v>2125</v>
      </c>
      <c r="FG74" s="447" t="s">
        <v>2125</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7" t="s">
        <v>2125</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7" t="s">
        <v>2125</v>
      </c>
      <c r="FX74" s="447" t="s">
        <v>2125</v>
      </c>
      <c r="FY74" s="45">
        <f t="shared" si="168"/>
        <v>0.62559241706161139</v>
      </c>
      <c r="FZ74" s="45">
        <f t="shared" si="168"/>
        <v>0.62827225130890052</v>
      </c>
      <c r="GA74" s="447" t="s">
        <v>2125</v>
      </c>
      <c r="GB74" s="447" t="s">
        <v>2125</v>
      </c>
      <c r="GC74" s="447" t="s">
        <v>2125</v>
      </c>
      <c r="GD74" s="447" t="s">
        <v>2125</v>
      </c>
      <c r="GE74" s="447" t="s">
        <v>2125</v>
      </c>
      <c r="GF74" s="447" t="s">
        <v>2125</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2269</v>
      </c>
      <c r="EZ75" s="45">
        <f>DP75/BY4</f>
        <v>0.58706467661691542</v>
      </c>
      <c r="FA75" s="45">
        <f t="shared" si="168"/>
        <v>0.58536585365853655</v>
      </c>
      <c r="FB75" s="45">
        <f t="shared" si="168"/>
        <v>0.58706467661691542</v>
      </c>
      <c r="FC75" s="45">
        <f t="shared" si="168"/>
        <v>0.58583106267029972</v>
      </c>
      <c r="FD75" s="447" t="s">
        <v>2125</v>
      </c>
      <c r="FE75" s="45">
        <f t="shared" si="168"/>
        <v>0.61249999999999993</v>
      </c>
      <c r="FF75" s="447" t="s">
        <v>2125</v>
      </c>
      <c r="FG75" s="447" t="s">
        <v>2125</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7" t="s">
        <v>2125</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7" t="s">
        <v>2125</v>
      </c>
      <c r="FX75" s="447" t="s">
        <v>2125</v>
      </c>
      <c r="FY75" s="45">
        <f t="shared" si="168"/>
        <v>0.61835748792270528</v>
      </c>
      <c r="FZ75" s="45">
        <f t="shared" si="168"/>
        <v>0.62032085561497319</v>
      </c>
      <c r="GA75" s="447" t="s">
        <v>2125</v>
      </c>
      <c r="GB75" s="447" t="s">
        <v>2125</v>
      </c>
      <c r="GC75" s="447" t="s">
        <v>2125</v>
      </c>
      <c r="GD75" s="447" t="s">
        <v>2125</v>
      </c>
      <c r="GE75" s="447" t="s">
        <v>2125</v>
      </c>
      <c r="GF75" s="447" t="s">
        <v>2125</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2270</v>
      </c>
      <c r="EZ76" s="45">
        <f>DP76/BY5</f>
        <v>0.52161383285302598</v>
      </c>
      <c r="FA76" s="45">
        <f t="shared" si="168"/>
        <v>0.50183150183150182</v>
      </c>
      <c r="FB76" s="45">
        <f t="shared" si="168"/>
        <v>0.52161383285302598</v>
      </c>
      <c r="FC76" s="45">
        <f t="shared" si="168"/>
        <v>0.51282051282051289</v>
      </c>
      <c r="FD76" s="447" t="s">
        <v>2125</v>
      </c>
      <c r="FE76" s="45">
        <f t="shared" si="168"/>
        <v>0.53731343283582078</v>
      </c>
      <c r="FF76" s="447" t="s">
        <v>2125</v>
      </c>
      <c r="FG76" s="447" t="s">
        <v>2125</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7" t="s">
        <v>2125</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7" t="s">
        <v>2125</v>
      </c>
      <c r="FX76" s="447" t="s">
        <v>2125</v>
      </c>
      <c r="FY76" s="45">
        <f t="shared" si="168"/>
        <v>0.52976190476190477</v>
      </c>
      <c r="FZ76" s="45">
        <f t="shared" si="168"/>
        <v>0.52027027027027017</v>
      </c>
      <c r="GA76" s="447" t="s">
        <v>2125</v>
      </c>
      <c r="GB76" s="447" t="s">
        <v>2125</v>
      </c>
      <c r="GC76" s="447" t="s">
        <v>2125</v>
      </c>
      <c r="GD76" s="447" t="s">
        <v>2125</v>
      </c>
      <c r="GE76" s="447" t="s">
        <v>2125</v>
      </c>
      <c r="GF76" s="447" t="s">
        <v>2125</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2271</v>
      </c>
      <c r="EZ77" s="45">
        <f>DP77/BY6</f>
        <v>0.39194139194139194</v>
      </c>
      <c r="FA77" s="45">
        <f t="shared" si="168"/>
        <v>0.37899543378995432</v>
      </c>
      <c r="FB77" s="45">
        <f t="shared" si="168"/>
        <v>0.39194139194139194</v>
      </c>
      <c r="FC77" s="45">
        <f t="shared" si="168"/>
        <v>0.38709677419354832</v>
      </c>
      <c r="FD77" s="447" t="s">
        <v>2125</v>
      </c>
      <c r="FE77" s="45">
        <f t="shared" si="168"/>
        <v>0.43636363636363629</v>
      </c>
      <c r="FF77" s="447" t="s">
        <v>2125</v>
      </c>
      <c r="FG77" s="447" t="s">
        <v>2125</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7" t="s">
        <v>2125</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7" t="s">
        <v>2125</v>
      </c>
      <c r="FX77" s="447" t="s">
        <v>2125</v>
      </c>
      <c r="FY77" s="45">
        <f t="shared" si="168"/>
        <v>0.4397163120567375</v>
      </c>
      <c r="FZ77" s="45">
        <f t="shared" si="168"/>
        <v>0.44094488188976372</v>
      </c>
      <c r="GA77" s="447" t="s">
        <v>2125</v>
      </c>
      <c r="GB77" s="447" t="s">
        <v>2125</v>
      </c>
      <c r="GC77" s="447" t="s">
        <v>2125</v>
      </c>
      <c r="GD77" s="447" t="s">
        <v>2125</v>
      </c>
      <c r="GE77" s="447" t="s">
        <v>2125</v>
      </c>
      <c r="GF77" s="447" t="s">
        <v>2125</v>
      </c>
    </row>
    <row r="78" spans="117:188" ht="24">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2272</v>
      </c>
      <c r="EZ78" s="45">
        <f>DP78/BY18</f>
        <v>0.14432989690721648</v>
      </c>
      <c r="FA78" s="45">
        <f t="shared" ref="FA78:FZ78" si="174">DQ78/BZ18</f>
        <v>0.17073170731707316</v>
      </c>
      <c r="FB78" s="45">
        <f t="shared" si="174"/>
        <v>0.14432989690721648</v>
      </c>
      <c r="FC78" s="45">
        <f t="shared" si="174"/>
        <v>0.15555555555555556</v>
      </c>
      <c r="FD78" s="447" t="s">
        <v>2125</v>
      </c>
      <c r="FE78" s="45">
        <f t="shared" si="174"/>
        <v>0.27906976744186041</v>
      </c>
      <c r="FF78" s="447" t="s">
        <v>2125</v>
      </c>
      <c r="FG78" s="447" t="s">
        <v>2125</v>
      </c>
      <c r="FH78" s="45">
        <f t="shared" si="174"/>
        <v>0.34782608695652184</v>
      </c>
      <c r="FI78" s="45">
        <f t="shared" si="174"/>
        <v>0.17105263157894735</v>
      </c>
      <c r="FJ78" s="45">
        <f t="shared" si="174"/>
        <v>0.17105263157894735</v>
      </c>
      <c r="FK78" s="447" t="s">
        <v>2125</v>
      </c>
      <c r="FL78" s="45">
        <f t="shared" si="174"/>
        <v>0.18000000000000005</v>
      </c>
      <c r="FM78" s="45">
        <f t="shared" si="174"/>
        <v>0.19148936170212769</v>
      </c>
      <c r="FN78" s="45">
        <f t="shared" si="174"/>
        <v>0.19565217391304351</v>
      </c>
      <c r="FO78" s="447" t="s">
        <v>2125</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7" t="s">
        <v>2125</v>
      </c>
      <c r="FX78" s="447" t="s">
        <v>2125</v>
      </c>
      <c r="FY78" s="45">
        <f t="shared" si="174"/>
        <v>0.2818181818181818</v>
      </c>
      <c r="FZ78" s="45">
        <f t="shared" si="174"/>
        <v>0.30392156862745096</v>
      </c>
      <c r="GA78" s="447" t="s">
        <v>2125</v>
      </c>
      <c r="GB78" s="447" t="s">
        <v>2125</v>
      </c>
      <c r="GC78" s="447" t="s">
        <v>2125</v>
      </c>
      <c r="GD78" s="447" t="s">
        <v>2125</v>
      </c>
      <c r="GE78" s="447" t="s">
        <v>2125</v>
      </c>
      <c r="GF78" s="447" t="s">
        <v>2125</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2273</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2274</v>
      </c>
      <c r="EZ80" s="45">
        <f>DP80/BY4</f>
        <v>0.61194029850746268</v>
      </c>
      <c r="FA80" s="45">
        <f t="shared" si="177"/>
        <v>0.61585365853658536</v>
      </c>
      <c r="FB80" s="45">
        <f t="shared" si="177"/>
        <v>0.61194029850746268</v>
      </c>
      <c r="FC80" s="45">
        <f t="shared" si="177"/>
        <v>0.61307901907356943</v>
      </c>
      <c r="FD80" s="447" t="s">
        <v>2125</v>
      </c>
      <c r="FE80" s="45">
        <f t="shared" si="177"/>
        <v>0.63749999999999996</v>
      </c>
      <c r="FF80" s="447" t="s">
        <v>2125</v>
      </c>
      <c r="FG80" s="447" t="s">
        <v>2125</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7" t="s">
        <v>2125</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7" t="s">
        <v>2125</v>
      </c>
      <c r="FX80" s="447" t="s">
        <v>2125</v>
      </c>
      <c r="FY80" s="45">
        <f t="shared" si="177"/>
        <v>0.62318840579710144</v>
      </c>
      <c r="FZ80" s="45">
        <f t="shared" si="177"/>
        <v>0.62566844919786091</v>
      </c>
      <c r="GA80" s="447" t="s">
        <v>2125</v>
      </c>
      <c r="GB80" s="447" t="s">
        <v>2125</v>
      </c>
      <c r="GC80" s="447" t="s">
        <v>2125</v>
      </c>
      <c r="GD80" s="447" t="s">
        <v>2125</v>
      </c>
      <c r="GE80" s="447" t="s">
        <v>2125</v>
      </c>
      <c r="GF80" s="447" t="s">
        <v>2125</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2275</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2276</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2277</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2278</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2279</v>
      </c>
      <c r="EZ85" s="45">
        <f>DP85/BY4</f>
        <v>0.72388059701492546</v>
      </c>
      <c r="FA85" s="45">
        <f t="shared" si="186"/>
        <v>0.75304878048780488</v>
      </c>
      <c r="FB85" s="45">
        <f t="shared" si="186"/>
        <v>0.72388059701492546</v>
      </c>
      <c r="FC85" s="45">
        <f t="shared" si="186"/>
        <v>0.73569482288828347</v>
      </c>
      <c r="FD85" s="447" t="s">
        <v>2125</v>
      </c>
      <c r="FE85" s="45">
        <f t="shared" si="186"/>
        <v>0.77499999999999991</v>
      </c>
      <c r="FF85" s="447" t="s">
        <v>2125</v>
      </c>
      <c r="FG85" s="447" t="s">
        <v>2125</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7" t="s">
        <v>2125</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7" t="s">
        <v>2125</v>
      </c>
      <c r="FX85" s="447" t="s">
        <v>2125</v>
      </c>
      <c r="FY85" s="45">
        <f t="shared" si="186"/>
        <v>0.80676328502415462</v>
      </c>
      <c r="FZ85" s="45">
        <f t="shared" si="186"/>
        <v>0.82887700534759357</v>
      </c>
      <c r="GA85" s="447" t="s">
        <v>2125</v>
      </c>
      <c r="GB85" s="447" t="s">
        <v>2125</v>
      </c>
      <c r="GC85" s="447" t="s">
        <v>2125</v>
      </c>
      <c r="GD85" s="447" t="s">
        <v>2125</v>
      </c>
      <c r="GE85" s="447" t="s">
        <v>2125</v>
      </c>
      <c r="GF85" s="447" t="s">
        <v>2125</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2280</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2281</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ht="24">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2282</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7" t="s">
        <v>2125</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2283</v>
      </c>
      <c r="EZ89" s="523">
        <f t="shared" ref="EZ89:EZ106" si="210">DP89/BY3</f>
        <v>1</v>
      </c>
      <c r="FA89" s="523">
        <f t="shared" ref="FA89:GF98" si="211">DQ89/BZ3</f>
        <v>1</v>
      </c>
      <c r="FB89" s="523">
        <f t="shared" si="211"/>
        <v>1</v>
      </c>
      <c r="FC89" s="523">
        <f t="shared" si="211"/>
        <v>1</v>
      </c>
      <c r="FD89" s="523">
        <f t="shared" si="211"/>
        <v>1</v>
      </c>
      <c r="FE89" s="523">
        <f t="shared" si="211"/>
        <v>1</v>
      </c>
      <c r="FF89" s="523">
        <f t="shared" si="211"/>
        <v>1</v>
      </c>
      <c r="FG89" s="523">
        <f t="shared" si="211"/>
        <v>1</v>
      </c>
      <c r="FH89" s="523">
        <f t="shared" si="211"/>
        <v>1</v>
      </c>
      <c r="FI89" s="523">
        <f t="shared" si="211"/>
        <v>1</v>
      </c>
      <c r="FJ89" s="523">
        <f t="shared" si="211"/>
        <v>1</v>
      </c>
      <c r="FK89" s="523">
        <f t="shared" si="211"/>
        <v>1</v>
      </c>
      <c r="FL89" s="523">
        <f t="shared" si="211"/>
        <v>1</v>
      </c>
      <c r="FM89" s="523">
        <f t="shared" si="211"/>
        <v>1</v>
      </c>
      <c r="FN89" s="523">
        <f t="shared" si="211"/>
        <v>1</v>
      </c>
      <c r="FO89" s="523">
        <f t="shared" si="211"/>
        <v>1</v>
      </c>
      <c r="FP89" s="523">
        <f t="shared" si="211"/>
        <v>1</v>
      </c>
      <c r="FQ89" s="523">
        <f t="shared" si="211"/>
        <v>1</v>
      </c>
      <c r="FR89" s="523">
        <f t="shared" si="211"/>
        <v>1</v>
      </c>
      <c r="FS89" s="523">
        <f t="shared" si="211"/>
        <v>1</v>
      </c>
      <c r="FT89" s="523">
        <f t="shared" si="211"/>
        <v>1</v>
      </c>
      <c r="FU89" s="523">
        <f t="shared" si="211"/>
        <v>1</v>
      </c>
      <c r="FV89" s="523">
        <f t="shared" si="211"/>
        <v>1</v>
      </c>
      <c r="FW89" s="523">
        <f t="shared" si="211"/>
        <v>1</v>
      </c>
      <c r="FX89" s="523">
        <f t="shared" si="211"/>
        <v>1</v>
      </c>
      <c r="FY89" s="523">
        <f t="shared" si="211"/>
        <v>1</v>
      </c>
      <c r="FZ89" s="523">
        <f t="shared" si="211"/>
        <v>1</v>
      </c>
      <c r="GA89" s="523">
        <f t="shared" si="211"/>
        <v>1</v>
      </c>
      <c r="GB89" s="523">
        <f t="shared" si="211"/>
        <v>1</v>
      </c>
      <c r="GC89" s="523">
        <f t="shared" si="211"/>
        <v>1</v>
      </c>
      <c r="GD89" s="523">
        <f t="shared" si="211"/>
        <v>1</v>
      </c>
      <c r="GE89" s="523">
        <f t="shared" si="211"/>
        <v>1</v>
      </c>
      <c r="GF89" s="523">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2284</v>
      </c>
      <c r="EZ90" s="523">
        <f t="shared" si="210"/>
        <v>1</v>
      </c>
      <c r="FA90" s="523">
        <f t="shared" si="211"/>
        <v>1</v>
      </c>
      <c r="FB90" s="523">
        <f t="shared" si="211"/>
        <v>1</v>
      </c>
      <c r="FC90" s="523">
        <f t="shared" si="211"/>
        <v>1</v>
      </c>
      <c r="FD90" s="447" t="s">
        <v>2125</v>
      </c>
      <c r="FE90" s="523">
        <f t="shared" si="211"/>
        <v>1</v>
      </c>
      <c r="FF90" s="447" t="s">
        <v>2125</v>
      </c>
      <c r="FG90" s="447" t="s">
        <v>2125</v>
      </c>
      <c r="FH90" s="523">
        <f t="shared" si="211"/>
        <v>1</v>
      </c>
      <c r="FI90" s="523">
        <f t="shared" si="211"/>
        <v>1</v>
      </c>
      <c r="FJ90" s="523">
        <f t="shared" si="211"/>
        <v>1</v>
      </c>
      <c r="FK90" s="523">
        <f t="shared" si="211"/>
        <v>1</v>
      </c>
      <c r="FL90" s="523">
        <f t="shared" si="211"/>
        <v>1</v>
      </c>
      <c r="FM90" s="523">
        <f t="shared" si="211"/>
        <v>1</v>
      </c>
      <c r="FN90" s="523">
        <f t="shared" si="211"/>
        <v>1</v>
      </c>
      <c r="FO90" s="447" t="s">
        <v>2125</v>
      </c>
      <c r="FP90" s="523">
        <f t="shared" si="211"/>
        <v>1</v>
      </c>
      <c r="FQ90" s="523">
        <f t="shared" si="211"/>
        <v>1</v>
      </c>
      <c r="FR90" s="523">
        <f t="shared" si="211"/>
        <v>1</v>
      </c>
      <c r="FS90" s="523">
        <f t="shared" si="211"/>
        <v>1</v>
      </c>
      <c r="FT90" s="523">
        <f t="shared" si="211"/>
        <v>1</v>
      </c>
      <c r="FU90" s="523">
        <f t="shared" si="211"/>
        <v>1</v>
      </c>
      <c r="FV90" s="523">
        <f t="shared" si="211"/>
        <v>1</v>
      </c>
      <c r="FW90" s="447" t="s">
        <v>2125</v>
      </c>
      <c r="FX90" s="447" t="s">
        <v>2125</v>
      </c>
      <c r="FY90" s="523">
        <f t="shared" si="211"/>
        <v>1</v>
      </c>
      <c r="FZ90" s="523">
        <f t="shared" si="211"/>
        <v>1</v>
      </c>
      <c r="GA90" s="447" t="s">
        <v>2125</v>
      </c>
      <c r="GB90" s="447" t="s">
        <v>2125</v>
      </c>
      <c r="GC90" s="447" t="s">
        <v>2125</v>
      </c>
      <c r="GD90" s="447" t="s">
        <v>2125</v>
      </c>
      <c r="GE90" s="447" t="s">
        <v>2125</v>
      </c>
      <c r="GF90" s="447" t="s">
        <v>2125</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2285</v>
      </c>
      <c r="EZ91" s="523">
        <f t="shared" si="210"/>
        <v>1</v>
      </c>
      <c r="FA91" s="523">
        <f t="shared" si="211"/>
        <v>1</v>
      </c>
      <c r="FB91" s="523">
        <f t="shared" si="211"/>
        <v>1</v>
      </c>
      <c r="FC91" s="523">
        <f t="shared" si="211"/>
        <v>1</v>
      </c>
      <c r="FD91" s="523">
        <f t="shared" si="211"/>
        <v>1</v>
      </c>
      <c r="FE91" s="523">
        <f t="shared" si="211"/>
        <v>1</v>
      </c>
      <c r="FF91" s="523">
        <f t="shared" si="211"/>
        <v>1</v>
      </c>
      <c r="FG91" s="523">
        <f t="shared" si="211"/>
        <v>1</v>
      </c>
      <c r="FH91" s="523">
        <f t="shared" si="211"/>
        <v>1</v>
      </c>
      <c r="FI91" s="523">
        <f t="shared" si="211"/>
        <v>1</v>
      </c>
      <c r="FJ91" s="523">
        <f t="shared" si="211"/>
        <v>1</v>
      </c>
      <c r="FK91" s="523">
        <f t="shared" si="211"/>
        <v>1</v>
      </c>
      <c r="FL91" s="523">
        <f t="shared" si="211"/>
        <v>1</v>
      </c>
      <c r="FM91" s="523">
        <f t="shared" si="211"/>
        <v>1</v>
      </c>
      <c r="FN91" s="523">
        <f t="shared" si="211"/>
        <v>1</v>
      </c>
      <c r="FO91" s="523">
        <f t="shared" si="211"/>
        <v>1</v>
      </c>
      <c r="FP91" s="523">
        <f t="shared" si="211"/>
        <v>1</v>
      </c>
      <c r="FQ91" s="523">
        <f t="shared" si="211"/>
        <v>1</v>
      </c>
      <c r="FR91" s="523">
        <f t="shared" si="211"/>
        <v>1</v>
      </c>
      <c r="FS91" s="523">
        <f t="shared" si="211"/>
        <v>1</v>
      </c>
      <c r="FT91" s="523">
        <f t="shared" si="211"/>
        <v>1</v>
      </c>
      <c r="FU91" s="523">
        <f t="shared" si="211"/>
        <v>1</v>
      </c>
      <c r="FV91" s="523">
        <f t="shared" si="211"/>
        <v>1</v>
      </c>
      <c r="FW91" s="523">
        <f t="shared" si="211"/>
        <v>1</v>
      </c>
      <c r="FX91" s="523">
        <f t="shared" si="211"/>
        <v>1</v>
      </c>
      <c r="FY91" s="523">
        <f t="shared" si="211"/>
        <v>1</v>
      </c>
      <c r="FZ91" s="523">
        <f t="shared" si="211"/>
        <v>1</v>
      </c>
      <c r="GA91" s="523">
        <f t="shared" si="211"/>
        <v>1</v>
      </c>
      <c r="GB91" s="523">
        <f t="shared" si="211"/>
        <v>1</v>
      </c>
      <c r="GC91" s="523">
        <f t="shared" si="211"/>
        <v>1</v>
      </c>
      <c r="GD91" s="523">
        <f t="shared" si="211"/>
        <v>1</v>
      </c>
      <c r="GE91" s="523">
        <f t="shared" si="211"/>
        <v>1</v>
      </c>
      <c r="GF91" s="523">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2286</v>
      </c>
      <c r="EZ92" s="523">
        <f t="shared" si="210"/>
        <v>1</v>
      </c>
      <c r="FA92" s="523">
        <f t="shared" si="211"/>
        <v>1</v>
      </c>
      <c r="FB92" s="523">
        <f t="shared" si="211"/>
        <v>1</v>
      </c>
      <c r="FC92" s="523">
        <f t="shared" si="211"/>
        <v>1</v>
      </c>
      <c r="FD92" s="523">
        <f t="shared" si="211"/>
        <v>1</v>
      </c>
      <c r="FE92" s="523">
        <f t="shared" si="211"/>
        <v>1</v>
      </c>
      <c r="FF92" s="523">
        <f t="shared" si="211"/>
        <v>1</v>
      </c>
      <c r="FG92" s="523">
        <f t="shared" si="211"/>
        <v>1</v>
      </c>
      <c r="FH92" s="523">
        <f t="shared" si="211"/>
        <v>1</v>
      </c>
      <c r="FI92" s="523">
        <f t="shared" si="211"/>
        <v>1</v>
      </c>
      <c r="FJ92" s="523">
        <f t="shared" si="211"/>
        <v>1</v>
      </c>
      <c r="FK92" s="523">
        <f t="shared" si="211"/>
        <v>1</v>
      </c>
      <c r="FL92" s="523">
        <f t="shared" si="211"/>
        <v>1</v>
      </c>
      <c r="FM92" s="523">
        <f t="shared" si="211"/>
        <v>1</v>
      </c>
      <c r="FN92" s="523">
        <f t="shared" si="211"/>
        <v>1</v>
      </c>
      <c r="FO92" s="523">
        <f t="shared" si="211"/>
        <v>1</v>
      </c>
      <c r="FP92" s="523">
        <f t="shared" si="211"/>
        <v>1</v>
      </c>
      <c r="FQ92" s="523">
        <f t="shared" si="211"/>
        <v>1</v>
      </c>
      <c r="FR92" s="523">
        <f t="shared" si="211"/>
        <v>1</v>
      </c>
      <c r="FS92" s="523">
        <f t="shared" si="211"/>
        <v>1</v>
      </c>
      <c r="FT92" s="523">
        <f t="shared" si="211"/>
        <v>1</v>
      </c>
      <c r="FU92" s="523">
        <f t="shared" si="211"/>
        <v>1</v>
      </c>
      <c r="FV92" s="523">
        <f t="shared" si="211"/>
        <v>1</v>
      </c>
      <c r="FW92" s="523">
        <f t="shared" si="211"/>
        <v>1</v>
      </c>
      <c r="FX92" s="523">
        <f t="shared" si="211"/>
        <v>1</v>
      </c>
      <c r="FY92" s="523">
        <f t="shared" si="211"/>
        <v>1</v>
      </c>
      <c r="FZ92" s="523">
        <f t="shared" si="211"/>
        <v>1</v>
      </c>
      <c r="GA92" s="523">
        <f t="shared" si="211"/>
        <v>1</v>
      </c>
      <c r="GB92" s="523">
        <f t="shared" si="211"/>
        <v>1</v>
      </c>
      <c r="GC92" s="523">
        <f t="shared" si="211"/>
        <v>1</v>
      </c>
      <c r="GD92" s="523">
        <f t="shared" si="211"/>
        <v>1</v>
      </c>
      <c r="GE92" s="523">
        <f t="shared" si="211"/>
        <v>1</v>
      </c>
      <c r="GF92" s="523">
        <f t="shared" si="211"/>
        <v>1</v>
      </c>
    </row>
    <row r="93" spans="117:188" ht="24">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2287</v>
      </c>
      <c r="EZ93" s="523">
        <f t="shared" si="210"/>
        <v>1</v>
      </c>
      <c r="FA93" s="523">
        <f t="shared" si="211"/>
        <v>1</v>
      </c>
      <c r="FB93" s="523">
        <f t="shared" si="211"/>
        <v>1</v>
      </c>
      <c r="FC93" s="523">
        <f t="shared" si="211"/>
        <v>1</v>
      </c>
      <c r="FD93" s="523">
        <f t="shared" si="211"/>
        <v>1</v>
      </c>
      <c r="FE93" s="523">
        <f t="shared" si="211"/>
        <v>1</v>
      </c>
      <c r="FF93" s="523">
        <f t="shared" si="211"/>
        <v>1</v>
      </c>
      <c r="FG93" s="523">
        <f t="shared" si="211"/>
        <v>1</v>
      </c>
      <c r="FH93" s="523">
        <f t="shared" si="211"/>
        <v>1</v>
      </c>
      <c r="FI93" s="523">
        <f t="shared" si="211"/>
        <v>1</v>
      </c>
      <c r="FJ93" s="523">
        <f t="shared" si="211"/>
        <v>1</v>
      </c>
      <c r="FK93" s="447" t="s">
        <v>2125</v>
      </c>
      <c r="FL93" s="523">
        <f t="shared" si="211"/>
        <v>1</v>
      </c>
      <c r="FM93" s="523">
        <f t="shared" si="211"/>
        <v>1</v>
      </c>
      <c r="FN93" s="523">
        <f t="shared" si="211"/>
        <v>1</v>
      </c>
      <c r="FO93" s="523">
        <f t="shared" si="211"/>
        <v>1</v>
      </c>
      <c r="FP93" s="523">
        <f t="shared" si="211"/>
        <v>1</v>
      </c>
      <c r="FQ93" s="523">
        <f t="shared" si="211"/>
        <v>1</v>
      </c>
      <c r="FR93" s="523">
        <f t="shared" si="211"/>
        <v>1</v>
      </c>
      <c r="FS93" s="523">
        <f t="shared" si="211"/>
        <v>1</v>
      </c>
      <c r="FT93" s="523">
        <f t="shared" si="211"/>
        <v>1</v>
      </c>
      <c r="FU93" s="523">
        <f t="shared" si="211"/>
        <v>1</v>
      </c>
      <c r="FV93" s="523">
        <f t="shared" si="211"/>
        <v>1</v>
      </c>
      <c r="FW93" s="523">
        <f t="shared" si="211"/>
        <v>1</v>
      </c>
      <c r="FX93" s="523">
        <f t="shared" si="211"/>
        <v>1</v>
      </c>
      <c r="FY93" s="523">
        <f t="shared" si="211"/>
        <v>1</v>
      </c>
      <c r="FZ93" s="523">
        <f t="shared" si="211"/>
        <v>1</v>
      </c>
      <c r="GA93" s="523">
        <f t="shared" si="211"/>
        <v>1</v>
      </c>
      <c r="GB93" s="523">
        <f t="shared" si="211"/>
        <v>1</v>
      </c>
      <c r="GC93" s="523">
        <f t="shared" si="211"/>
        <v>1</v>
      </c>
      <c r="GD93" s="523">
        <f t="shared" si="211"/>
        <v>1</v>
      </c>
      <c r="GE93" s="523">
        <f t="shared" si="211"/>
        <v>1</v>
      </c>
      <c r="GF93" s="523">
        <f t="shared" si="211"/>
        <v>1</v>
      </c>
    </row>
    <row r="94" spans="117:188" ht="24">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2288</v>
      </c>
      <c r="EZ94" s="523">
        <f t="shared" si="210"/>
        <v>1</v>
      </c>
      <c r="FA94" s="523">
        <f t="shared" si="211"/>
        <v>1</v>
      </c>
      <c r="FB94" s="523">
        <f t="shared" si="211"/>
        <v>1</v>
      </c>
      <c r="FC94" s="523">
        <f t="shared" si="211"/>
        <v>1</v>
      </c>
      <c r="FD94" s="523">
        <f t="shared" si="211"/>
        <v>1</v>
      </c>
      <c r="FE94" s="523">
        <f t="shared" si="211"/>
        <v>1</v>
      </c>
      <c r="FF94" s="523">
        <f t="shared" si="211"/>
        <v>1</v>
      </c>
      <c r="FG94" s="523">
        <f t="shared" si="211"/>
        <v>1</v>
      </c>
      <c r="FH94" s="523">
        <f t="shared" si="211"/>
        <v>1</v>
      </c>
      <c r="FI94" s="523">
        <f t="shared" si="211"/>
        <v>1</v>
      </c>
      <c r="FJ94" s="523">
        <f t="shared" si="211"/>
        <v>1</v>
      </c>
      <c r="FK94" s="447" t="s">
        <v>2125</v>
      </c>
      <c r="FL94" s="523">
        <f t="shared" si="211"/>
        <v>1</v>
      </c>
      <c r="FM94" s="523">
        <f t="shared" si="211"/>
        <v>1</v>
      </c>
      <c r="FN94" s="523">
        <f t="shared" si="211"/>
        <v>1</v>
      </c>
      <c r="FO94" s="523">
        <f t="shared" si="211"/>
        <v>1</v>
      </c>
      <c r="FP94" s="523">
        <f t="shared" si="211"/>
        <v>1</v>
      </c>
      <c r="FQ94" s="523">
        <f t="shared" si="211"/>
        <v>1</v>
      </c>
      <c r="FR94" s="523">
        <f t="shared" si="211"/>
        <v>1</v>
      </c>
      <c r="FS94" s="523">
        <f t="shared" si="211"/>
        <v>1</v>
      </c>
      <c r="FT94" s="523">
        <f t="shared" si="211"/>
        <v>1</v>
      </c>
      <c r="FU94" s="523">
        <f t="shared" si="211"/>
        <v>1</v>
      </c>
      <c r="FV94" s="523">
        <f t="shared" si="211"/>
        <v>1</v>
      </c>
      <c r="FW94" s="523">
        <f t="shared" si="211"/>
        <v>1</v>
      </c>
      <c r="FX94" s="523">
        <f t="shared" si="211"/>
        <v>1</v>
      </c>
      <c r="FY94" s="523">
        <f t="shared" si="211"/>
        <v>1</v>
      </c>
      <c r="FZ94" s="523">
        <f t="shared" si="211"/>
        <v>1</v>
      </c>
      <c r="GA94" s="523">
        <f t="shared" si="211"/>
        <v>1</v>
      </c>
      <c r="GB94" s="523">
        <f t="shared" si="211"/>
        <v>1</v>
      </c>
      <c r="GC94" s="523">
        <f t="shared" si="211"/>
        <v>1</v>
      </c>
      <c r="GD94" s="523">
        <f t="shared" si="211"/>
        <v>1</v>
      </c>
      <c r="GE94" s="523">
        <f t="shared" si="211"/>
        <v>1</v>
      </c>
      <c r="GF94" s="523">
        <f t="shared" si="211"/>
        <v>1</v>
      </c>
    </row>
    <row r="95" spans="117:188" ht="24">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2289</v>
      </c>
      <c r="EZ95" s="523">
        <f t="shared" si="210"/>
        <v>1</v>
      </c>
      <c r="FA95" s="523">
        <f t="shared" si="211"/>
        <v>1</v>
      </c>
      <c r="FB95" s="523">
        <f t="shared" si="211"/>
        <v>1</v>
      </c>
      <c r="FC95" s="523">
        <f t="shared" si="211"/>
        <v>1</v>
      </c>
      <c r="FD95" s="447" t="s">
        <v>2125</v>
      </c>
      <c r="FE95" s="523">
        <f t="shared" si="211"/>
        <v>1</v>
      </c>
      <c r="FF95" s="447" t="s">
        <v>2125</v>
      </c>
      <c r="FG95" s="523" t="e">
        <f t="shared" si="211"/>
        <v>#VALUE!</v>
      </c>
      <c r="FH95" s="523">
        <f t="shared" si="211"/>
        <v>1</v>
      </c>
      <c r="FI95" s="523">
        <f t="shared" si="211"/>
        <v>1</v>
      </c>
      <c r="FJ95" s="523">
        <f t="shared" si="211"/>
        <v>1</v>
      </c>
      <c r="FK95" s="447" t="s">
        <v>2125</v>
      </c>
      <c r="FL95" s="523">
        <f t="shared" si="211"/>
        <v>1</v>
      </c>
      <c r="FM95" s="523">
        <f t="shared" si="211"/>
        <v>1</v>
      </c>
      <c r="FN95" s="523">
        <f t="shared" si="211"/>
        <v>1</v>
      </c>
      <c r="FO95" s="447" t="s">
        <v>2125</v>
      </c>
      <c r="FP95" s="523">
        <f t="shared" si="211"/>
        <v>1</v>
      </c>
      <c r="FQ95" s="523">
        <f t="shared" si="211"/>
        <v>1</v>
      </c>
      <c r="FR95" s="523">
        <f t="shared" si="211"/>
        <v>1</v>
      </c>
      <c r="FS95" s="523">
        <f t="shared" si="211"/>
        <v>1</v>
      </c>
      <c r="FT95" s="523">
        <f t="shared" si="211"/>
        <v>1</v>
      </c>
      <c r="FU95" s="523">
        <f t="shared" si="211"/>
        <v>1</v>
      </c>
      <c r="FV95" s="523">
        <f t="shared" si="211"/>
        <v>1</v>
      </c>
      <c r="FW95" s="447" t="s">
        <v>2125</v>
      </c>
      <c r="FX95" s="447" t="s">
        <v>2125</v>
      </c>
      <c r="FY95" s="523">
        <f t="shared" si="211"/>
        <v>1</v>
      </c>
      <c r="FZ95" s="523">
        <f t="shared" si="211"/>
        <v>1</v>
      </c>
      <c r="GA95" s="447" t="s">
        <v>2125</v>
      </c>
      <c r="GB95" s="447" t="s">
        <v>2125</v>
      </c>
      <c r="GC95" s="447" t="s">
        <v>2125</v>
      </c>
      <c r="GD95" s="447" t="s">
        <v>2125</v>
      </c>
      <c r="GE95" s="447" t="s">
        <v>2125</v>
      </c>
      <c r="GF95" s="447" t="s">
        <v>2125</v>
      </c>
    </row>
    <row r="96" spans="117:188" ht="24">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2290</v>
      </c>
      <c r="EZ96" s="523">
        <f t="shared" si="210"/>
        <v>1</v>
      </c>
      <c r="FA96" s="523">
        <f t="shared" si="211"/>
        <v>1</v>
      </c>
      <c r="FB96" s="523">
        <f t="shared" si="211"/>
        <v>1</v>
      </c>
      <c r="FC96" s="523">
        <f t="shared" si="211"/>
        <v>1</v>
      </c>
      <c r="FD96" s="447" t="s">
        <v>2125</v>
      </c>
      <c r="FE96" s="523">
        <f t="shared" si="211"/>
        <v>1</v>
      </c>
      <c r="FF96" s="447" t="s">
        <v>2125</v>
      </c>
      <c r="FG96" s="523" t="e">
        <f t="shared" si="211"/>
        <v>#VALUE!</v>
      </c>
      <c r="FH96" s="523">
        <f t="shared" si="211"/>
        <v>1</v>
      </c>
      <c r="FI96" s="523">
        <f t="shared" si="211"/>
        <v>1</v>
      </c>
      <c r="FJ96" s="523">
        <f t="shared" si="211"/>
        <v>1</v>
      </c>
      <c r="FK96" s="447" t="s">
        <v>2125</v>
      </c>
      <c r="FL96" s="523">
        <f t="shared" si="211"/>
        <v>1</v>
      </c>
      <c r="FM96" s="523">
        <f t="shared" si="211"/>
        <v>1</v>
      </c>
      <c r="FN96" s="523">
        <f t="shared" si="211"/>
        <v>1</v>
      </c>
      <c r="FO96" s="447" t="s">
        <v>2125</v>
      </c>
      <c r="FP96" s="523">
        <f t="shared" si="211"/>
        <v>1</v>
      </c>
      <c r="FQ96" s="523">
        <f t="shared" si="211"/>
        <v>1</v>
      </c>
      <c r="FR96" s="523">
        <f t="shared" si="211"/>
        <v>1</v>
      </c>
      <c r="FS96" s="523">
        <f t="shared" si="211"/>
        <v>1</v>
      </c>
      <c r="FT96" s="523">
        <f t="shared" si="211"/>
        <v>1</v>
      </c>
      <c r="FU96" s="523">
        <f t="shared" si="211"/>
        <v>1</v>
      </c>
      <c r="FV96" s="523">
        <f t="shared" si="211"/>
        <v>1</v>
      </c>
      <c r="FW96" s="447" t="s">
        <v>2125</v>
      </c>
      <c r="FX96" s="447" t="s">
        <v>2125</v>
      </c>
      <c r="FY96" s="523">
        <f t="shared" si="211"/>
        <v>1</v>
      </c>
      <c r="FZ96" s="523">
        <f t="shared" si="211"/>
        <v>1</v>
      </c>
      <c r="GA96" s="447" t="s">
        <v>2125</v>
      </c>
      <c r="GB96" s="447" t="s">
        <v>2125</v>
      </c>
      <c r="GC96" s="447" t="s">
        <v>2125</v>
      </c>
      <c r="GD96" s="447" t="s">
        <v>2125</v>
      </c>
      <c r="GE96" s="447" t="s">
        <v>2125</v>
      </c>
      <c r="GF96" s="447" t="s">
        <v>2125</v>
      </c>
    </row>
    <row r="97" spans="117:188" ht="24">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2291</v>
      </c>
      <c r="EZ97" s="523">
        <f t="shared" si="210"/>
        <v>1</v>
      </c>
      <c r="FA97" s="523">
        <f t="shared" si="211"/>
        <v>1</v>
      </c>
      <c r="FB97" s="523">
        <f t="shared" si="211"/>
        <v>1</v>
      </c>
      <c r="FC97" s="523">
        <f t="shared" si="211"/>
        <v>1</v>
      </c>
      <c r="FD97" s="523">
        <f t="shared" si="211"/>
        <v>1</v>
      </c>
      <c r="FE97" s="523">
        <f t="shared" si="211"/>
        <v>1</v>
      </c>
      <c r="FF97" s="523">
        <f t="shared" si="211"/>
        <v>1</v>
      </c>
      <c r="FG97" s="523">
        <f t="shared" si="211"/>
        <v>1</v>
      </c>
      <c r="FH97" s="523">
        <f t="shared" si="211"/>
        <v>1</v>
      </c>
      <c r="FI97" s="523">
        <f t="shared" si="211"/>
        <v>1</v>
      </c>
      <c r="FJ97" s="523">
        <f t="shared" si="211"/>
        <v>1</v>
      </c>
      <c r="FK97" s="447" t="s">
        <v>2125</v>
      </c>
      <c r="FL97" s="523">
        <f t="shared" si="211"/>
        <v>1</v>
      </c>
      <c r="FM97" s="523">
        <f t="shared" si="211"/>
        <v>1</v>
      </c>
      <c r="FN97" s="523">
        <f t="shared" si="211"/>
        <v>1</v>
      </c>
      <c r="FO97" s="523">
        <f t="shared" si="211"/>
        <v>1</v>
      </c>
      <c r="FP97" s="523">
        <f t="shared" si="211"/>
        <v>1</v>
      </c>
      <c r="FQ97" s="523">
        <f t="shared" si="211"/>
        <v>1</v>
      </c>
      <c r="FR97" s="523">
        <f t="shared" si="211"/>
        <v>1</v>
      </c>
      <c r="FS97" s="523">
        <f t="shared" si="211"/>
        <v>1</v>
      </c>
      <c r="FT97" s="523">
        <f t="shared" si="211"/>
        <v>1</v>
      </c>
      <c r="FU97" s="523">
        <f t="shared" si="211"/>
        <v>1</v>
      </c>
      <c r="FV97" s="523">
        <f t="shared" si="211"/>
        <v>1</v>
      </c>
      <c r="FW97" s="523">
        <f t="shared" si="211"/>
        <v>1</v>
      </c>
      <c r="FX97" s="523">
        <f t="shared" si="211"/>
        <v>1</v>
      </c>
      <c r="FY97" s="523">
        <f t="shared" si="211"/>
        <v>1</v>
      </c>
      <c r="FZ97" s="523">
        <f t="shared" si="211"/>
        <v>1</v>
      </c>
      <c r="GA97" s="523">
        <f t="shared" si="211"/>
        <v>1</v>
      </c>
      <c r="GB97" s="523">
        <f t="shared" si="211"/>
        <v>1</v>
      </c>
      <c r="GC97" s="523">
        <f t="shared" si="211"/>
        <v>1</v>
      </c>
      <c r="GD97" s="523">
        <f t="shared" si="211"/>
        <v>1</v>
      </c>
      <c r="GE97" s="523">
        <f t="shared" si="211"/>
        <v>1</v>
      </c>
      <c r="GF97" s="523">
        <f t="shared" si="211"/>
        <v>1</v>
      </c>
    </row>
    <row r="98" spans="117:188" ht="24">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2292</v>
      </c>
      <c r="EZ98" s="523">
        <f t="shared" si="210"/>
        <v>1</v>
      </c>
      <c r="FA98" s="523">
        <f t="shared" si="211"/>
        <v>1</v>
      </c>
      <c r="FB98" s="523">
        <f t="shared" si="211"/>
        <v>1</v>
      </c>
      <c r="FC98" s="523">
        <f t="shared" si="211"/>
        <v>1</v>
      </c>
      <c r="FD98" s="447" t="s">
        <v>2125</v>
      </c>
      <c r="FE98" s="523">
        <f t="shared" si="211"/>
        <v>1</v>
      </c>
      <c r="FF98" s="447" t="s">
        <v>2125</v>
      </c>
      <c r="FG98" s="523" t="e">
        <f t="shared" si="211"/>
        <v>#VALUE!</v>
      </c>
      <c r="FH98" s="523">
        <f t="shared" si="211"/>
        <v>1</v>
      </c>
      <c r="FI98" s="523">
        <f t="shared" ref="FI98:FZ98" si="221">DY98/CH12</f>
        <v>1</v>
      </c>
      <c r="FJ98" s="523">
        <f t="shared" si="221"/>
        <v>1</v>
      </c>
      <c r="FK98" s="447" t="s">
        <v>2125</v>
      </c>
      <c r="FL98" s="523">
        <f t="shared" si="221"/>
        <v>1</v>
      </c>
      <c r="FM98" s="523">
        <f t="shared" si="221"/>
        <v>1</v>
      </c>
      <c r="FN98" s="523">
        <f t="shared" si="221"/>
        <v>1</v>
      </c>
      <c r="FO98" s="447" t="s">
        <v>2125</v>
      </c>
      <c r="FP98" s="523">
        <f t="shared" si="221"/>
        <v>1</v>
      </c>
      <c r="FQ98" s="523">
        <f t="shared" si="221"/>
        <v>1</v>
      </c>
      <c r="FR98" s="523">
        <f t="shared" si="221"/>
        <v>1</v>
      </c>
      <c r="FS98" s="523">
        <f t="shared" si="221"/>
        <v>1</v>
      </c>
      <c r="FT98" s="523">
        <f t="shared" si="221"/>
        <v>1</v>
      </c>
      <c r="FU98" s="523">
        <f t="shared" si="221"/>
        <v>1</v>
      </c>
      <c r="FV98" s="523">
        <f t="shared" si="221"/>
        <v>1</v>
      </c>
      <c r="FW98" s="447" t="s">
        <v>2125</v>
      </c>
      <c r="FX98" s="447" t="s">
        <v>2125</v>
      </c>
      <c r="FY98" s="523">
        <f t="shared" si="221"/>
        <v>1</v>
      </c>
      <c r="FZ98" s="523">
        <f t="shared" si="221"/>
        <v>1</v>
      </c>
      <c r="GA98" s="447" t="s">
        <v>2125</v>
      </c>
      <c r="GB98" s="447" t="s">
        <v>2125</v>
      </c>
      <c r="GC98" s="447" t="s">
        <v>2125</v>
      </c>
      <c r="GD98" s="447" t="s">
        <v>2125</v>
      </c>
      <c r="GE98" s="447" t="s">
        <v>2125</v>
      </c>
      <c r="GF98" s="447" t="s">
        <v>2125</v>
      </c>
    </row>
    <row r="99" spans="117:188" ht="24">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2293</v>
      </c>
      <c r="EZ99" s="523">
        <f t="shared" si="210"/>
        <v>1</v>
      </c>
      <c r="FA99" s="523">
        <f t="shared" ref="FA99:GF106" si="224">DQ99/BZ13</f>
        <v>1</v>
      </c>
      <c r="FB99" s="523">
        <f t="shared" si="224"/>
        <v>1</v>
      </c>
      <c r="FC99" s="523">
        <f t="shared" si="224"/>
        <v>1</v>
      </c>
      <c r="FD99" s="523">
        <f t="shared" si="224"/>
        <v>1</v>
      </c>
      <c r="FE99" s="523">
        <f t="shared" si="224"/>
        <v>1</v>
      </c>
      <c r="FF99" s="523">
        <f t="shared" si="224"/>
        <v>1</v>
      </c>
      <c r="FG99" s="523">
        <f t="shared" si="224"/>
        <v>1</v>
      </c>
      <c r="FH99" s="523">
        <f t="shared" si="224"/>
        <v>1</v>
      </c>
      <c r="FI99" s="523">
        <f t="shared" si="224"/>
        <v>1</v>
      </c>
      <c r="FJ99" s="523">
        <f t="shared" si="224"/>
        <v>1</v>
      </c>
      <c r="FK99" s="447" t="s">
        <v>2125</v>
      </c>
      <c r="FL99" s="523">
        <f t="shared" si="224"/>
        <v>1</v>
      </c>
      <c r="FM99" s="523">
        <f t="shared" si="224"/>
        <v>1</v>
      </c>
      <c r="FN99" s="523">
        <f t="shared" si="224"/>
        <v>1</v>
      </c>
      <c r="FO99" s="523">
        <f t="shared" si="224"/>
        <v>1</v>
      </c>
      <c r="FP99" s="523">
        <f t="shared" si="224"/>
        <v>1</v>
      </c>
      <c r="FQ99" s="523">
        <f t="shared" si="224"/>
        <v>1</v>
      </c>
      <c r="FR99" s="523">
        <f t="shared" si="224"/>
        <v>1</v>
      </c>
      <c r="FS99" s="523">
        <f t="shared" si="224"/>
        <v>1</v>
      </c>
      <c r="FT99" s="523">
        <f t="shared" si="224"/>
        <v>1</v>
      </c>
      <c r="FU99" s="523">
        <f t="shared" si="224"/>
        <v>1</v>
      </c>
      <c r="FV99" s="523">
        <f t="shared" si="224"/>
        <v>1</v>
      </c>
      <c r="FW99" s="523">
        <f t="shared" si="224"/>
        <v>1</v>
      </c>
      <c r="FX99" s="523">
        <f t="shared" si="224"/>
        <v>1</v>
      </c>
      <c r="FY99" s="523">
        <f t="shared" si="224"/>
        <v>1</v>
      </c>
      <c r="FZ99" s="523">
        <f t="shared" si="224"/>
        <v>1</v>
      </c>
      <c r="GA99" s="523">
        <f t="shared" si="224"/>
        <v>1</v>
      </c>
      <c r="GB99" s="523">
        <f t="shared" si="224"/>
        <v>1</v>
      </c>
      <c r="GC99" s="523">
        <f t="shared" si="224"/>
        <v>1</v>
      </c>
      <c r="GD99" s="523">
        <f t="shared" si="224"/>
        <v>1</v>
      </c>
      <c r="GE99" s="523">
        <f t="shared" si="224"/>
        <v>1</v>
      </c>
      <c r="GF99" s="523">
        <f t="shared" si="224"/>
        <v>1</v>
      </c>
    </row>
    <row r="100" spans="117:188" ht="24">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2294</v>
      </c>
      <c r="EZ100" s="523">
        <f t="shared" si="210"/>
        <v>1</v>
      </c>
      <c r="FA100" s="523">
        <f t="shared" si="224"/>
        <v>1</v>
      </c>
      <c r="FB100" s="523">
        <f t="shared" si="224"/>
        <v>1</v>
      </c>
      <c r="FC100" s="523">
        <f t="shared" si="224"/>
        <v>1</v>
      </c>
      <c r="FD100" s="523">
        <f t="shared" si="224"/>
        <v>1</v>
      </c>
      <c r="FE100" s="523">
        <f t="shared" si="224"/>
        <v>1</v>
      </c>
      <c r="FF100" s="523">
        <f t="shared" si="224"/>
        <v>1</v>
      </c>
      <c r="FG100" s="523">
        <f t="shared" si="224"/>
        <v>1</v>
      </c>
      <c r="FH100" s="523">
        <f t="shared" si="224"/>
        <v>1</v>
      </c>
      <c r="FI100" s="523">
        <f t="shared" si="224"/>
        <v>1</v>
      </c>
      <c r="FJ100" s="523">
        <f t="shared" si="224"/>
        <v>1</v>
      </c>
      <c r="FK100" s="447" t="s">
        <v>2125</v>
      </c>
      <c r="FL100" s="523">
        <f t="shared" si="224"/>
        <v>1</v>
      </c>
      <c r="FM100" s="523">
        <f t="shared" si="224"/>
        <v>1</v>
      </c>
      <c r="FN100" s="523">
        <f t="shared" si="224"/>
        <v>1</v>
      </c>
      <c r="FO100" s="523">
        <f t="shared" si="224"/>
        <v>1</v>
      </c>
      <c r="FP100" s="523">
        <f t="shared" si="224"/>
        <v>1</v>
      </c>
      <c r="FQ100" s="523">
        <f t="shared" si="224"/>
        <v>1</v>
      </c>
      <c r="FR100" s="523">
        <f t="shared" si="224"/>
        <v>1</v>
      </c>
      <c r="FS100" s="523">
        <f t="shared" si="224"/>
        <v>1</v>
      </c>
      <c r="FT100" s="523">
        <f t="shared" si="224"/>
        <v>1</v>
      </c>
      <c r="FU100" s="523">
        <f t="shared" si="224"/>
        <v>1</v>
      </c>
      <c r="FV100" s="523">
        <f t="shared" si="224"/>
        <v>1</v>
      </c>
      <c r="FW100" s="523">
        <f t="shared" si="224"/>
        <v>1</v>
      </c>
      <c r="FX100" s="523">
        <f t="shared" si="224"/>
        <v>1</v>
      </c>
      <c r="FY100" s="523">
        <f t="shared" si="224"/>
        <v>1</v>
      </c>
      <c r="FZ100" s="523">
        <f t="shared" si="224"/>
        <v>1</v>
      </c>
      <c r="GA100" s="523">
        <f t="shared" si="224"/>
        <v>1</v>
      </c>
      <c r="GB100" s="523">
        <f t="shared" si="224"/>
        <v>1</v>
      </c>
      <c r="GC100" s="523">
        <f t="shared" si="224"/>
        <v>1</v>
      </c>
      <c r="GD100" s="523">
        <f t="shared" si="224"/>
        <v>1</v>
      </c>
      <c r="GE100" s="523">
        <f t="shared" si="224"/>
        <v>1</v>
      </c>
      <c r="GF100" s="523">
        <f t="shared" si="224"/>
        <v>1</v>
      </c>
    </row>
    <row r="101" spans="117:188" ht="24">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2295</v>
      </c>
      <c r="EZ101" s="523">
        <f t="shared" si="210"/>
        <v>1</v>
      </c>
      <c r="FA101" s="523">
        <f t="shared" si="224"/>
        <v>1</v>
      </c>
      <c r="FB101" s="523">
        <f t="shared" si="224"/>
        <v>1</v>
      </c>
      <c r="FC101" s="523">
        <f t="shared" si="224"/>
        <v>1</v>
      </c>
      <c r="FD101" s="447" t="s">
        <v>2125</v>
      </c>
      <c r="FE101" s="523">
        <f t="shared" si="224"/>
        <v>1</v>
      </c>
      <c r="FF101" s="447" t="s">
        <v>2125</v>
      </c>
      <c r="FG101" s="523" t="e">
        <f t="shared" si="224"/>
        <v>#VALUE!</v>
      </c>
      <c r="FH101" s="523">
        <f t="shared" si="224"/>
        <v>1</v>
      </c>
      <c r="FI101" s="523">
        <f t="shared" si="224"/>
        <v>1</v>
      </c>
      <c r="FJ101" s="523">
        <f t="shared" si="224"/>
        <v>1</v>
      </c>
      <c r="FK101" s="447" t="s">
        <v>2125</v>
      </c>
      <c r="FL101" s="523">
        <f t="shared" si="224"/>
        <v>1</v>
      </c>
      <c r="FM101" s="523">
        <f t="shared" si="224"/>
        <v>1</v>
      </c>
      <c r="FN101" s="523">
        <f t="shared" si="224"/>
        <v>1</v>
      </c>
      <c r="FO101" s="447" t="s">
        <v>2125</v>
      </c>
      <c r="FP101" s="523">
        <f t="shared" si="224"/>
        <v>1</v>
      </c>
      <c r="FQ101" s="523">
        <f t="shared" si="224"/>
        <v>1</v>
      </c>
      <c r="FR101" s="523">
        <f t="shared" si="224"/>
        <v>1</v>
      </c>
      <c r="FS101" s="523">
        <f t="shared" si="224"/>
        <v>1</v>
      </c>
      <c r="FT101" s="523">
        <f t="shared" si="224"/>
        <v>1</v>
      </c>
      <c r="FU101" s="523">
        <f t="shared" si="224"/>
        <v>1</v>
      </c>
      <c r="FV101" s="523">
        <f t="shared" si="224"/>
        <v>1</v>
      </c>
      <c r="FW101" s="447" t="s">
        <v>2125</v>
      </c>
      <c r="FX101" s="447" t="s">
        <v>2125</v>
      </c>
      <c r="FY101" s="523">
        <f t="shared" si="224"/>
        <v>1</v>
      </c>
      <c r="FZ101" s="523">
        <f t="shared" si="224"/>
        <v>1</v>
      </c>
      <c r="GA101" s="447" t="s">
        <v>2125</v>
      </c>
      <c r="GB101" s="447" t="s">
        <v>2125</v>
      </c>
      <c r="GC101" s="447" t="s">
        <v>2125</v>
      </c>
      <c r="GD101" s="447" t="s">
        <v>2125</v>
      </c>
      <c r="GE101" s="447" t="s">
        <v>2125</v>
      </c>
      <c r="GF101" s="447" t="s">
        <v>2125</v>
      </c>
    </row>
    <row r="102" spans="117:188" ht="24">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2296</v>
      </c>
      <c r="EZ102" s="523">
        <f t="shared" si="210"/>
        <v>1</v>
      </c>
      <c r="FA102" s="523">
        <f t="shared" si="224"/>
        <v>1</v>
      </c>
      <c r="FB102" s="523">
        <f t="shared" si="224"/>
        <v>1</v>
      </c>
      <c r="FC102" s="523">
        <f t="shared" si="224"/>
        <v>1</v>
      </c>
      <c r="FD102" s="523">
        <f t="shared" si="224"/>
        <v>1</v>
      </c>
      <c r="FE102" s="523">
        <f t="shared" si="224"/>
        <v>1</v>
      </c>
      <c r="FF102" s="523">
        <f t="shared" si="224"/>
        <v>1</v>
      </c>
      <c r="FG102" s="523">
        <f t="shared" si="224"/>
        <v>1</v>
      </c>
      <c r="FH102" s="523">
        <f t="shared" si="224"/>
        <v>1</v>
      </c>
      <c r="FI102" s="523">
        <f t="shared" si="224"/>
        <v>1</v>
      </c>
      <c r="FJ102" s="523">
        <f t="shared" si="224"/>
        <v>1</v>
      </c>
      <c r="FK102" s="447" t="s">
        <v>2125</v>
      </c>
      <c r="FL102" s="523">
        <f t="shared" si="224"/>
        <v>1</v>
      </c>
      <c r="FM102" s="523">
        <f t="shared" si="224"/>
        <v>1</v>
      </c>
      <c r="FN102" s="523">
        <f t="shared" si="224"/>
        <v>1</v>
      </c>
      <c r="FO102" s="523">
        <f t="shared" si="224"/>
        <v>1</v>
      </c>
      <c r="FP102" s="523">
        <f t="shared" si="224"/>
        <v>1</v>
      </c>
      <c r="FQ102" s="523">
        <f t="shared" si="224"/>
        <v>1</v>
      </c>
      <c r="FR102" s="523">
        <f t="shared" si="224"/>
        <v>1</v>
      </c>
      <c r="FS102" s="523">
        <f t="shared" si="224"/>
        <v>1</v>
      </c>
      <c r="FT102" s="523">
        <f t="shared" si="224"/>
        <v>1</v>
      </c>
      <c r="FU102" s="523">
        <f t="shared" si="224"/>
        <v>1</v>
      </c>
      <c r="FV102" s="523">
        <f t="shared" si="224"/>
        <v>1</v>
      </c>
      <c r="FW102" s="523">
        <f t="shared" si="224"/>
        <v>1</v>
      </c>
      <c r="FX102" s="523">
        <f t="shared" si="224"/>
        <v>1</v>
      </c>
      <c r="FY102" s="523">
        <f t="shared" si="224"/>
        <v>1</v>
      </c>
      <c r="FZ102" s="523">
        <f t="shared" si="224"/>
        <v>1</v>
      </c>
      <c r="GA102" s="523">
        <f t="shared" si="224"/>
        <v>1</v>
      </c>
      <c r="GB102" s="523">
        <f t="shared" si="224"/>
        <v>1</v>
      </c>
      <c r="GC102" s="523">
        <f t="shared" si="224"/>
        <v>1</v>
      </c>
      <c r="GD102" s="523">
        <f t="shared" si="224"/>
        <v>1</v>
      </c>
      <c r="GE102" s="523">
        <f t="shared" si="224"/>
        <v>1</v>
      </c>
      <c r="GF102" s="523">
        <f t="shared" si="224"/>
        <v>1</v>
      </c>
    </row>
    <row r="103" spans="117:188" ht="24">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2297</v>
      </c>
      <c r="EZ103" s="523">
        <f t="shared" si="210"/>
        <v>1</v>
      </c>
      <c r="FA103" s="523">
        <f t="shared" si="224"/>
        <v>1</v>
      </c>
      <c r="FB103" s="523">
        <f t="shared" si="224"/>
        <v>1</v>
      </c>
      <c r="FC103" s="523">
        <f t="shared" si="224"/>
        <v>1</v>
      </c>
      <c r="FD103" s="523">
        <f t="shared" si="224"/>
        <v>1</v>
      </c>
      <c r="FE103" s="523">
        <f t="shared" si="224"/>
        <v>1</v>
      </c>
      <c r="FF103" s="523">
        <f t="shared" si="224"/>
        <v>1</v>
      </c>
      <c r="FG103" s="523">
        <f t="shared" si="224"/>
        <v>1</v>
      </c>
      <c r="FH103" s="523">
        <f t="shared" si="224"/>
        <v>1</v>
      </c>
      <c r="FI103" s="523">
        <f t="shared" si="224"/>
        <v>1</v>
      </c>
      <c r="FJ103" s="523">
        <f t="shared" si="224"/>
        <v>1</v>
      </c>
      <c r="FK103" s="447" t="s">
        <v>2125</v>
      </c>
      <c r="FL103" s="523">
        <f t="shared" si="224"/>
        <v>1</v>
      </c>
      <c r="FM103" s="523">
        <f t="shared" si="224"/>
        <v>1</v>
      </c>
      <c r="FN103" s="523">
        <f t="shared" si="224"/>
        <v>1</v>
      </c>
      <c r="FO103" s="523">
        <f t="shared" si="224"/>
        <v>1</v>
      </c>
      <c r="FP103" s="523">
        <f t="shared" si="224"/>
        <v>1</v>
      </c>
      <c r="FQ103" s="523">
        <f t="shared" si="224"/>
        <v>1</v>
      </c>
      <c r="FR103" s="523">
        <f t="shared" si="224"/>
        <v>1</v>
      </c>
      <c r="FS103" s="523">
        <f t="shared" si="224"/>
        <v>1</v>
      </c>
      <c r="FT103" s="523">
        <f t="shared" si="224"/>
        <v>1</v>
      </c>
      <c r="FU103" s="523">
        <f t="shared" si="224"/>
        <v>1</v>
      </c>
      <c r="FV103" s="523">
        <f t="shared" si="224"/>
        <v>1</v>
      </c>
      <c r="FW103" s="523">
        <f t="shared" si="224"/>
        <v>1</v>
      </c>
      <c r="FX103" s="523">
        <f t="shared" si="224"/>
        <v>1</v>
      </c>
      <c r="FY103" s="523">
        <f t="shared" si="224"/>
        <v>1</v>
      </c>
      <c r="FZ103" s="523">
        <f t="shared" si="224"/>
        <v>1</v>
      </c>
      <c r="GA103" s="523">
        <f t="shared" si="224"/>
        <v>1</v>
      </c>
      <c r="GB103" s="523">
        <f t="shared" si="224"/>
        <v>1</v>
      </c>
      <c r="GC103" s="523">
        <f t="shared" si="224"/>
        <v>1</v>
      </c>
      <c r="GD103" s="523">
        <f t="shared" si="224"/>
        <v>1</v>
      </c>
      <c r="GE103" s="523">
        <f t="shared" si="224"/>
        <v>1</v>
      </c>
      <c r="GF103" s="523">
        <f t="shared" si="224"/>
        <v>1</v>
      </c>
    </row>
    <row r="104" spans="117:188" ht="24">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2298</v>
      </c>
      <c r="EZ104" s="523">
        <f t="shared" si="210"/>
        <v>1</v>
      </c>
      <c r="FA104" s="523">
        <f t="shared" si="224"/>
        <v>1</v>
      </c>
      <c r="FB104" s="523">
        <f t="shared" si="224"/>
        <v>1</v>
      </c>
      <c r="FC104" s="523">
        <f t="shared" si="224"/>
        <v>1</v>
      </c>
      <c r="FD104" s="447" t="s">
        <v>2125</v>
      </c>
      <c r="FE104" s="523">
        <f t="shared" si="224"/>
        <v>1</v>
      </c>
      <c r="FF104" s="447" t="s">
        <v>2125</v>
      </c>
      <c r="FG104" s="523" t="e">
        <f t="shared" si="224"/>
        <v>#VALUE!</v>
      </c>
      <c r="FH104" s="523">
        <f t="shared" si="224"/>
        <v>1</v>
      </c>
      <c r="FI104" s="523">
        <f t="shared" si="224"/>
        <v>1</v>
      </c>
      <c r="FJ104" s="523">
        <f t="shared" si="224"/>
        <v>1</v>
      </c>
      <c r="FK104" s="447" t="s">
        <v>2125</v>
      </c>
      <c r="FL104" s="523">
        <f t="shared" si="224"/>
        <v>1</v>
      </c>
      <c r="FM104" s="523">
        <f t="shared" si="224"/>
        <v>1</v>
      </c>
      <c r="FN104" s="523">
        <f t="shared" si="224"/>
        <v>1</v>
      </c>
      <c r="FO104" s="447" t="s">
        <v>2125</v>
      </c>
      <c r="FP104" s="523">
        <f t="shared" si="224"/>
        <v>1</v>
      </c>
      <c r="FQ104" s="523">
        <f t="shared" si="224"/>
        <v>1</v>
      </c>
      <c r="FR104" s="523">
        <f t="shared" si="224"/>
        <v>1</v>
      </c>
      <c r="FS104" s="523">
        <f t="shared" si="224"/>
        <v>1</v>
      </c>
      <c r="FT104" s="523">
        <f t="shared" si="224"/>
        <v>1</v>
      </c>
      <c r="FU104" s="523">
        <f t="shared" si="224"/>
        <v>1</v>
      </c>
      <c r="FV104" s="523">
        <f t="shared" si="224"/>
        <v>1</v>
      </c>
      <c r="FW104" s="447" t="s">
        <v>2125</v>
      </c>
      <c r="FX104" s="447" t="s">
        <v>2125</v>
      </c>
      <c r="FY104" s="523">
        <f t="shared" si="224"/>
        <v>1</v>
      </c>
      <c r="FZ104" s="523">
        <f t="shared" si="224"/>
        <v>1</v>
      </c>
      <c r="GA104" s="447" t="s">
        <v>2125</v>
      </c>
      <c r="GB104" s="447" t="s">
        <v>2125</v>
      </c>
      <c r="GC104" s="447" t="s">
        <v>2125</v>
      </c>
      <c r="GD104" s="447" t="s">
        <v>2125</v>
      </c>
      <c r="GE104" s="447" t="s">
        <v>2125</v>
      </c>
      <c r="GF104" s="447" t="s">
        <v>2125</v>
      </c>
    </row>
    <row r="105" spans="117:188" ht="24">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2299</v>
      </c>
      <c r="EZ105" s="523">
        <f t="shared" si="210"/>
        <v>1</v>
      </c>
      <c r="FA105" s="523">
        <f t="shared" si="224"/>
        <v>1</v>
      </c>
      <c r="FB105" s="523">
        <f t="shared" si="224"/>
        <v>1</v>
      </c>
      <c r="FC105" s="523">
        <f t="shared" si="224"/>
        <v>1</v>
      </c>
      <c r="FD105" s="523">
        <f t="shared" si="224"/>
        <v>1</v>
      </c>
      <c r="FE105" s="523">
        <f t="shared" si="224"/>
        <v>1</v>
      </c>
      <c r="FF105" s="523">
        <f t="shared" si="224"/>
        <v>1</v>
      </c>
      <c r="FG105" s="523">
        <f t="shared" si="224"/>
        <v>1</v>
      </c>
      <c r="FH105" s="523">
        <f t="shared" si="224"/>
        <v>1</v>
      </c>
      <c r="FI105" s="523">
        <f t="shared" si="224"/>
        <v>1</v>
      </c>
      <c r="FJ105" s="523">
        <f t="shared" si="224"/>
        <v>1</v>
      </c>
      <c r="FK105" s="447" t="s">
        <v>2125</v>
      </c>
      <c r="FL105" s="523">
        <f t="shared" si="224"/>
        <v>1</v>
      </c>
      <c r="FM105" s="523">
        <f t="shared" si="224"/>
        <v>1</v>
      </c>
      <c r="FN105" s="523">
        <f t="shared" si="224"/>
        <v>1</v>
      </c>
      <c r="FO105" s="523">
        <f t="shared" si="224"/>
        <v>1</v>
      </c>
      <c r="FP105" s="523">
        <f t="shared" si="224"/>
        <v>1</v>
      </c>
      <c r="FQ105" s="523">
        <f t="shared" si="224"/>
        <v>1</v>
      </c>
      <c r="FR105" s="523">
        <f t="shared" si="224"/>
        <v>1</v>
      </c>
      <c r="FS105" s="523">
        <f t="shared" si="224"/>
        <v>1</v>
      </c>
      <c r="FT105" s="523">
        <f t="shared" si="224"/>
        <v>1</v>
      </c>
      <c r="FU105" s="523">
        <f t="shared" si="224"/>
        <v>1</v>
      </c>
      <c r="FV105" s="523">
        <f t="shared" si="224"/>
        <v>1</v>
      </c>
      <c r="FW105" s="523">
        <f t="shared" si="224"/>
        <v>1</v>
      </c>
      <c r="FX105" s="523">
        <f t="shared" si="224"/>
        <v>1</v>
      </c>
      <c r="FY105" s="523">
        <f t="shared" si="224"/>
        <v>1</v>
      </c>
      <c r="FZ105" s="523">
        <f t="shared" si="224"/>
        <v>1</v>
      </c>
      <c r="GA105" s="523">
        <f t="shared" si="224"/>
        <v>1</v>
      </c>
      <c r="GB105" s="523">
        <f t="shared" si="224"/>
        <v>1</v>
      </c>
      <c r="GC105" s="523">
        <f t="shared" si="224"/>
        <v>1</v>
      </c>
      <c r="GD105" s="523">
        <f t="shared" si="224"/>
        <v>1</v>
      </c>
      <c r="GE105" s="523">
        <f t="shared" si="224"/>
        <v>1</v>
      </c>
      <c r="GF105" s="523">
        <f t="shared" si="224"/>
        <v>1</v>
      </c>
    </row>
    <row r="106" spans="117:188" ht="24">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2300</v>
      </c>
      <c r="EZ106" s="523">
        <f t="shared" si="210"/>
        <v>1</v>
      </c>
      <c r="FA106" s="523">
        <f t="shared" si="224"/>
        <v>1</v>
      </c>
      <c r="FB106" s="523">
        <f t="shared" si="224"/>
        <v>1</v>
      </c>
      <c r="FC106" s="523">
        <f t="shared" si="224"/>
        <v>1</v>
      </c>
      <c r="FD106" s="523">
        <f t="shared" si="224"/>
        <v>1</v>
      </c>
      <c r="FE106" s="523">
        <f t="shared" si="224"/>
        <v>1</v>
      </c>
      <c r="FF106" s="523">
        <f t="shared" si="224"/>
        <v>1</v>
      </c>
      <c r="FG106" s="523">
        <f t="shared" si="224"/>
        <v>1</v>
      </c>
      <c r="FH106" s="523">
        <f t="shared" si="224"/>
        <v>1</v>
      </c>
      <c r="FI106" s="523">
        <f t="shared" si="224"/>
        <v>1</v>
      </c>
      <c r="FJ106" s="523">
        <f t="shared" si="224"/>
        <v>1</v>
      </c>
      <c r="FK106" s="447" t="s">
        <v>2125</v>
      </c>
      <c r="FL106" s="523">
        <f t="shared" si="224"/>
        <v>1</v>
      </c>
      <c r="FM106" s="523">
        <f t="shared" si="224"/>
        <v>1</v>
      </c>
      <c r="FN106" s="523">
        <f t="shared" si="224"/>
        <v>1</v>
      </c>
      <c r="FO106" s="523">
        <f t="shared" si="224"/>
        <v>1</v>
      </c>
      <c r="FP106" s="523">
        <f t="shared" si="224"/>
        <v>1</v>
      </c>
      <c r="FQ106" s="523">
        <f t="shared" si="224"/>
        <v>1</v>
      </c>
      <c r="FR106" s="523">
        <f t="shared" si="224"/>
        <v>1</v>
      </c>
      <c r="FS106" s="523">
        <f t="shared" si="224"/>
        <v>1</v>
      </c>
      <c r="FT106" s="523">
        <f t="shared" si="224"/>
        <v>1</v>
      </c>
      <c r="FU106" s="523">
        <f t="shared" si="224"/>
        <v>1</v>
      </c>
      <c r="FV106" s="523">
        <f t="shared" si="224"/>
        <v>1</v>
      </c>
      <c r="FW106" s="523">
        <f t="shared" si="224"/>
        <v>1</v>
      </c>
      <c r="FX106" s="523">
        <f t="shared" si="224"/>
        <v>1</v>
      </c>
      <c r="FY106" s="523">
        <f t="shared" si="224"/>
        <v>1</v>
      </c>
      <c r="FZ106" s="523">
        <f t="shared" si="224"/>
        <v>1</v>
      </c>
      <c r="GA106" s="523">
        <f t="shared" si="224"/>
        <v>1</v>
      </c>
      <c r="GB106" s="523">
        <f t="shared" si="224"/>
        <v>1</v>
      </c>
      <c r="GC106" s="523">
        <f t="shared" si="224"/>
        <v>1</v>
      </c>
      <c r="GD106" s="523">
        <f t="shared" si="224"/>
        <v>1</v>
      </c>
      <c r="GE106" s="523">
        <f t="shared" si="224"/>
        <v>1</v>
      </c>
      <c r="GF106" s="523">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佐野 翔一(sano-shouichi.c17)</cp:lastModifiedBy>
  <cp:lastPrinted>2024-03-04T13:21:03Z</cp:lastPrinted>
  <dcterms:created xsi:type="dcterms:W3CDTF">2023-01-10T13:53:21Z</dcterms:created>
  <dcterms:modified xsi:type="dcterms:W3CDTF">2024-11-21T00:49:09Z</dcterms:modified>
</cp:coreProperties>
</file>