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gflsv-svm1\共有フォルダ\975117_新型コロナウイルス担当班\()○令和３年度\04 ワクチン接種調整班\95 個別接種促進\00 周知\220926 10月以降様式\"/>
    </mc:Choice>
  </mc:AlternateContent>
  <xr:revisionPtr revIDLastSave="0" documentId="13_ncr:1_{8BA78A8B-6990-48B8-BEFE-5294CB890030}" xr6:coauthVersionLast="36" xr6:coauthVersionMax="36" xr10:uidLastSave="{00000000-0000-0000-0000-000000000000}"/>
  <bookViews>
    <workbookView xWindow="0" yWindow="0" windowWidth="23040" windowHeight="9912" firstSheet="1" activeTab="2" xr2:uid="{00000000-000D-0000-FFFF-FFFF00000000}"/>
  </bookViews>
  <sheets>
    <sheet name="リストデータ" sheetId="14" state="hidden" r:id="rId1"/>
    <sheet name="診療所" sheetId="9" r:id="rId2"/>
    <sheet name="病院" sheetId="10" r:id="rId3"/>
  </sheets>
  <definedNames>
    <definedName name="_xlnm._FilterDatabase" localSheetId="1" hidden="1">診療所!$A$8:$N$47</definedName>
    <definedName name="_xlnm._FilterDatabase" localSheetId="2" hidden="1">病院!$A$9:$O$71</definedName>
    <definedName name="_xlnm.Print_Area" localSheetId="1">診療所!$A$1:$O$148</definedName>
    <definedName name="_xlnm.Print_Area" localSheetId="2">病院!$A$1:$R$179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0" l="1"/>
  <c r="D69" i="10"/>
  <c r="E69" i="10"/>
  <c r="F69" i="10"/>
  <c r="G69" i="10"/>
  <c r="H69" i="10"/>
  <c r="C41" i="10"/>
  <c r="D41" i="10"/>
  <c r="E41" i="10"/>
  <c r="F41" i="10"/>
  <c r="G41" i="10"/>
  <c r="C34" i="10"/>
  <c r="D34" i="10"/>
  <c r="E34" i="10"/>
  <c r="F34" i="10"/>
  <c r="G34" i="10"/>
  <c r="C27" i="10"/>
  <c r="D27" i="10"/>
  <c r="E27" i="10"/>
  <c r="F27" i="10"/>
  <c r="C20" i="10"/>
  <c r="D20" i="10"/>
  <c r="E20" i="10"/>
  <c r="F20" i="10"/>
  <c r="C13" i="10"/>
  <c r="D13" i="10"/>
  <c r="E13" i="10"/>
  <c r="F13" i="10"/>
  <c r="G13" i="10"/>
  <c r="D159" i="10" l="1"/>
  <c r="C152" i="10"/>
  <c r="N12" i="10"/>
  <c r="C158" i="10" l="1"/>
  <c r="R158" i="10" s="1"/>
  <c r="C157" i="10"/>
  <c r="R157" i="10" s="1"/>
  <c r="L50" i="9" l="1"/>
  <c r="L45" i="9"/>
  <c r="L40" i="9"/>
  <c r="L35" i="9"/>
  <c r="L30" i="9"/>
  <c r="L25" i="9"/>
  <c r="L20" i="9"/>
  <c r="L15" i="9"/>
  <c r="L10" i="9"/>
  <c r="J50" i="9" l="1"/>
  <c r="K50" i="9" s="1"/>
  <c r="J45" i="9"/>
  <c r="K45" i="9" s="1"/>
  <c r="J40" i="9"/>
  <c r="K40" i="9" s="1"/>
  <c r="J35" i="9"/>
  <c r="K35" i="9" s="1"/>
  <c r="J30" i="9"/>
  <c r="K30" i="9" s="1"/>
  <c r="J25" i="9"/>
  <c r="K25" i="9" s="1"/>
  <c r="J20" i="9"/>
  <c r="K20" i="9" s="1"/>
  <c r="J15" i="9"/>
  <c r="K15" i="9" s="1"/>
  <c r="A153" i="10"/>
  <c r="A154" i="10" s="1"/>
  <c r="A155" i="10" s="1"/>
  <c r="A156" i="10" s="1"/>
  <c r="A157" i="10" s="1"/>
  <c r="A158" i="10" s="1"/>
  <c r="A159" i="10" s="1"/>
  <c r="A160" i="10" s="1"/>
  <c r="I34" i="10"/>
  <c r="H34" i="10"/>
  <c r="I27" i="10"/>
  <c r="H27" i="10"/>
  <c r="G27" i="10"/>
  <c r="C154" i="10"/>
  <c r="R154" i="10" s="1"/>
  <c r="I20" i="10"/>
  <c r="H20" i="10"/>
  <c r="G20" i="10"/>
  <c r="C153" i="10"/>
  <c r="R153" i="10" s="1"/>
  <c r="D73" i="10"/>
  <c r="I69" i="10"/>
  <c r="I62" i="10"/>
  <c r="C160" i="10"/>
  <c r="R160" i="10" s="1"/>
  <c r="J10" i="9"/>
  <c r="A122" i="9"/>
  <c r="A123" i="9" s="1"/>
  <c r="A124" i="9" s="1"/>
  <c r="A125" i="9" s="1"/>
  <c r="A126" i="9" s="1"/>
  <c r="A127" i="9" s="1"/>
  <c r="A128" i="9" s="1"/>
  <c r="A129" i="9" s="1"/>
  <c r="I52" i="9"/>
  <c r="I47" i="9"/>
  <c r="H52" i="9"/>
  <c r="G52" i="9"/>
  <c r="F52" i="9"/>
  <c r="E52" i="9"/>
  <c r="D52" i="9"/>
  <c r="C52" i="9"/>
  <c r="O71" i="10" l="1"/>
  <c r="O70" i="10"/>
  <c r="N68" i="10"/>
  <c r="K10" i="9"/>
  <c r="G115" i="9" s="1"/>
  <c r="D121" i="9"/>
  <c r="J54" i="9"/>
  <c r="N33" i="10"/>
  <c r="O36" i="10"/>
  <c r="O35" i="10"/>
  <c r="N26" i="10"/>
  <c r="O29" i="10"/>
  <c r="O28" i="10"/>
  <c r="N19" i="10"/>
  <c r="O22" i="10"/>
  <c r="O21" i="10"/>
  <c r="C155" i="10"/>
  <c r="R155" i="10" s="1"/>
  <c r="G116" i="9"/>
  <c r="J121" i="9" s="1"/>
  <c r="D127" i="9"/>
  <c r="D122" i="9"/>
  <c r="D129" i="9"/>
  <c r="D128" i="9"/>
  <c r="D126" i="9"/>
  <c r="D124" i="9"/>
  <c r="D125" i="9"/>
  <c r="D123" i="9"/>
  <c r="O50" i="9"/>
  <c r="F129" i="9" l="1"/>
  <c r="F122" i="9"/>
  <c r="F121" i="9"/>
  <c r="F123" i="9"/>
  <c r="F126" i="9"/>
  <c r="F125" i="9"/>
  <c r="F128" i="9"/>
  <c r="F127" i="9"/>
  <c r="F124" i="9"/>
  <c r="J129" i="9"/>
  <c r="J122" i="9"/>
  <c r="J124" i="9"/>
  <c r="J123" i="9"/>
  <c r="J126" i="9"/>
  <c r="J125" i="9"/>
  <c r="J128" i="9"/>
  <c r="J127" i="9"/>
  <c r="D130" i="9"/>
  <c r="D160" i="10"/>
  <c r="D9" i="10"/>
  <c r="E9" i="10" s="1"/>
  <c r="F9" i="10" s="1"/>
  <c r="G9" i="10" s="1"/>
  <c r="H9" i="10" s="1"/>
  <c r="I9" i="10" s="1"/>
  <c r="J131" i="9" l="1"/>
  <c r="M121" i="9"/>
  <c r="P121" i="9" s="1"/>
  <c r="F131" i="9"/>
  <c r="C12" i="9"/>
  <c r="D12" i="9"/>
  <c r="E12" i="9"/>
  <c r="I13" i="10"/>
  <c r="H13" i="10"/>
  <c r="H62" i="10"/>
  <c r="G62" i="10"/>
  <c r="F62" i="10"/>
  <c r="E62" i="10"/>
  <c r="D62" i="10"/>
  <c r="C62" i="10"/>
  <c r="I55" i="10"/>
  <c r="H55" i="10"/>
  <c r="G55" i="10"/>
  <c r="F55" i="10"/>
  <c r="E55" i="10"/>
  <c r="D55" i="10"/>
  <c r="C55" i="10"/>
  <c r="I48" i="10"/>
  <c r="H48" i="10"/>
  <c r="G48" i="10"/>
  <c r="F48" i="10"/>
  <c r="E48" i="10"/>
  <c r="D48" i="10"/>
  <c r="C48" i="10"/>
  <c r="I41" i="10"/>
  <c r="H41" i="10"/>
  <c r="C156" i="10"/>
  <c r="R156" i="10" s="1"/>
  <c r="N54" i="10" l="1"/>
  <c r="O57" i="10"/>
  <c r="O56" i="10"/>
  <c r="N47" i="10"/>
  <c r="O50" i="10"/>
  <c r="O49" i="10"/>
  <c r="N40" i="10"/>
  <c r="O43" i="10"/>
  <c r="O42" i="10"/>
  <c r="N61" i="10"/>
  <c r="O64" i="10"/>
  <c r="O63" i="10"/>
  <c r="O15" i="10"/>
  <c r="O14" i="10"/>
  <c r="N72" i="10"/>
  <c r="R152" i="10"/>
  <c r="D8" i="9"/>
  <c r="E8" i="9" s="1"/>
  <c r="F8" i="9" s="1"/>
  <c r="G8" i="9" s="1"/>
  <c r="H8" i="9" s="1"/>
  <c r="I8" i="9" s="1"/>
  <c r="C159" i="10" l="1"/>
  <c r="R159" i="10" s="1"/>
  <c r="E162" i="10" s="1"/>
  <c r="J147" i="10"/>
  <c r="M159" i="10" s="1"/>
  <c r="O73" i="10"/>
  <c r="O72" i="10"/>
  <c r="C161" i="10"/>
  <c r="F12" i="9"/>
  <c r="G12" i="9"/>
  <c r="H153" i="10" l="1"/>
  <c r="M154" i="10"/>
  <c r="H158" i="10"/>
  <c r="M156" i="10"/>
  <c r="M158" i="10"/>
  <c r="M160" i="10"/>
  <c r="H154" i="10"/>
  <c r="H160" i="10"/>
  <c r="H156" i="10"/>
  <c r="M153" i="10"/>
  <c r="M157" i="10"/>
  <c r="H157" i="10"/>
  <c r="H159" i="10"/>
  <c r="H155" i="10"/>
  <c r="M155" i="10"/>
  <c r="H47" i="9"/>
  <c r="F130" i="9" l="1"/>
  <c r="AQ11" i="14"/>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J9" i="14"/>
  <c r="K9" i="14" s="1"/>
  <c r="L9" i="14" s="1"/>
  <c r="M9" i="14" s="1"/>
  <c r="N9" i="14" s="1"/>
  <c r="O9" i="14" s="1"/>
  <c r="P9" i="14" s="1"/>
  <c r="Q9" i="14" s="1"/>
  <c r="R9" i="14" s="1"/>
  <c r="S9" i="14" s="1"/>
  <c r="T9" i="14" s="1"/>
  <c r="U9" i="14" s="1"/>
  <c r="V9" i="14" s="1"/>
  <c r="W9" i="14" s="1"/>
  <c r="X9" i="14" s="1"/>
  <c r="Y9" i="14" s="1"/>
  <c r="Z9" i="14" s="1"/>
  <c r="AA9" i="14" s="1"/>
  <c r="AB9" i="14" s="1"/>
  <c r="AC9" i="14" s="1"/>
  <c r="AD9" i="14" s="1"/>
  <c r="AE9" i="14" s="1"/>
  <c r="AF9" i="14" s="1"/>
  <c r="AG9" i="14" s="1"/>
  <c r="AH9" i="14" s="1"/>
  <c r="AI9" i="14" s="1"/>
  <c r="AJ9" i="14" s="1"/>
  <c r="AK9" i="14" s="1"/>
  <c r="I9" i="14"/>
  <c r="I8" i="14"/>
  <c r="J8" i="14" s="1"/>
  <c r="K8" i="14" s="1"/>
  <c r="L8" i="14" s="1"/>
  <c r="M8" i="14" s="1"/>
  <c r="N8" i="14" s="1"/>
  <c r="O8" i="14" s="1"/>
  <c r="P8" i="14" s="1"/>
  <c r="Q8" i="14" s="1"/>
  <c r="R8" i="14" s="1"/>
  <c r="S8" i="14" s="1"/>
  <c r="T8" i="14" s="1"/>
  <c r="U8" i="14" s="1"/>
  <c r="V8" i="14" s="1"/>
  <c r="W8" i="14" s="1"/>
  <c r="X8" i="14" s="1"/>
  <c r="Y8" i="14" s="1"/>
  <c r="Z8" i="14" s="1"/>
  <c r="AA8" i="14" s="1"/>
  <c r="AB8" i="14" s="1"/>
  <c r="AC8" i="14" s="1"/>
  <c r="AD8" i="14" s="1"/>
  <c r="AE8" i="14" s="1"/>
  <c r="AF8" i="14" s="1"/>
  <c r="AG8" i="14" s="1"/>
  <c r="AH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I6" i="14"/>
  <c r="J6" i="14" s="1"/>
  <c r="K6" i="14" s="1"/>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AJ6" i="14" s="1"/>
  <c r="I5" i="14"/>
  <c r="J5" i="14" s="1"/>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4" i="14"/>
  <c r="J4" i="14" s="1"/>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3" i="14"/>
  <c r="J3" i="14" s="1"/>
  <c r="K3" i="14" s="1"/>
  <c r="L3" i="14" s="1"/>
  <c r="M3" i="14" s="1"/>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AJ3" i="14" s="1"/>
  <c r="AK3" i="14" s="1"/>
  <c r="AL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29" i="10" l="1"/>
  <c r="D123" i="10"/>
  <c r="C16" i="10"/>
  <c r="D16" i="10" s="1"/>
  <c r="E16" i="10" s="1"/>
  <c r="F16" i="10" s="1"/>
  <c r="G16" i="10" s="1"/>
  <c r="H16" i="10" s="1"/>
  <c r="I16" i="10" s="1"/>
  <c r="C23" i="10" s="1"/>
  <c r="D23" i="10" s="1"/>
  <c r="E23" i="10" s="1"/>
  <c r="F23" i="10" s="1"/>
  <c r="G23" i="10" s="1"/>
  <c r="H23" i="10" s="1"/>
  <c r="I23" i="10" s="1"/>
  <c r="C30" i="10" s="1"/>
  <c r="D30" i="10" s="1"/>
  <c r="E30" i="10" s="1"/>
  <c r="F30" i="10" s="1"/>
  <c r="G30" i="10" s="1"/>
  <c r="H30" i="10" s="1"/>
  <c r="I30" i="10" s="1"/>
  <c r="C37" i="10" s="1"/>
  <c r="D37" i="10" s="1"/>
  <c r="E37" i="10" s="1"/>
  <c r="F37" i="10" s="1"/>
  <c r="G37" i="10" s="1"/>
  <c r="H37" i="10" s="1"/>
  <c r="I37" i="10" s="1"/>
  <c r="C44" i="10" s="1"/>
  <c r="D44" i="10" s="1"/>
  <c r="E44" i="10" s="1"/>
  <c r="F44" i="10" s="1"/>
  <c r="G44" i="10" s="1"/>
  <c r="H44" i="10" s="1"/>
  <c r="I44" i="10" s="1"/>
  <c r="C51" i="10" s="1"/>
  <c r="D51" i="10" s="1"/>
  <c r="E51" i="10" s="1"/>
  <c r="F51" i="10" s="1"/>
  <c r="G51" i="10" s="1"/>
  <c r="H51" i="10" s="1"/>
  <c r="I51" i="10" s="1"/>
  <c r="C58" i="10" s="1"/>
  <c r="D58" i="10" s="1"/>
  <c r="E58" i="10" s="1"/>
  <c r="F58" i="10" s="1"/>
  <c r="G58" i="10" s="1"/>
  <c r="H58" i="10" s="1"/>
  <c r="I58" i="10" s="1"/>
  <c r="C65" i="10" s="1"/>
  <c r="D65" i="10" s="1"/>
  <c r="E65" i="10" s="1"/>
  <c r="F65" i="10" s="1"/>
  <c r="G65" i="10" s="1"/>
  <c r="H65" i="10" s="1"/>
  <c r="I65" i="10" s="1"/>
  <c r="L97" i="9"/>
  <c r="D91" i="9"/>
  <c r="G47" i="9"/>
  <c r="F47" i="9"/>
  <c r="E47" i="9"/>
  <c r="D47" i="9"/>
  <c r="C47" i="9"/>
  <c r="I42" i="9"/>
  <c r="H42" i="9"/>
  <c r="G42" i="9"/>
  <c r="F42" i="9"/>
  <c r="E42" i="9"/>
  <c r="D42" i="9"/>
  <c r="C42" i="9"/>
  <c r="I37" i="9"/>
  <c r="H37" i="9"/>
  <c r="G37" i="9"/>
  <c r="F37" i="9"/>
  <c r="E37" i="9"/>
  <c r="D37" i="9"/>
  <c r="C37" i="9"/>
  <c r="I32" i="9"/>
  <c r="H32" i="9"/>
  <c r="G32" i="9"/>
  <c r="F32" i="9"/>
  <c r="E32" i="9"/>
  <c r="D32" i="9"/>
  <c r="C32" i="9"/>
  <c r="O30" i="9"/>
  <c r="I27" i="9"/>
  <c r="H27" i="9"/>
  <c r="G27" i="9"/>
  <c r="F27" i="9"/>
  <c r="E27" i="9"/>
  <c r="D27" i="9"/>
  <c r="C27" i="9"/>
  <c r="I22" i="9"/>
  <c r="H22" i="9"/>
  <c r="G22" i="9"/>
  <c r="F22" i="9"/>
  <c r="E22" i="9"/>
  <c r="D22" i="9"/>
  <c r="C22" i="9"/>
  <c r="I17" i="9"/>
  <c r="H17" i="9"/>
  <c r="G17" i="9"/>
  <c r="F17" i="9"/>
  <c r="E17" i="9"/>
  <c r="D17" i="9"/>
  <c r="C17" i="9"/>
  <c r="I12" i="9"/>
  <c r="H12" i="9"/>
  <c r="C13" i="9"/>
  <c r="D13" i="9" s="1"/>
  <c r="E13" i="9" s="1"/>
  <c r="F13" i="9" s="1"/>
  <c r="G13" i="9" s="1"/>
  <c r="H13" i="9" s="1"/>
  <c r="I13" i="9" s="1"/>
  <c r="C18" i="9" s="1"/>
  <c r="D18" i="9" s="1"/>
  <c r="E18" i="9" s="1"/>
  <c r="F18" i="9" s="1"/>
  <c r="G18" i="9" s="1"/>
  <c r="H18" i="9" s="1"/>
  <c r="I18" i="9" s="1"/>
  <c r="C23" i="9" s="1"/>
  <c r="D23" i="9" s="1"/>
  <c r="E23" i="9" s="1"/>
  <c r="F23" i="9" s="1"/>
  <c r="G23" i="9" s="1"/>
  <c r="H23" i="9" s="1"/>
  <c r="I23" i="9" s="1"/>
  <c r="C28" i="9" s="1"/>
  <c r="D28" i="9" s="1"/>
  <c r="E28" i="9" s="1"/>
  <c r="F28" i="9" s="1"/>
  <c r="G28" i="9" s="1"/>
  <c r="H28" i="9" s="1"/>
  <c r="I28" i="9" s="1"/>
  <c r="C33" i="9" s="1"/>
  <c r="D33" i="9" s="1"/>
  <c r="E33" i="9" s="1"/>
  <c r="F33" i="9" s="1"/>
  <c r="G33" i="9" s="1"/>
  <c r="H33" i="9" s="1"/>
  <c r="I33" i="9" s="1"/>
  <c r="C38" i="9" s="1"/>
  <c r="D38" i="9" s="1"/>
  <c r="E38" i="9" s="1"/>
  <c r="F38" i="9" s="1"/>
  <c r="G38" i="9" s="1"/>
  <c r="H38" i="9" s="1"/>
  <c r="I38" i="9" s="1"/>
  <c r="C43" i="9" s="1"/>
  <c r="D43" i="9" s="1"/>
  <c r="E43" i="9" s="1"/>
  <c r="F43" i="9" s="1"/>
  <c r="G43" i="9" s="1"/>
  <c r="H43" i="9" s="1"/>
  <c r="I43" i="9" s="1"/>
  <c r="C48" i="9" s="1"/>
  <c r="D48" i="9" s="1"/>
  <c r="E48" i="9" s="1"/>
  <c r="F48" i="9" s="1"/>
  <c r="G48" i="9" s="1"/>
  <c r="H48" i="9" s="1"/>
  <c r="I48" i="9" s="1"/>
  <c r="D157" i="10" l="1"/>
  <c r="D154" i="10"/>
  <c r="D161" i="10" s="1"/>
  <c r="O35" i="9"/>
  <c r="O25" i="9"/>
  <c r="D155" i="10"/>
  <c r="D158" i="10"/>
  <c r="O45" i="9"/>
  <c r="O10" i="9"/>
  <c r="O40" i="9"/>
  <c r="D153" i="10"/>
  <c r="D156" i="10"/>
  <c r="O15" i="9" l="1"/>
  <c r="M129" i="9"/>
  <c r="P129" i="9" s="1"/>
  <c r="D152" i="10"/>
  <c r="O20" i="9"/>
  <c r="J160" i="10" l="1"/>
  <c r="O160" i="10"/>
  <c r="M125" i="9"/>
  <c r="P125" i="9" s="1"/>
  <c r="M127" i="9"/>
  <c r="P127" i="9" s="1"/>
  <c r="M126" i="9"/>
  <c r="P126" i="9" s="1"/>
  <c r="M123" i="9"/>
  <c r="P123" i="9" s="1"/>
  <c r="M122" i="9"/>
  <c r="P122" i="9" s="1"/>
  <c r="M128" i="9"/>
  <c r="P128" i="9" s="1"/>
  <c r="M124" i="9"/>
  <c r="P124" i="9" s="1"/>
  <c r="N129" i="9"/>
  <c r="J158" i="10"/>
  <c r="O157" i="10"/>
  <c r="J156" i="10"/>
  <c r="O155" i="10"/>
  <c r="J154" i="10"/>
  <c r="O153" i="10"/>
  <c r="H152" i="10"/>
  <c r="O158" i="10"/>
  <c r="J153" i="10"/>
  <c r="J155" i="10"/>
  <c r="M152" i="10"/>
  <c r="J157" i="10"/>
  <c r="O154" i="10"/>
  <c r="O156" i="10"/>
  <c r="N131" i="9" l="1"/>
  <c r="M161" i="10"/>
  <c r="H161" i="10"/>
  <c r="J130" i="9"/>
  <c r="N128" i="9"/>
  <c r="N122" i="9"/>
  <c r="J159" i="10"/>
  <c r="O159" i="10"/>
  <c r="N127" i="9"/>
  <c r="N125" i="9"/>
  <c r="N124" i="9"/>
  <c r="N123" i="9"/>
  <c r="N126" i="9"/>
  <c r="J152" i="10"/>
  <c r="O152" i="10"/>
  <c r="J161" i="10" l="1"/>
  <c r="O161" i="10"/>
  <c r="M130" i="9"/>
  <c r="N121" i="9"/>
  <c r="N130" i="9" s="1"/>
  <c r="F141" i="10" l="1"/>
  <c r="F10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6" authorId="0" shapeId="0" xr:uid="{00000000-0006-0000-0100-00000100000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<sst xmlns="http://schemas.openxmlformats.org/spreadsheetml/2006/main" count="354" uniqueCount="143">
  <si>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</si>
  <si>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</si>
  <si>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</si>
  <si>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</si>
  <si>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</si>
  <si>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</si>
  <si>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</si>
  <si>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</si>
  <si>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</si>
  <si>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</si>
  <si>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</si>
  <si>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</si>
  <si>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</si>
  <si>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</si>
  <si>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</si>
  <si>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上記が事実と相違ないことを証明する。</t>
    <rPh sb="0" eb="2">
      <t>ジョウキ</t>
    </rPh>
    <rPh sb="3" eb="5">
      <t>ジジツ</t>
    </rPh>
    <rPh sb="6" eb="8">
      <t>ソウイ</t>
    </rPh>
    <rPh sb="13" eb="15">
      <t>ショウメイ</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</si>
  <si>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</si>
  <si>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回</t>
    <rPh sb="0" eb="1">
      <t>カイ</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</si>
  <si>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</si>
  <si>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</si>
  <si>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</si>
  <si>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</si>
  <si>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</si>
  <si>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</si>
  <si>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</si>
  <si>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</si>
  <si>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</si>
  <si>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</si>
  <si>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</si>
  <si>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</si>
  <si>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合計</t>
    <rPh sb="0" eb="2">
      <t>ゴウケイ</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</si>
  <si>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</si>
  <si>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</si>
  <si>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</si>
  <si>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</si>
  <si>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</si>
  <si>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</si>
  <si>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</si>
  <si>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</si>
  <si>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</si>
  <si>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</si>
  <si>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</si>
  <si>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</si>
  <si>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</si>
  <si>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</si>
  <si>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</si>
  <si>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</si>
  <si>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</si>
  <si>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</si>
  <si>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</si>
  <si>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</si>
  <si>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</si>
  <si>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</si>
  <si>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</si>
  <si>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</si>
  <si>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</si>
  <si>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</si>
  <si>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</si>
  <si>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</si>
  <si>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</si>
  <si>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</si>
  <si>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</si>
  <si>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</si>
  <si>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</si>
  <si>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</si>
  <si>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</si>
  <si>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</si>
  <si>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</si>
  <si>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</si>
  <si>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</si>
  <si>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</si>
  <si>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</si>
  <si>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</si>
  <si>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</si>
  <si>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</si>
  <si>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</si>
  <si>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</si>
  <si>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</si>
  <si>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</si>
  <si>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</si>
  <si>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</si>
  <si>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</si>
  <si>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</si>
  <si>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</si>
  <si>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</si>
  <si>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</si>
  <si>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</si>
  <si>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</si>
  <si>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</si>
  <si>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</si>
  <si>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</si>
  <si>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</si>
  <si>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</si>
  <si>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</si>
  <si>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</si>
  <si>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</si>
  <si>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</si>
  <si>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</si>
  <si>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</si>
  <si>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医師に係る交付</t>
    <rPh sb="0" eb="2">
      <t>イシ</t>
    </rPh>
    <rPh sb="3" eb="4">
      <t>カカ</t>
    </rPh>
    <rPh sb="5" eb="7">
      <t>コウフ</t>
    </rPh>
    <phoneticPr fontId="2"/>
  </si>
  <si>
    <t>看護師等に係る交付</t>
    <rPh sb="0" eb="3">
      <t>カンゴシ</t>
    </rPh>
    <rPh sb="3" eb="4">
      <t>トウ</t>
    </rPh>
    <rPh sb="5" eb="6">
      <t>カカ</t>
    </rPh>
    <rPh sb="7" eb="9">
      <t>コウフ</t>
    </rPh>
    <phoneticPr fontId="2"/>
  </si>
  <si>
    <t>時間外等の接種体制の有無</t>
  </si>
  <si>
    <t>時間外等の接種体制の有無</t>
    <rPh sb="0" eb="3">
      <t>ジカンガイ</t>
    </rPh>
    <rPh sb="3" eb="4">
      <t>トウ</t>
    </rPh>
    <rPh sb="5" eb="7">
      <t>セッシュ</t>
    </rPh>
    <rPh sb="7" eb="9">
      <t>タイセイ</t>
    </rPh>
    <rPh sb="10" eb="12">
      <t>ウム</t>
    </rPh>
    <phoneticPr fontId="2"/>
  </si>
  <si>
    <t>時間外等の接種体制の有無</t>
    <phoneticPr fontId="2"/>
  </si>
  <si>
    <r>
      <t>時間外等に接種体制を取った上で、</t>
    </r>
    <r>
      <rPr>
        <sz val="14"/>
        <color theme="1"/>
        <rFont val="游ゴシック"/>
        <family val="3"/>
        <charset val="128"/>
        <scheme val="minor"/>
      </rPr>
      <t>50回以上接種を行った日</t>
    </r>
    <rPh sb="0" eb="2">
      <t>ジカン</t>
    </rPh>
    <rPh sb="2" eb="4">
      <t>ガイトウ</t>
    </rPh>
    <phoneticPr fontId="2"/>
  </si>
  <si>
    <t>時間外等に接種体制を取り、
1日50回以上接種した加算</t>
    <rPh sb="3" eb="4">
      <t>トウ</t>
    </rPh>
    <rPh sb="15" eb="16">
      <t>ニチ</t>
    </rPh>
    <rPh sb="18" eb="21">
      <t>カイイジョウ</t>
    </rPh>
    <rPh sb="21" eb="23">
      <t>セッシュ</t>
    </rPh>
    <rPh sb="25" eb="27">
      <t>カサン</t>
    </rPh>
    <phoneticPr fontId="2"/>
  </si>
  <si>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2"/>
  </si>
  <si>
    <t>※ 週のうち少なくとも１日は時間外、夜間または休日における接種体制を要する。</t>
    <phoneticPr fontId="2"/>
  </si>
  <si>
    <r>
      <t>150回以上接種した取扱いとする週</t>
    </r>
    <r>
      <rPr>
        <vertAlign val="superscript"/>
        <sz val="22"/>
        <color theme="1"/>
        <rFont val="游ゴシック"/>
        <family val="3"/>
        <charset val="128"/>
        <scheme val="minor"/>
      </rPr>
      <t>※</t>
    </r>
    <rPh sb="10" eb="12">
      <t>トリアツカ</t>
    </rPh>
    <phoneticPr fontId="2"/>
  </si>
  <si>
    <r>
      <t>100回以上接種した取扱いとする週</t>
    </r>
    <r>
      <rPr>
        <vertAlign val="superscript"/>
        <sz val="22"/>
        <color theme="1"/>
        <rFont val="游ゴシック"/>
        <family val="3"/>
        <charset val="128"/>
        <scheme val="minor"/>
      </rPr>
      <t>※</t>
    </r>
    <rPh sb="10" eb="12">
      <t>トリアツカ</t>
    </rPh>
    <phoneticPr fontId="2"/>
  </si>
  <si>
    <t>※同一日に左記の加算と重複は不可
また、当日に時間外等の体制を要する</t>
    <rPh sb="1" eb="3">
      <t>ドウイツ</t>
    </rPh>
    <rPh sb="3" eb="4">
      <t>ビ</t>
    </rPh>
    <rPh sb="5" eb="7">
      <t>サキ</t>
    </rPh>
    <rPh sb="8" eb="10">
      <t>カサン</t>
    </rPh>
    <rPh sb="11" eb="13">
      <t>ジュウフク</t>
    </rPh>
    <rPh sb="14" eb="16">
      <t>フカ</t>
    </rPh>
    <rPh sb="20" eb="22">
      <t>トウジツ</t>
    </rPh>
    <rPh sb="23" eb="25">
      <t>ジカン</t>
    </rPh>
    <rPh sb="25" eb="27">
      <t>ガイトウ</t>
    </rPh>
    <rPh sb="31" eb="32">
      <t>ヨウ</t>
    </rPh>
    <phoneticPr fontId="2"/>
  </si>
  <si>
    <t>（4週以上で、医師・看護師等に係る交付）</t>
    <rPh sb="2" eb="3">
      <t>シュウ</t>
    </rPh>
    <rPh sb="3" eb="5">
      <t>イジョウ</t>
    </rPh>
    <rPh sb="7" eb="9">
      <t>イシ</t>
    </rPh>
    <rPh sb="10" eb="13">
      <t>カンゴシ</t>
    </rPh>
    <rPh sb="13" eb="14">
      <t>トウ</t>
    </rPh>
    <rPh sb="15" eb="16">
      <t>カカ</t>
    </rPh>
    <rPh sb="17" eb="19">
      <t>コウフ</t>
    </rPh>
    <phoneticPr fontId="2"/>
  </si>
  <si>
    <t>合計</t>
    <rPh sb="0" eb="2">
      <t>ゴウケイ</t>
    </rPh>
    <phoneticPr fontId="2"/>
  </si>
  <si>
    <t>1日当たり50回以上接種を
実施した週</t>
    <rPh sb="14" eb="16">
      <t>ジッシ</t>
    </rPh>
    <rPh sb="18" eb="19">
      <t>シュウ</t>
    </rPh>
    <phoneticPr fontId="2"/>
  </si>
  <si>
    <r>
      <t>50 回以上／日の接種を週１日以上達成した週</t>
    </r>
    <r>
      <rPr>
        <vertAlign val="superscript"/>
        <sz val="22"/>
        <color theme="1"/>
        <rFont val="游ゴシック"/>
        <family val="3"/>
        <charset val="128"/>
        <scheme val="minor"/>
      </rPr>
      <t>※</t>
    </r>
    <rPh sb="21" eb="22">
      <t>シュウ</t>
    </rPh>
    <phoneticPr fontId="2"/>
  </si>
  <si>
    <t>※ 時間外、夜間または休日における接種体制の有無に関わらない。</t>
    <rPh sb="22" eb="24">
      <t>ウム</t>
    </rPh>
    <rPh sb="25" eb="26">
      <t>カカ</t>
    </rPh>
    <phoneticPr fontId="2"/>
  </si>
  <si>
    <t>週のうち、時間外等の接種体制の実施</t>
    <rPh sb="0" eb="1">
      <t>シュウ</t>
    </rPh>
    <rPh sb="5" eb="8">
      <t>ジカンガイ</t>
    </rPh>
    <rPh sb="8" eb="9">
      <t>トウ</t>
    </rPh>
    <rPh sb="10" eb="12">
      <t>セッシュ</t>
    </rPh>
    <rPh sb="12" eb="14">
      <t>タイセイ</t>
    </rPh>
    <rPh sb="15" eb="17">
      <t>ジッシ</t>
    </rPh>
    <phoneticPr fontId="2"/>
  </si>
  <si>
    <t>1日50回以上
接種した日の
特別体制時間</t>
    <rPh sb="1" eb="2">
      <t>ニチ</t>
    </rPh>
    <rPh sb="4" eb="5">
      <t>カイ</t>
    </rPh>
    <rPh sb="5" eb="7">
      <t>イジョウ</t>
    </rPh>
    <rPh sb="8" eb="10">
      <t>セッシュ</t>
    </rPh>
    <rPh sb="12" eb="13">
      <t>ヒ</t>
    </rPh>
    <rPh sb="15" eb="17">
      <t>トクベツ</t>
    </rPh>
    <rPh sb="17" eb="19">
      <t>タイセイ</t>
    </rPh>
    <rPh sb="19" eb="21">
      <t>ジカン</t>
    </rPh>
    <phoneticPr fontId="2"/>
  </si>
  <si>
    <t>（参考）標榜する診療時間</t>
    <rPh sb="1" eb="3">
      <t>サンコウ</t>
    </rPh>
    <rPh sb="4" eb="6">
      <t>ヒョウボウ</t>
    </rPh>
    <rPh sb="8" eb="10">
      <t>シンリョウ</t>
    </rPh>
    <rPh sb="10" eb="12">
      <t>ジカン</t>
    </rPh>
    <phoneticPr fontId="2"/>
  </si>
  <si>
    <t>日</t>
  </si>
  <si>
    <t>月</t>
  </si>
  <si>
    <t>火</t>
  </si>
  <si>
    <t>水</t>
  </si>
  <si>
    <t>木</t>
  </si>
  <si>
    <t>金</t>
  </si>
  <si>
    <t>土</t>
  </si>
  <si>
    <t>参考記載：1日50回加算の対象となった接種の数</t>
    <rPh sb="0" eb="2">
      <t>サンコウ</t>
    </rPh>
    <rPh sb="2" eb="4">
      <t>キサイ</t>
    </rPh>
    <rPh sb="13" eb="15">
      <t>タイショウ</t>
    </rPh>
    <rPh sb="19" eb="21">
      <t>セッシュ</t>
    </rPh>
    <rPh sb="22" eb="23">
      <t>スウ</t>
    </rPh>
    <phoneticPr fontId="2"/>
  </si>
  <si>
    <t>参考記載：各加算の対象となった接種の数</t>
    <rPh sb="5" eb="6">
      <t>カク</t>
    </rPh>
    <phoneticPr fontId="2"/>
  </si>
  <si>
    <t>特別な接種体制を確保し、かつ、50回/日を週1日以上、4週間以上達成した場合
（１日に50回以上接種を行った日が対象）</t>
    <rPh sb="17" eb="18">
      <t>カイ</t>
    </rPh>
    <rPh sb="19" eb="20">
      <t>ヒ</t>
    </rPh>
    <rPh sb="21" eb="22">
      <t>シュウ</t>
    </rPh>
    <rPh sb="30" eb="32">
      <t>イジョウ</t>
    </rPh>
    <rPh sb="36" eb="38">
      <t>バアイ</t>
    </rPh>
    <rPh sb="41" eb="42">
      <t>ニチ</t>
    </rPh>
    <rPh sb="45" eb="46">
      <t>カイ</t>
    </rPh>
    <rPh sb="46" eb="48">
      <t>イジョウ</t>
    </rPh>
    <rPh sb="48" eb="50">
      <t>セッシュ</t>
    </rPh>
    <rPh sb="51" eb="52">
      <t>オコナ</t>
    </rPh>
    <rPh sb="54" eb="55">
      <t>ヒ</t>
    </rPh>
    <rPh sb="56" eb="58">
      <t>タイショウ</t>
    </rPh>
    <phoneticPr fontId="2"/>
  </si>
  <si>
    <t>鹿児島県知事　塩田　康一　様</t>
    <rPh sb="0" eb="3">
      <t>カゴシマ</t>
    </rPh>
    <rPh sb="3" eb="6">
      <t>ケンチジ</t>
    </rPh>
    <rPh sb="4" eb="6">
      <t>チジ</t>
    </rPh>
    <rPh sb="7" eb="9">
      <t>シオタ</t>
    </rPh>
    <rPh sb="10" eb="12">
      <t>コウイチ</t>
    </rPh>
    <rPh sb="13" eb="14">
      <t>サマ</t>
    </rPh>
    <phoneticPr fontId="2"/>
  </si>
  <si>
    <t>所在地</t>
    <rPh sb="0" eb="3">
      <t>ショザイチ</t>
    </rPh>
    <phoneticPr fontId="2"/>
  </si>
  <si>
    <t>所　　在　　地</t>
    <rPh sb="0" eb="1">
      <t>ショ</t>
    </rPh>
    <rPh sb="3" eb="4">
      <t>ザイ</t>
    </rPh>
    <rPh sb="6" eb="7">
      <t>チ</t>
    </rPh>
    <phoneticPr fontId="2"/>
  </si>
  <si>
    <t>様式１－３（診療所用）（第５条関係）</t>
    <rPh sb="0" eb="2">
      <t>ヨウシキ</t>
    </rPh>
    <rPh sb="6" eb="9">
      <t>シンリョウジョ</t>
    </rPh>
    <rPh sb="9" eb="10">
      <t>ヨウ</t>
    </rPh>
    <rPh sb="12" eb="13">
      <t>ダイ</t>
    </rPh>
    <rPh sb="14" eb="15">
      <t>ジョウ</t>
    </rPh>
    <rPh sb="15" eb="17">
      <t>カンケイ</t>
    </rPh>
    <phoneticPr fontId="2"/>
  </si>
  <si>
    <t>　</t>
    <phoneticPr fontId="2"/>
  </si>
  <si>
    <t>様式１－２（診療所用）（第５条関係）</t>
    <rPh sb="0" eb="2">
      <t>ヨウシキ</t>
    </rPh>
    <rPh sb="6" eb="9">
      <t>シンリョウジョ</t>
    </rPh>
    <rPh sb="9" eb="10">
      <t>ヨウ</t>
    </rPh>
    <rPh sb="12" eb="13">
      <t>ダイ</t>
    </rPh>
    <rPh sb="14" eb="15">
      <t>ジョウ</t>
    </rPh>
    <rPh sb="15" eb="17">
      <t>カンケイ</t>
    </rPh>
    <phoneticPr fontId="2"/>
  </si>
  <si>
    <t>様式１－２（病院用）（第５条関係）</t>
    <rPh sb="0" eb="2">
      <t>ヨウシキ</t>
    </rPh>
    <rPh sb="6" eb="8">
      <t>ビョウイン</t>
    </rPh>
    <rPh sb="8" eb="9">
      <t>ヨウ</t>
    </rPh>
    <rPh sb="11" eb="12">
      <t>ダイ</t>
    </rPh>
    <rPh sb="13" eb="14">
      <t>ジョウ</t>
    </rPh>
    <rPh sb="14" eb="16">
      <t>カンケイ</t>
    </rPh>
    <phoneticPr fontId="2"/>
  </si>
  <si>
    <t>様式１－３（病院用）（第５条関係）</t>
    <rPh sb="0" eb="2">
      <t>ヨウシキ</t>
    </rPh>
    <rPh sb="6" eb="8">
      <t>ビョウイン</t>
    </rPh>
    <rPh sb="8" eb="9">
      <t>ヨウ</t>
    </rPh>
    <rPh sb="11" eb="12">
      <t>ダイ</t>
    </rPh>
    <rPh sb="13" eb="14">
      <t>ジョウ</t>
    </rPh>
    <rPh sb="14" eb="16">
      <t>カンケイ</t>
    </rPh>
    <phoneticPr fontId="2"/>
  </si>
  <si>
    <t>所在地</t>
    <rPh sb="0" eb="1">
      <t>ショ</t>
    </rPh>
    <rPh sb="1" eb="2">
      <t>ザイ</t>
    </rPh>
    <rPh sb="2" eb="3">
      <t>チ</t>
    </rPh>
    <phoneticPr fontId="2"/>
  </si>
  <si>
    <t>　12月4日から2月4日の期間において、別紙報告書のとおりコロナウイルスワクチンの接種を実施したため、以下のとおり請求する。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</si>
  <si>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12月4日から2月4日の間で、</t>
    <phoneticPr fontId="2"/>
  </si>
  <si>
    <t>鹿児島県知事　塩田　康一　様</t>
    <rPh sb="0" eb="4">
      <t>カゴシマケン</t>
    </rPh>
    <rPh sb="4" eb="6">
      <t>チジ</t>
    </rPh>
    <rPh sb="7" eb="9">
      <t>シオタ</t>
    </rPh>
    <rPh sb="10" eb="12">
      <t>コウイチ</t>
    </rPh>
    <rPh sb="13" eb="14">
      <t>サマ</t>
    </rPh>
    <phoneticPr fontId="2"/>
  </si>
  <si>
    <t>　12月4日から2月4日の期間において、別紙報告書のとおりコロナウイルスワクチンの接種を実施したため、以下のとおり請求する。</t>
    <rPh sb="3" eb="4">
      <t>ガツ</t>
    </rPh>
    <rPh sb="5" eb="6">
      <t>ニチ</t>
    </rPh>
    <rPh sb="13" eb="15">
      <t>キカン</t>
    </rPh>
    <rPh sb="41" eb="43">
      <t>セッシュ</t>
    </rPh>
    <rPh sb="44" eb="46">
      <t>ジッシ</t>
    </rPh>
    <rPh sb="51" eb="53">
      <t>イカ</t>
    </rPh>
    <rPh sb="57" eb="59">
      <t>セイキュウ</t>
    </rPh>
    <phoneticPr fontId="2"/>
  </si>
  <si>
    <t>12月4日から2月4日の間</t>
    <rPh sb="4" eb="5">
      <t>ニチ</t>
    </rPh>
    <rPh sb="12" eb="13">
      <t>アイダ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</si>
</sst>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 numFmtId="184" formatCode="m&quot;月&quot;d&quot;日の週&quot;"/>
    <numFmt numFmtId="185" formatCode="#,##0&quot;時間&quot;;[Red]\-#,##0&quot;時間&quot;"/>
    <numFmt numFmtId="186" formatCode="General&quot;日実施&quot;"/>
    <numFmt numFmtId="187" formatCode="#,##0&quot;回&quot;;[Red]\-#,##0&quot;回&quot;"/>
    <numFmt numFmtId="188" formatCode="#,##0&quot;回）&quot;;[Red]\-#,##0&quot;回）&quot;"/>
    <numFmt numFmtId="189" formatCode="\(General&quot;回&quot;\)"/>
    <numFmt numFmtId="190" formatCode="\(#,##0&quot;回&quot;\);[Red]\(\-#,##0&quot;回&quot;\)"/>
  </numFmts>
  <fonts count="4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
      <vertAlign val="superscript"/>
      <sz val="22"/>
      <color theme="1"/>
      <name val="游ゴシック"/>
      <family val="3"/>
      <charset val="128"/>
      <scheme val="minor"/>
    </font>
    <font>
      <b/>
      <sz val="14"/>
      <color rgb="FFFF0000"/>
      <name val="游ゴシック"/>
      <family val="3"/>
      <charset val="128"/>
      <scheme val="minor"/>
    </font>
    <font>
      <b/>
      <sz val="14"/>
      <color rgb="FF66FFFF"/>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6"/>
      <color rgb="FF66FFFF"/>
      <name val="游ゴシック"/>
      <family val="3"/>
      <charset val="128"/>
      <scheme val="minor"/>
    </font>
  </fonts>
  <fills count="7">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double">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double">
        <color indexed="64"/>
      </right>
      <top style="double">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34">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5"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5" fillId="5"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38" fontId="15" fillId="4" borderId="1" xfId="1" applyFont="1" applyFill="1" applyBorder="1">
      <alignment vertical="center"/>
    </xf>
    <xf numFmtId="0" fontId="18" fillId="0" borderId="0" xfId="0" applyFont="1" applyAlignment="1"/>
    <xf numFmtId="0" fontId="16" fillId="0" borderId="0" xfId="0" applyFont="1" applyAlignment="1">
      <alignment horizontal="center" vertical="top"/>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7"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0" fontId="11" fillId="0" borderId="0" xfId="0" applyFont="1">
      <alignment vertical="center"/>
    </xf>
    <xf numFmtId="181" fontId="11" fillId="0" borderId="9" xfId="1" applyNumberFormat="1" applyFont="1" applyBorder="1" applyAlignment="1">
      <alignment horizontal="right" vertical="center"/>
    </xf>
    <xf numFmtId="38" fontId="8" fillId="0" borderId="1" xfId="1" applyFont="1" applyFill="1" applyBorder="1" applyAlignment="1">
      <alignment horizontal="lef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0" xfId="0" applyFont="1">
      <alignment vertical="center"/>
    </xf>
    <xf numFmtId="180" fontId="11" fillId="0" borderId="16" xfId="1" applyNumberFormat="1" applyFont="1" applyBorder="1" applyAlignment="1">
      <alignment horizontal="right" vertical="center"/>
    </xf>
    <xf numFmtId="180" fontId="11" fillId="0" borderId="9" xfId="1" applyNumberFormat="1" applyFont="1" applyBorder="1" applyAlignment="1">
      <alignment horizontal="righ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38" fontId="15" fillId="0" borderId="0" xfId="1" applyFont="1" applyBorder="1">
      <alignment vertical="center"/>
    </xf>
    <xf numFmtId="184" fontId="11" fillId="0" borderId="7" xfId="0" applyNumberFormat="1" applyFont="1" applyBorder="1" applyAlignment="1">
      <alignment horizontal="left" vertical="center"/>
    </xf>
    <xf numFmtId="177" fontId="15" fillId="0" borderId="14" xfId="1" applyNumberFormat="1" applyFont="1" applyBorder="1">
      <alignment vertical="center"/>
    </xf>
    <xf numFmtId="0" fontId="15" fillId="3" borderId="14" xfId="0" applyFont="1" applyFill="1" applyBorder="1" applyAlignment="1">
      <alignment horizontal="center" vertical="center"/>
    </xf>
    <xf numFmtId="38" fontId="15" fillId="0" borderId="14" xfId="1" applyFont="1" applyFill="1" applyBorder="1" applyAlignment="1">
      <alignment horizontal="center" vertical="center"/>
    </xf>
    <xf numFmtId="38" fontId="15" fillId="0" borderId="13" xfId="1" applyFont="1" applyFill="1" applyBorder="1" applyAlignment="1">
      <alignment horizontal="center" vertical="center"/>
    </xf>
    <xf numFmtId="38" fontId="15" fillId="0" borderId="0" xfId="1" applyFont="1" applyBorder="1" applyAlignment="1">
      <alignment horizontal="center" vertical="center"/>
    </xf>
    <xf numFmtId="179" fontId="11" fillId="0" borderId="0" xfId="0" applyNumberFormat="1" applyFont="1">
      <alignment vertical="center"/>
    </xf>
    <xf numFmtId="177" fontId="15" fillId="0" borderId="2" xfId="1" applyNumberFormat="1" applyFont="1" applyFill="1" applyBorder="1">
      <alignment vertical="center"/>
    </xf>
    <xf numFmtId="180" fontId="11" fillId="0" borderId="23" xfId="1" applyNumberFormat="1" applyFont="1" applyBorder="1" applyAlignment="1">
      <alignment horizontal="right" vertical="center"/>
    </xf>
    <xf numFmtId="180" fontId="11" fillId="0" borderId="25" xfId="1" applyNumberFormat="1" applyFont="1" applyBorder="1" applyAlignment="1">
      <alignment horizontal="right" vertical="center"/>
    </xf>
    <xf numFmtId="185" fontId="15" fillId="0" borderId="1" xfId="1" applyNumberFormat="1" applyFont="1" applyBorder="1">
      <alignment vertical="center"/>
    </xf>
    <xf numFmtId="38" fontId="8" fillId="4" borderId="14" xfId="1" applyFont="1" applyFill="1" applyBorder="1" applyAlignment="1">
      <alignment horizontal="left" vertical="center"/>
    </xf>
    <xf numFmtId="0" fontId="11" fillId="0" borderId="0" xfId="0" applyFont="1">
      <alignment vertical="center"/>
    </xf>
    <xf numFmtId="0" fontId="11" fillId="0" borderId="0" xfId="0" applyFont="1" applyAlignment="1">
      <alignment vertical="center"/>
    </xf>
    <xf numFmtId="0" fontId="22" fillId="0" borderId="8" xfId="0" applyFont="1" applyBorder="1" applyAlignment="1">
      <alignment horizontal="center" vertical="center"/>
    </xf>
    <xf numFmtId="0" fontId="16" fillId="0" borderId="0" xfId="0" applyFont="1">
      <alignment vertical="center"/>
    </xf>
    <xf numFmtId="0" fontId="9" fillId="0" borderId="0" xfId="0" applyFont="1">
      <alignment vertical="center"/>
    </xf>
    <xf numFmtId="0" fontId="0" fillId="0" borderId="10" xfId="0" applyBorder="1">
      <alignment vertical="center"/>
    </xf>
    <xf numFmtId="0" fontId="0" fillId="0" borderId="9" xfId="0" applyBorder="1">
      <alignment vertical="center"/>
    </xf>
    <xf numFmtId="0" fontId="14" fillId="0" borderId="9" xfId="0" applyFont="1" applyBorder="1">
      <alignment vertical="center"/>
    </xf>
    <xf numFmtId="0" fontId="0" fillId="4" borderId="2" xfId="0"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7" xfId="0" applyFill="1" applyBorder="1">
      <alignment vertical="center"/>
    </xf>
    <xf numFmtId="0" fontId="0" fillId="4" borderId="11" xfId="0" applyFill="1" applyBorder="1">
      <alignment vertical="center"/>
    </xf>
    <xf numFmtId="185" fontId="15" fillId="4" borderId="2" xfId="1" applyNumberFormat="1" applyFont="1" applyFill="1" applyBorder="1">
      <alignment vertical="center"/>
    </xf>
    <xf numFmtId="185" fontId="15" fillId="4" borderId="10" xfId="1" applyNumberFormat="1" applyFont="1" applyFill="1" applyBorder="1">
      <alignment vertical="center"/>
    </xf>
    <xf numFmtId="0" fontId="0" fillId="0" borderId="2" xfId="0" applyBorder="1">
      <alignment vertical="center"/>
    </xf>
    <xf numFmtId="176" fontId="39" fillId="2" borderId="1" xfId="0" applyNumberFormat="1" applyFont="1" applyFill="1" applyBorder="1" applyAlignment="1">
      <alignment horizontal="center" vertical="center"/>
    </xf>
    <xf numFmtId="176" fontId="40" fillId="2" borderId="1" xfId="0" applyNumberFormat="1" applyFont="1" applyFill="1" applyBorder="1" applyAlignment="1">
      <alignment horizontal="center" vertical="center"/>
    </xf>
    <xf numFmtId="38" fontId="41" fillId="3" borderId="1" xfId="1" applyFont="1" applyFill="1" applyBorder="1" applyAlignment="1">
      <alignment horizontal="center" vertical="center"/>
    </xf>
    <xf numFmtId="176" fontId="42" fillId="2" borderId="1" xfId="0" applyNumberFormat="1" applyFont="1" applyFill="1" applyBorder="1" applyAlignment="1">
      <alignment horizontal="center" vertical="center"/>
    </xf>
    <xf numFmtId="176" fontId="43" fillId="2" borderId="1" xfId="0" applyNumberFormat="1" applyFont="1" applyFill="1" applyBorder="1" applyAlignment="1">
      <alignment horizontal="center" vertical="center"/>
    </xf>
    <xf numFmtId="0" fontId="0" fillId="0" borderId="4" xfId="0" applyBorder="1">
      <alignment vertical="center"/>
    </xf>
    <xf numFmtId="38" fontId="15" fillId="0" borderId="5" xfId="1" applyFont="1" applyFill="1" applyBorder="1" applyAlignment="1">
      <alignment horizontal="center" vertical="center"/>
    </xf>
    <xf numFmtId="0" fontId="15" fillId="0" borderId="6" xfId="0" applyNumberFormat="1" applyFont="1" applyFill="1" applyBorder="1">
      <alignment vertical="center"/>
    </xf>
    <xf numFmtId="38" fontId="8" fillId="4" borderId="12" xfId="1" applyFont="1" applyFill="1" applyBorder="1" applyAlignment="1">
      <alignment horizontal="left" vertical="center"/>
    </xf>
    <xf numFmtId="38" fontId="8" fillId="3" borderId="8" xfId="1" applyFont="1" applyFill="1" applyBorder="1" applyAlignment="1">
      <alignment horizontal="center" vertical="center"/>
    </xf>
    <xf numFmtId="38" fontId="8" fillId="4" borderId="6" xfId="1" applyFont="1" applyFill="1" applyBorder="1" applyAlignment="1">
      <alignment horizontal="left" vertical="center"/>
    </xf>
    <xf numFmtId="38" fontId="8" fillId="4" borderId="11" xfId="1" applyFont="1" applyFill="1" applyBorder="1" applyAlignment="1">
      <alignment horizontal="left" vertical="center"/>
    </xf>
    <xf numFmtId="186" fontId="15" fillId="0" borderId="11" xfId="0" applyNumberFormat="1" applyFont="1" applyFill="1" applyBorder="1" applyAlignment="1">
      <alignment horizontal="right" vertical="center"/>
    </xf>
    <xf numFmtId="40" fontId="8" fillId="3" borderId="12" xfId="1" applyNumberFormat="1" applyFont="1" applyFill="1" applyBorder="1" applyAlignment="1">
      <alignment horizontal="center" vertical="center"/>
    </xf>
    <xf numFmtId="185" fontId="15" fillId="4" borderId="5" xfId="1" applyNumberFormat="1" applyFont="1" applyFill="1" applyBorder="1">
      <alignment vertical="center"/>
    </xf>
    <xf numFmtId="0" fontId="0" fillId="4" borderId="0" xfId="0" applyFill="1" applyBorder="1">
      <alignment vertical="center"/>
    </xf>
    <xf numFmtId="0" fontId="0" fillId="4" borderId="6" xfId="0" applyFill="1" applyBorder="1">
      <alignment vertical="center"/>
    </xf>
    <xf numFmtId="185" fontId="15" fillId="0" borderId="12" xfId="1" applyNumberFormat="1" applyFont="1" applyBorder="1">
      <alignment vertical="center"/>
    </xf>
    <xf numFmtId="0" fontId="0" fillId="0" borderId="31" xfId="0" applyBorder="1">
      <alignment vertical="center"/>
    </xf>
    <xf numFmtId="185" fontId="14" fillId="0" borderId="32" xfId="0" applyNumberFormat="1" applyFont="1" applyBorder="1">
      <alignment vertical="center"/>
    </xf>
    <xf numFmtId="0" fontId="0" fillId="0" borderId="35" xfId="0" applyBorder="1">
      <alignment vertical="center"/>
    </xf>
    <xf numFmtId="185" fontId="14" fillId="0" borderId="36" xfId="0" applyNumberFormat="1" applyFont="1" applyBorder="1">
      <alignment vertical="center"/>
    </xf>
    <xf numFmtId="0" fontId="11" fillId="0" borderId="0" xfId="0" applyFont="1">
      <alignment vertical="center"/>
    </xf>
    <xf numFmtId="0" fontId="11" fillId="0" borderId="0" xfId="0" applyFont="1">
      <alignment vertical="center"/>
    </xf>
    <xf numFmtId="0" fontId="14" fillId="0" borderId="0" xfId="0" applyFont="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7" xfId="0" applyFont="1" applyBorder="1" applyAlignment="1">
      <alignment horizontal="left" vertical="top"/>
    </xf>
    <xf numFmtId="0" fontId="0" fillId="0" borderId="3" xfId="0" applyBorder="1">
      <alignment vertical="center"/>
    </xf>
    <xf numFmtId="0" fontId="9" fillId="0" borderId="0" xfId="0" applyFont="1" applyAlignment="1">
      <alignment horizontal="right" vertical="center"/>
    </xf>
    <xf numFmtId="0" fontId="15" fillId="0" borderId="0" xfId="0" applyFont="1" applyAlignment="1">
      <alignment horizontal="right" vertical="center"/>
    </xf>
    <xf numFmtId="188" fontId="9" fillId="0" borderId="0" xfId="1" applyNumberFormat="1" applyFont="1" applyBorder="1">
      <alignment vertical="center"/>
    </xf>
    <xf numFmtId="189" fontId="9" fillId="0" borderId="0" xfId="1" applyNumberFormat="1" applyFont="1">
      <alignment vertical="center"/>
    </xf>
    <xf numFmtId="189" fontId="9" fillId="0" borderId="0" xfId="0" applyNumberFormat="1" applyFont="1" applyBorder="1">
      <alignment vertical="center"/>
    </xf>
    <xf numFmtId="0" fontId="15" fillId="0" borderId="0" xfId="0" applyFont="1" applyAlignment="1">
      <alignment horizontal="left" vertical="center"/>
    </xf>
    <xf numFmtId="38" fontId="9" fillId="0" borderId="0" xfId="1" applyFont="1" applyAlignment="1">
      <alignment horizontal="right" vertical="center"/>
    </xf>
    <xf numFmtId="190" fontId="9" fillId="0" borderId="0" xfId="1" applyNumberFormat="1" applyFont="1">
      <alignment vertical="center"/>
    </xf>
    <xf numFmtId="0" fontId="29" fillId="0" borderId="7" xfId="0" applyFont="1" applyBorder="1">
      <alignment vertical="center"/>
    </xf>
    <xf numFmtId="38" fontId="15" fillId="6" borderId="37" xfId="1" applyFont="1" applyFill="1" applyBorder="1" applyAlignment="1">
      <alignment horizontal="center" vertical="center"/>
    </xf>
    <xf numFmtId="178" fontId="11" fillId="0" borderId="54" xfId="1" applyNumberFormat="1" applyFont="1" applyBorder="1">
      <alignment vertical="center"/>
    </xf>
    <xf numFmtId="178" fontId="11" fillId="0" borderId="55" xfId="1" applyNumberFormat="1" applyFont="1" applyBorder="1">
      <alignment vertical="center"/>
    </xf>
    <xf numFmtId="0" fontId="10" fillId="3" borderId="7" xfId="0" applyFont="1" applyFill="1" applyBorder="1" applyAlignment="1">
      <alignment horizontal="left" vertical="center"/>
    </xf>
    <xf numFmtId="0" fontId="11" fillId="3" borderId="7" xfId="0" applyFont="1" applyFill="1" applyBorder="1" applyAlignment="1">
      <alignment horizontal="center" vertical="center"/>
    </xf>
    <xf numFmtId="0" fontId="11" fillId="3" borderId="9" xfId="2" applyFont="1" applyFill="1" applyBorder="1" applyAlignment="1">
      <alignment horizontal="left" vertical="center"/>
    </xf>
    <xf numFmtId="190" fontId="9" fillId="0" borderId="3" xfId="1" applyNumberFormat="1" applyFont="1" applyBorder="1">
      <alignment vertical="center"/>
    </xf>
    <xf numFmtId="0" fontId="8" fillId="0" borderId="8" xfId="0" applyFont="1" applyBorder="1" applyAlignment="1">
      <alignment vertical="center" wrapText="1"/>
    </xf>
    <xf numFmtId="0" fontId="8" fillId="0" borderId="15" xfId="0" applyFont="1" applyBorder="1" applyAlignment="1">
      <alignment vertical="center" wrapText="1"/>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0" fontId="8" fillId="0" borderId="7" xfId="0" applyFont="1" applyBorder="1" applyAlignment="1">
      <alignment horizontal="center" vertical="center" wrapText="1"/>
    </xf>
    <xf numFmtId="0" fontId="9" fillId="0" borderId="7" xfId="0" applyFont="1" applyBorder="1" applyAlignment="1">
      <alignment horizontal="center" vertical="center"/>
    </xf>
    <xf numFmtId="38" fontId="15" fillId="4" borderId="2" xfId="1" applyFont="1" applyFill="1" applyBorder="1" applyAlignment="1">
      <alignment horizontal="center" vertical="center"/>
    </xf>
    <xf numFmtId="38" fontId="15" fillId="4" borderId="3" xfId="1" applyFont="1" applyFill="1" applyBorder="1" applyAlignment="1">
      <alignment horizontal="center" vertical="center"/>
    </xf>
    <xf numFmtId="38" fontId="15" fillId="4" borderId="15" xfId="1" applyFont="1" applyFill="1" applyBorder="1" applyAlignment="1">
      <alignment horizontal="center"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14" fillId="0" borderId="0" xfId="0" applyFont="1" applyAlignment="1">
      <alignment vertical="top" wrapText="1"/>
    </xf>
    <xf numFmtId="0" fontId="8" fillId="4" borderId="8" xfId="0" applyFont="1" applyFill="1" applyBorder="1" applyAlignment="1">
      <alignment horizontal="center" vertical="center"/>
    </xf>
    <xf numFmtId="0" fontId="8" fillId="4" borderId="15"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182" fontId="11" fillId="0" borderId="16" xfId="1" applyNumberFormat="1" applyFont="1" applyBorder="1">
      <alignment vertical="center"/>
    </xf>
    <xf numFmtId="181" fontId="11" fillId="0" borderId="16" xfId="1" applyNumberFormat="1" applyFont="1" applyBorder="1">
      <alignment vertical="center"/>
    </xf>
    <xf numFmtId="0" fontId="9" fillId="0" borderId="1" xfId="0" applyFont="1" applyBorder="1" applyAlignment="1">
      <alignment horizontal="left" vertical="center"/>
    </xf>
    <xf numFmtId="0" fontId="11" fillId="0" borderId="1" xfId="0" applyFont="1" applyBorder="1" applyAlignment="1">
      <alignment horizontal="center" vertical="center"/>
    </xf>
    <xf numFmtId="0" fontId="11" fillId="3" borderId="1" xfId="0" applyFont="1" applyFill="1" applyBorder="1">
      <alignment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34" fillId="0" borderId="0" xfId="0" applyFont="1" applyAlignment="1">
      <alignment horizontal="right" vertical="center"/>
    </xf>
    <xf numFmtId="187" fontId="15" fillId="0" borderId="8" xfId="1" applyNumberFormat="1" applyFont="1" applyBorder="1">
      <alignment vertical="center"/>
    </xf>
    <xf numFmtId="187" fontId="15" fillId="0" borderId="15" xfId="1" applyNumberFormat="1" applyFont="1" applyBorder="1">
      <alignment vertical="center"/>
    </xf>
    <xf numFmtId="5" fontId="24" fillId="0" borderId="7" xfId="2" applyNumberFormat="1" applyFont="1" applyBorder="1" applyAlignment="1">
      <alignment horizont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6" fillId="0" borderId="0" xfId="2" applyFont="1" applyBorder="1" applyAlignment="1">
      <alignment vertical="top" wrapText="1"/>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8"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0" xfId="0" applyFont="1" applyBorder="1" applyAlignment="1">
      <alignment horizontal="left" vertical="top"/>
    </xf>
    <xf numFmtId="0" fontId="11" fillId="0" borderId="7" xfId="0" applyFont="1" applyBorder="1" applyAlignment="1">
      <alignment horizontal="left" vertical="top"/>
    </xf>
    <xf numFmtId="0" fontId="11" fillId="0" borderId="11" xfId="0" applyFont="1" applyBorder="1" applyAlignment="1">
      <alignment horizontal="left" vertical="top"/>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22" fillId="0" borderId="7" xfId="0" applyFont="1" applyBorder="1" applyAlignment="1">
      <alignment horizontal="center" vertical="center" wrapText="1"/>
    </xf>
    <xf numFmtId="181" fontId="11" fillId="0" borderId="55" xfId="1" applyNumberFormat="1" applyFont="1" applyBorder="1">
      <alignment vertical="center"/>
    </xf>
    <xf numFmtId="181" fontId="11" fillId="0" borderId="56" xfId="1" applyNumberFormat="1" applyFont="1" applyBorder="1">
      <alignment vertical="center"/>
    </xf>
    <xf numFmtId="180" fontId="11" fillId="0" borderId="25" xfId="1" applyNumberFormat="1" applyFont="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38" fontId="11" fillId="3" borderId="1" xfId="1" applyFont="1" applyFill="1" applyBorder="1" applyAlignment="1">
      <alignment horizontal="right" vertical="center"/>
    </xf>
    <xf numFmtId="181" fontId="11" fillId="0" borderId="54" xfId="1" applyNumberFormat="1" applyFont="1" applyBorder="1">
      <alignment vertical="center"/>
    </xf>
    <xf numFmtId="181" fontId="11" fillId="0" borderId="53" xfId="1" applyNumberFormat="1" applyFont="1" applyBorder="1">
      <alignment vertical="center"/>
    </xf>
    <xf numFmtId="180" fontId="11" fillId="0" borderId="23" xfId="1" applyNumberFormat="1" applyFont="1" applyBorder="1" applyAlignment="1">
      <alignment horizontal="right" vertical="center"/>
    </xf>
    <xf numFmtId="180" fontId="11" fillId="0" borderId="9" xfId="1" applyNumberFormat="1" applyFont="1" applyBorder="1" applyAlignment="1">
      <alignment horizontal="right" vertical="center"/>
    </xf>
    <xf numFmtId="38" fontId="15" fillId="0" borderId="8" xfId="1" applyFont="1" applyBorder="1">
      <alignment vertical="center"/>
    </xf>
    <xf numFmtId="38" fontId="15" fillId="0" borderId="9" xfId="1" applyFont="1" applyBorder="1">
      <alignment vertical="center"/>
    </xf>
    <xf numFmtId="0" fontId="0" fillId="3" borderId="7" xfId="0" applyFill="1" applyBorder="1" applyAlignment="1">
      <alignment horizontal="center" vertical="center"/>
    </xf>
    <xf numFmtId="0" fontId="29" fillId="3" borderId="7" xfId="0" applyFont="1" applyFill="1" applyBorder="1" applyAlignment="1">
      <alignment horizontal="center" vertical="center"/>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15" fillId="0" borderId="28" xfId="0" applyFont="1" applyBorder="1" applyAlignment="1">
      <alignment horizontal="center" vertical="center" wrapText="1"/>
    </xf>
    <xf numFmtId="0" fontId="15" fillId="0" borderId="3" xfId="0" applyFont="1" applyBorder="1" applyAlignment="1">
      <alignment horizontal="center" vertical="center" wrapText="1"/>
    </xf>
    <xf numFmtId="179" fontId="15" fillId="0" borderId="30" xfId="0" applyNumberFormat="1" applyFont="1" applyFill="1" applyBorder="1" applyAlignment="1">
      <alignment vertical="center"/>
    </xf>
    <xf numFmtId="179" fontId="15" fillId="0" borderId="34" xfId="0" applyNumberFormat="1" applyFont="1" applyFill="1" applyBorder="1" applyAlignment="1">
      <alignment vertical="center"/>
    </xf>
    <xf numFmtId="0" fontId="14"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1" fillId="0" borderId="0" xfId="0" applyFont="1" applyAlignment="1">
      <alignment vertical="center"/>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5"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0" xfId="0" applyFont="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11" xfId="0" applyFont="1" applyBorder="1" applyAlignment="1">
      <alignment vertical="center" wrapText="1"/>
    </xf>
    <xf numFmtId="0" fontId="22" fillId="0" borderId="15" xfId="0" applyFont="1" applyBorder="1" applyAlignment="1">
      <alignment vertical="center" wrapText="1"/>
    </xf>
    <xf numFmtId="178" fontId="15" fillId="0" borderId="47" xfId="0" applyNumberFormat="1" applyFont="1" applyFill="1" applyBorder="1" applyAlignment="1">
      <alignment horizontal="center" vertical="center"/>
    </xf>
    <xf numFmtId="178" fontId="15" fillId="0" borderId="48" xfId="0" applyNumberFormat="1" applyFont="1" applyFill="1" applyBorder="1" applyAlignment="1">
      <alignment horizontal="center" vertical="center"/>
    </xf>
    <xf numFmtId="178" fontId="15" fillId="0" borderId="49" xfId="0" applyNumberFormat="1" applyFont="1" applyFill="1" applyBorder="1" applyAlignment="1">
      <alignment horizontal="center" vertical="center"/>
    </xf>
    <xf numFmtId="178" fontId="15" fillId="0" borderId="50" xfId="0" applyNumberFormat="1" applyFont="1" applyFill="1" applyBorder="1" applyAlignment="1">
      <alignment horizontal="center" vertical="center"/>
    </xf>
    <xf numFmtId="178" fontId="15" fillId="0" borderId="51" xfId="0" applyNumberFormat="1" applyFont="1" applyFill="1" applyBorder="1" applyAlignment="1">
      <alignment horizontal="center" vertical="center"/>
    </xf>
    <xf numFmtId="178" fontId="15" fillId="0" borderId="52" xfId="0" applyNumberFormat="1" applyFont="1" applyFill="1" applyBorder="1" applyAlignment="1">
      <alignment horizontal="center" vertical="center"/>
    </xf>
    <xf numFmtId="178" fontId="15" fillId="0" borderId="38" xfId="0" applyNumberFormat="1" applyFont="1" applyFill="1" applyBorder="1" applyAlignment="1">
      <alignment horizontal="right" vertical="center"/>
    </xf>
    <xf numFmtId="178" fontId="15" fillId="0" borderId="39" xfId="0" applyNumberFormat="1" applyFont="1" applyFill="1" applyBorder="1" applyAlignment="1">
      <alignment horizontal="right" vertical="center"/>
    </xf>
    <xf numFmtId="178" fontId="15" fillId="0" borderId="40" xfId="0" applyNumberFormat="1" applyFont="1" applyFill="1" applyBorder="1" applyAlignment="1">
      <alignment horizontal="right" vertical="center"/>
    </xf>
    <xf numFmtId="178" fontId="15" fillId="0" borderId="41" xfId="0" applyNumberFormat="1" applyFont="1" applyFill="1" applyBorder="1" applyAlignment="1">
      <alignment horizontal="right" vertical="center"/>
    </xf>
    <xf numFmtId="178" fontId="15" fillId="0" borderId="42" xfId="0" applyNumberFormat="1" applyFont="1" applyFill="1" applyBorder="1" applyAlignment="1">
      <alignment horizontal="right" vertical="center"/>
    </xf>
    <xf numFmtId="178" fontId="15" fillId="0" borderId="43" xfId="0" applyNumberFormat="1" applyFont="1" applyFill="1" applyBorder="1" applyAlignment="1">
      <alignment horizontal="right" vertical="center"/>
    </xf>
    <xf numFmtId="178" fontId="15" fillId="0" borderId="44" xfId="0" applyNumberFormat="1" applyFont="1" applyFill="1" applyBorder="1" applyAlignment="1">
      <alignment horizontal="right" vertical="center"/>
    </xf>
    <xf numFmtId="178" fontId="15" fillId="0" borderId="45" xfId="0" applyNumberFormat="1" applyFont="1" applyFill="1" applyBorder="1" applyAlignment="1">
      <alignment horizontal="right" vertical="center"/>
    </xf>
    <xf numFmtId="178" fontId="15" fillId="0" borderId="46" xfId="0" applyNumberFormat="1" applyFont="1" applyFill="1" applyBorder="1" applyAlignment="1">
      <alignment horizontal="right" vertical="center"/>
    </xf>
    <xf numFmtId="178" fontId="15" fillId="0" borderId="38" xfId="0" applyNumberFormat="1" applyFont="1" applyFill="1" applyBorder="1" applyAlignment="1">
      <alignment horizontal="center" vertical="center"/>
    </xf>
    <xf numFmtId="178" fontId="15" fillId="0" borderId="39" xfId="0" applyNumberFormat="1" applyFont="1" applyFill="1" applyBorder="1" applyAlignment="1">
      <alignment horizontal="center" vertical="center"/>
    </xf>
    <xf numFmtId="178" fontId="15" fillId="0" borderId="40" xfId="0" applyNumberFormat="1" applyFont="1" applyFill="1" applyBorder="1" applyAlignment="1">
      <alignment horizontal="center" vertical="center"/>
    </xf>
    <xf numFmtId="178" fontId="15" fillId="0" borderId="41" xfId="0" applyNumberFormat="1" applyFont="1" applyFill="1" applyBorder="1" applyAlignment="1">
      <alignment horizontal="center" vertical="center"/>
    </xf>
    <xf numFmtId="178" fontId="15" fillId="0" borderId="42" xfId="0" applyNumberFormat="1" applyFont="1" applyFill="1" applyBorder="1" applyAlignment="1">
      <alignment horizontal="center" vertical="center"/>
    </xf>
    <xf numFmtId="178" fontId="15" fillId="0" borderId="43" xfId="0" applyNumberFormat="1" applyFont="1" applyFill="1" applyBorder="1" applyAlignment="1">
      <alignment horizontal="center" vertical="center"/>
    </xf>
    <xf numFmtId="178" fontId="15" fillId="0" borderId="44" xfId="0" applyNumberFormat="1" applyFont="1" applyFill="1" applyBorder="1" applyAlignment="1">
      <alignment horizontal="center" vertical="center"/>
    </xf>
    <xf numFmtId="178" fontId="15" fillId="0" borderId="45" xfId="0" applyNumberFormat="1" applyFont="1" applyFill="1" applyBorder="1" applyAlignment="1">
      <alignment horizontal="center" vertical="center"/>
    </xf>
    <xf numFmtId="178" fontId="15" fillId="0" borderId="46" xfId="0" applyNumberFormat="1" applyFont="1" applyFill="1" applyBorder="1" applyAlignment="1">
      <alignment horizontal="center" vertical="center"/>
    </xf>
    <xf numFmtId="0" fontId="0" fillId="3" borderId="8" xfId="0" applyFill="1" applyBorder="1">
      <alignment vertical="center"/>
    </xf>
    <xf numFmtId="0" fontId="0" fillId="3" borderId="9" xfId="0" applyFill="1" applyBorder="1">
      <alignment vertical="center"/>
    </xf>
    <xf numFmtId="0" fontId="0" fillId="3" borderId="15" xfId="0" applyFill="1" applyBorder="1">
      <alignment vertical="center"/>
    </xf>
    <xf numFmtId="0" fontId="0" fillId="3" borderId="1" xfId="0" applyFill="1" applyBorder="1">
      <alignment vertical="center"/>
    </xf>
    <xf numFmtId="0" fontId="15" fillId="0" borderId="2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7" xfId="0" applyFont="1" applyBorder="1" applyAlignment="1">
      <alignment horizontal="center" vertical="center" wrapText="1"/>
    </xf>
    <xf numFmtId="0" fontId="11" fillId="0" borderId="24" xfId="0" applyFont="1" applyBorder="1" applyAlignment="1">
      <alignment horizontal="center" vertical="center"/>
    </xf>
    <xf numFmtId="0" fontId="11" fillId="0" borderId="7" xfId="0" applyFont="1" applyBorder="1" applyAlignment="1">
      <alignment horizontal="center" vertical="center"/>
    </xf>
    <xf numFmtId="0" fontId="28" fillId="0" borderId="10" xfId="0" applyFont="1" applyBorder="1">
      <alignment vertical="center"/>
    </xf>
    <xf numFmtId="0" fontId="28" fillId="0" borderId="7" xfId="0" applyFont="1" applyBorder="1">
      <alignment vertical="center"/>
    </xf>
    <xf numFmtId="0" fontId="28" fillId="0" borderId="11" xfId="0" applyFont="1" applyBorder="1">
      <alignmen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
  <sheetViews>
    <sheetView workbookViewId="0">
      <selection activeCell="B19" sqref="B19"/>
    </sheetView>
  </sheetViews>
  <sheetFormatPr defaultColWidth="9" defaultRowHeight="18" x14ac:dyDescent="0.45"/>
  <cols>
    <col min="1" max="1" width="14.19921875" style="93" bestFit="1" customWidth="1"/>
    <col min="2" max="43" width="8.3984375" style="93" customWidth="1"/>
    <col min="44" max="16384" width="9" style="93"/>
  </cols>
  <sheetData>
    <row r="1" spans="1:43" ht="18.600000000000001" thickBot="1" x14ac:dyDescent="0.5">
      <c r="B1" s="95" t="s">
        <v>0</v>
      </c>
      <c r="C1" s="95" t="s">
        <v>1</v>
      </c>
      <c r="D1" s="95" t="s">
        <v>2</v>
      </c>
      <c r="E1" s="95" t="s">
        <v>3</v>
      </c>
      <c r="F1" s="95" t="s">
        <v>4</v>
      </c>
      <c r="G1" s="95" t="s">
        <v>5</v>
      </c>
      <c r="H1" s="96" t="s">
        <v>6</v>
      </c>
      <c r="I1" s="94" t="s">
        <v>0</v>
      </c>
      <c r="J1" s="95" t="s">
        <v>1</v>
      </c>
      <c r="K1" s="95" t="s">
        <v>2</v>
      </c>
      <c r="L1" s="95" t="s">
        <v>3</v>
      </c>
      <c r="M1" s="95" t="s">
        <v>4</v>
      </c>
      <c r="N1" s="95" t="s">
        <v>5</v>
      </c>
      <c r="O1" s="95" t="s">
        <v>6</v>
      </c>
      <c r="P1" s="94" t="s">
        <v>0</v>
      </c>
      <c r="Q1" s="95" t="s">
        <v>1</v>
      </c>
      <c r="R1" s="95" t="s">
        <v>2</v>
      </c>
      <c r="S1" s="95" t="s">
        <v>3</v>
      </c>
      <c r="T1" s="95" t="s">
        <v>4</v>
      </c>
      <c r="U1" s="95" t="s">
        <v>5</v>
      </c>
      <c r="V1" s="95" t="s">
        <v>6</v>
      </c>
      <c r="W1" s="94" t="s">
        <v>0</v>
      </c>
      <c r="X1" s="95" t="s">
        <v>1</v>
      </c>
      <c r="Y1" s="95" t="s">
        <v>2</v>
      </c>
      <c r="Z1" s="95" t="s">
        <v>3</v>
      </c>
      <c r="AA1" s="95" t="s">
        <v>4</v>
      </c>
      <c r="AB1" s="95" t="s">
        <v>5</v>
      </c>
      <c r="AC1" s="95" t="s">
        <v>6</v>
      </c>
      <c r="AD1" s="94" t="s">
        <v>0</v>
      </c>
      <c r="AE1" s="95" t="s">
        <v>1</v>
      </c>
      <c r="AF1" s="95" t="s">
        <v>2</v>
      </c>
      <c r="AG1" s="95" t="s">
        <v>3</v>
      </c>
      <c r="AH1" s="95" t="s">
        <v>4</v>
      </c>
      <c r="AI1" s="95" t="s">
        <v>5</v>
      </c>
      <c r="AJ1" s="95" t="s">
        <v>6</v>
      </c>
      <c r="AK1" s="94" t="s">
        <v>0</v>
      </c>
      <c r="AL1" s="95" t="s">
        <v>1</v>
      </c>
      <c r="AM1" s="95" t="s">
        <v>2</v>
      </c>
      <c r="AN1" s="95" t="s">
        <v>3</v>
      </c>
      <c r="AO1" s="95" t="s">
        <v>4</v>
      </c>
      <c r="AP1" s="95" t="s">
        <v>5</v>
      </c>
      <c r="AQ1" s="95" t="s">
        <v>6</v>
      </c>
    </row>
    <row r="2" spans="1:43" x14ac:dyDescent="0.45">
      <c r="A2" s="48" t="s">
        <v>97</v>
      </c>
      <c r="B2" s="97" t="str">
        <f>""</f>
        <v/>
      </c>
      <c r="C2" s="97" t="str">
        <f>""</f>
        <v/>
      </c>
      <c r="D2" s="97" t="str">
        <f>""</f>
        <v/>
      </c>
      <c r="E2" s="97">
        <v>44531</v>
      </c>
      <c r="F2" s="97">
        <f>E2+1</f>
        <v>44532</v>
      </c>
      <c r="G2" s="97">
        <f t="shared" ref="G2:AI2" si="0">F2+1</f>
        <v>44533</v>
      </c>
      <c r="H2" s="98">
        <f t="shared" si="0"/>
        <v>44534</v>
      </c>
      <c r="I2" s="99">
        <f t="shared" si="0"/>
        <v>44535</v>
      </c>
      <c r="J2" s="97">
        <f t="shared" si="0"/>
        <v>44536</v>
      </c>
      <c r="K2" s="97">
        <f t="shared" si="0"/>
        <v>44537</v>
      </c>
      <c r="L2" s="97">
        <f t="shared" si="0"/>
        <v>44538</v>
      </c>
      <c r="M2" s="97">
        <f t="shared" si="0"/>
        <v>44539</v>
      </c>
      <c r="N2" s="97">
        <f t="shared" si="0"/>
        <v>44540</v>
      </c>
      <c r="O2" s="97">
        <f t="shared" si="0"/>
        <v>44541</v>
      </c>
      <c r="P2" s="99">
        <f t="shared" si="0"/>
        <v>44542</v>
      </c>
      <c r="Q2" s="97">
        <f t="shared" si="0"/>
        <v>44543</v>
      </c>
      <c r="R2" s="97">
        <f t="shared" si="0"/>
        <v>44544</v>
      </c>
      <c r="S2" s="97">
        <f t="shared" si="0"/>
        <v>44545</v>
      </c>
      <c r="T2" s="97">
        <f t="shared" si="0"/>
        <v>44546</v>
      </c>
      <c r="U2" s="97">
        <f t="shared" si="0"/>
        <v>44547</v>
      </c>
      <c r="V2" s="97">
        <f t="shared" si="0"/>
        <v>44548</v>
      </c>
      <c r="W2" s="99">
        <f t="shared" si="0"/>
        <v>44549</v>
      </c>
      <c r="X2" s="97">
        <f t="shared" si="0"/>
        <v>44550</v>
      </c>
      <c r="Y2" s="97">
        <f t="shared" si="0"/>
        <v>44551</v>
      </c>
      <c r="Z2" s="97">
        <f t="shared" si="0"/>
        <v>44552</v>
      </c>
      <c r="AA2" s="97">
        <f t="shared" si="0"/>
        <v>44553</v>
      </c>
      <c r="AB2" s="97">
        <f t="shared" si="0"/>
        <v>44554</v>
      </c>
      <c r="AC2" s="97">
        <f t="shared" si="0"/>
        <v>44555</v>
      </c>
      <c r="AD2" s="99">
        <f t="shared" si="0"/>
        <v>44556</v>
      </c>
      <c r="AE2" s="97">
        <f t="shared" si="0"/>
        <v>44557</v>
      </c>
      <c r="AF2" s="97">
        <f t="shared" si="0"/>
        <v>44558</v>
      </c>
      <c r="AG2" s="97">
        <f t="shared" si="0"/>
        <v>44559</v>
      </c>
      <c r="AH2" s="97">
        <f t="shared" si="0"/>
        <v>44560</v>
      </c>
      <c r="AI2" s="97">
        <f t="shared" si="0"/>
        <v>44561</v>
      </c>
      <c r="AJ2" s="97" t="str">
        <f>""</f>
        <v/>
      </c>
      <c r="AK2" s="99" t="str">
        <f>""</f>
        <v/>
      </c>
      <c r="AL2" s="97" t="str">
        <f>""</f>
        <v/>
      </c>
      <c r="AM2" s="97" t="str">
        <f>""</f>
        <v/>
      </c>
      <c r="AN2" s="97" t="str">
        <f>""</f>
        <v/>
      </c>
      <c r="AO2" s="97" t="str">
        <f>""</f>
        <v/>
      </c>
      <c r="AP2" s="97" t="str">
        <f>""</f>
        <v/>
      </c>
      <c r="AQ2" s="97" t="str">
        <f>""</f>
        <v/>
      </c>
    </row>
    <row r="3" spans="1:43" x14ac:dyDescent="0.45">
      <c r="A3" s="48" t="s">
        <v>88</v>
      </c>
      <c r="B3" s="97" t="str">
        <f>""</f>
        <v/>
      </c>
      <c r="C3" s="97" t="str">
        <f>""</f>
        <v/>
      </c>
      <c r="D3" s="97" t="str">
        <f>""</f>
        <v/>
      </c>
      <c r="E3" s="97" t="str">
        <f>""</f>
        <v/>
      </c>
      <c r="F3" s="97" t="str">
        <f>""</f>
        <v/>
      </c>
      <c r="G3" s="97" t="str">
        <f>""</f>
        <v/>
      </c>
      <c r="H3" s="98">
        <v>44562</v>
      </c>
      <c r="I3" s="99">
        <f t="shared" ref="I3:AI3" si="1">H3+1</f>
        <v>44563</v>
      </c>
      <c r="J3" s="97">
        <f t="shared" si="1"/>
        <v>44564</v>
      </c>
      <c r="K3" s="97">
        <f t="shared" si="1"/>
        <v>44565</v>
      </c>
      <c r="L3" s="97">
        <f t="shared" si="1"/>
        <v>44566</v>
      </c>
      <c r="M3" s="97">
        <f t="shared" si="1"/>
        <v>44567</v>
      </c>
      <c r="N3" s="97">
        <f t="shared" si="1"/>
        <v>44568</v>
      </c>
      <c r="O3" s="97">
        <f t="shared" si="1"/>
        <v>44569</v>
      </c>
      <c r="P3" s="99">
        <f t="shared" si="1"/>
        <v>44570</v>
      </c>
      <c r="Q3" s="97">
        <f t="shared" si="1"/>
        <v>44571</v>
      </c>
      <c r="R3" s="97">
        <f t="shared" si="1"/>
        <v>44572</v>
      </c>
      <c r="S3" s="97">
        <f t="shared" si="1"/>
        <v>44573</v>
      </c>
      <c r="T3" s="97">
        <f t="shared" si="1"/>
        <v>44574</v>
      </c>
      <c r="U3" s="97">
        <f t="shared" si="1"/>
        <v>44575</v>
      </c>
      <c r="V3" s="97">
        <f t="shared" si="1"/>
        <v>44576</v>
      </c>
      <c r="W3" s="99">
        <f t="shared" si="1"/>
        <v>44577</v>
      </c>
      <c r="X3" s="97">
        <f t="shared" si="1"/>
        <v>44578</v>
      </c>
      <c r="Y3" s="97">
        <f t="shared" si="1"/>
        <v>44579</v>
      </c>
      <c r="Z3" s="97">
        <f t="shared" si="1"/>
        <v>44580</v>
      </c>
      <c r="AA3" s="97">
        <f t="shared" si="1"/>
        <v>44581</v>
      </c>
      <c r="AB3" s="97">
        <f t="shared" si="1"/>
        <v>44582</v>
      </c>
      <c r="AC3" s="97">
        <f t="shared" si="1"/>
        <v>44583</v>
      </c>
      <c r="AD3" s="99">
        <f t="shared" si="1"/>
        <v>44584</v>
      </c>
      <c r="AE3" s="97">
        <f t="shared" si="1"/>
        <v>44585</v>
      </c>
      <c r="AF3" s="97">
        <f t="shared" si="1"/>
        <v>44586</v>
      </c>
      <c r="AG3" s="97">
        <f t="shared" si="1"/>
        <v>44587</v>
      </c>
      <c r="AH3" s="97">
        <f t="shared" si="1"/>
        <v>44588</v>
      </c>
      <c r="AI3" s="97">
        <f t="shared" si="1"/>
        <v>44589</v>
      </c>
      <c r="AJ3" s="97">
        <f t="shared" ref="AJ3:AL3" si="2">AI3+1</f>
        <v>44590</v>
      </c>
      <c r="AK3" s="99">
        <f t="shared" si="2"/>
        <v>44591</v>
      </c>
      <c r="AL3" s="97">
        <f t="shared" si="2"/>
        <v>44592</v>
      </c>
      <c r="AM3" s="97" t="str">
        <f>""</f>
        <v/>
      </c>
      <c r="AN3" s="97" t="str">
        <f>""</f>
        <v/>
      </c>
      <c r="AO3" s="97" t="str">
        <f>""</f>
        <v/>
      </c>
      <c r="AP3" s="97" t="str">
        <f>""</f>
        <v/>
      </c>
      <c r="AQ3" s="97" t="str">
        <f>""</f>
        <v/>
      </c>
    </row>
    <row r="4" spans="1:43" x14ac:dyDescent="0.45">
      <c r="A4" s="48" t="s">
        <v>89</v>
      </c>
      <c r="B4" s="97" t="str">
        <f>""</f>
        <v/>
      </c>
      <c r="C4" s="97" t="str">
        <f>""</f>
        <v/>
      </c>
      <c r="D4" s="97">
        <v>44593</v>
      </c>
      <c r="E4" s="97">
        <v>44594</v>
      </c>
      <c r="F4" s="97">
        <v>44595</v>
      </c>
      <c r="G4" s="97">
        <v>44596</v>
      </c>
      <c r="H4" s="98">
        <v>44597</v>
      </c>
      <c r="I4" s="99">
        <f t="shared" ref="I4:AE4" si="3">H4+1</f>
        <v>44598</v>
      </c>
      <c r="J4" s="97">
        <f t="shared" si="3"/>
        <v>44599</v>
      </c>
      <c r="K4" s="97">
        <f t="shared" si="3"/>
        <v>44600</v>
      </c>
      <c r="L4" s="97">
        <f t="shared" si="3"/>
        <v>44601</v>
      </c>
      <c r="M4" s="97">
        <f t="shared" si="3"/>
        <v>44602</v>
      </c>
      <c r="N4" s="97">
        <f t="shared" si="3"/>
        <v>44603</v>
      </c>
      <c r="O4" s="97">
        <f t="shared" si="3"/>
        <v>44604</v>
      </c>
      <c r="P4" s="99">
        <f t="shared" si="3"/>
        <v>44605</v>
      </c>
      <c r="Q4" s="97">
        <f t="shared" si="3"/>
        <v>44606</v>
      </c>
      <c r="R4" s="97">
        <f t="shared" si="3"/>
        <v>44607</v>
      </c>
      <c r="S4" s="97">
        <f t="shared" si="3"/>
        <v>44608</v>
      </c>
      <c r="T4" s="97">
        <f t="shared" si="3"/>
        <v>44609</v>
      </c>
      <c r="U4" s="97">
        <f t="shared" si="3"/>
        <v>44610</v>
      </c>
      <c r="V4" s="97">
        <f t="shared" si="3"/>
        <v>44611</v>
      </c>
      <c r="W4" s="99">
        <f t="shared" si="3"/>
        <v>44612</v>
      </c>
      <c r="X4" s="97">
        <f t="shared" si="3"/>
        <v>44613</v>
      </c>
      <c r="Y4" s="97">
        <f t="shared" si="3"/>
        <v>44614</v>
      </c>
      <c r="Z4" s="97">
        <f t="shared" si="3"/>
        <v>44615</v>
      </c>
      <c r="AA4" s="97">
        <f t="shared" si="3"/>
        <v>44616</v>
      </c>
      <c r="AB4" s="97">
        <f t="shared" si="3"/>
        <v>44617</v>
      </c>
      <c r="AC4" s="97">
        <f t="shared" si="3"/>
        <v>44618</v>
      </c>
      <c r="AD4" s="99">
        <f t="shared" si="3"/>
        <v>44619</v>
      </c>
      <c r="AE4" s="97">
        <f t="shared" si="3"/>
        <v>44620</v>
      </c>
      <c r="AF4" s="97" t="str">
        <f>""</f>
        <v/>
      </c>
      <c r="AG4" s="97" t="str">
        <f>""</f>
        <v/>
      </c>
      <c r="AH4" s="97" t="str">
        <f>""</f>
        <v/>
      </c>
      <c r="AI4" s="97" t="str">
        <f>""</f>
        <v/>
      </c>
      <c r="AJ4" s="97" t="str">
        <f>""</f>
        <v/>
      </c>
      <c r="AK4" s="99" t="str">
        <f>""</f>
        <v/>
      </c>
      <c r="AL4" s="97" t="str">
        <f>""</f>
        <v/>
      </c>
      <c r="AM4" s="97" t="str">
        <f>""</f>
        <v/>
      </c>
      <c r="AN4" s="97" t="str">
        <f>""</f>
        <v/>
      </c>
      <c r="AO4" s="97" t="str">
        <f>""</f>
        <v/>
      </c>
      <c r="AP4" s="97" t="str">
        <f>""</f>
        <v/>
      </c>
      <c r="AQ4" s="97" t="str">
        <f>""</f>
        <v/>
      </c>
    </row>
    <row r="5" spans="1:43" x14ac:dyDescent="0.45">
      <c r="A5" s="48" t="s">
        <v>90</v>
      </c>
      <c r="B5" s="97" t="str">
        <f>""</f>
        <v/>
      </c>
      <c r="C5" s="97" t="str">
        <f>""</f>
        <v/>
      </c>
      <c r="D5" s="97">
        <v>44621</v>
      </c>
      <c r="E5" s="97">
        <v>44622</v>
      </c>
      <c r="F5" s="97">
        <v>44623</v>
      </c>
      <c r="G5" s="97">
        <v>44624</v>
      </c>
      <c r="H5" s="98">
        <v>44625</v>
      </c>
      <c r="I5" s="99">
        <f t="shared" ref="I5:AH5" si="4">H5+1</f>
        <v>44626</v>
      </c>
      <c r="J5" s="97">
        <f t="shared" si="4"/>
        <v>44627</v>
      </c>
      <c r="K5" s="97">
        <f t="shared" si="4"/>
        <v>44628</v>
      </c>
      <c r="L5" s="97">
        <f t="shared" si="4"/>
        <v>44629</v>
      </c>
      <c r="M5" s="97">
        <f t="shared" si="4"/>
        <v>44630</v>
      </c>
      <c r="N5" s="97">
        <f t="shared" si="4"/>
        <v>44631</v>
      </c>
      <c r="O5" s="97">
        <f t="shared" si="4"/>
        <v>44632</v>
      </c>
      <c r="P5" s="99">
        <f t="shared" si="4"/>
        <v>44633</v>
      </c>
      <c r="Q5" s="97">
        <f t="shared" si="4"/>
        <v>44634</v>
      </c>
      <c r="R5" s="97">
        <f t="shared" si="4"/>
        <v>44635</v>
      </c>
      <c r="S5" s="97">
        <f t="shared" si="4"/>
        <v>44636</v>
      </c>
      <c r="T5" s="97">
        <f t="shared" si="4"/>
        <v>44637</v>
      </c>
      <c r="U5" s="97">
        <f t="shared" si="4"/>
        <v>44638</v>
      </c>
      <c r="V5" s="97">
        <f t="shared" si="4"/>
        <v>44639</v>
      </c>
      <c r="W5" s="99">
        <f t="shared" si="4"/>
        <v>44640</v>
      </c>
      <c r="X5" s="97">
        <f t="shared" si="4"/>
        <v>44641</v>
      </c>
      <c r="Y5" s="97">
        <f t="shared" si="4"/>
        <v>44642</v>
      </c>
      <c r="Z5" s="97">
        <f t="shared" si="4"/>
        <v>44643</v>
      </c>
      <c r="AA5" s="97">
        <f t="shared" si="4"/>
        <v>44644</v>
      </c>
      <c r="AB5" s="97">
        <f t="shared" si="4"/>
        <v>44645</v>
      </c>
      <c r="AC5" s="97">
        <f t="shared" si="4"/>
        <v>44646</v>
      </c>
      <c r="AD5" s="99">
        <f t="shared" si="4"/>
        <v>44647</v>
      </c>
      <c r="AE5" s="97">
        <f t="shared" si="4"/>
        <v>44648</v>
      </c>
      <c r="AF5" s="97">
        <f t="shared" si="4"/>
        <v>44649</v>
      </c>
      <c r="AG5" s="97">
        <f t="shared" si="4"/>
        <v>44650</v>
      </c>
      <c r="AH5" s="97">
        <f t="shared" si="4"/>
        <v>44651</v>
      </c>
      <c r="AI5" s="97" t="str">
        <f>""</f>
        <v/>
      </c>
      <c r="AJ5" s="97" t="str">
        <f>""</f>
        <v/>
      </c>
      <c r="AK5" s="99" t="str">
        <f>""</f>
        <v/>
      </c>
      <c r="AL5" s="97" t="str">
        <f>""</f>
        <v/>
      </c>
      <c r="AM5" s="97" t="str">
        <f>""</f>
        <v/>
      </c>
      <c r="AN5" s="97" t="str">
        <f>""</f>
        <v/>
      </c>
      <c r="AO5" s="97" t="str">
        <f>""</f>
        <v/>
      </c>
      <c r="AP5" s="97" t="str">
        <f>""</f>
        <v/>
      </c>
      <c r="AQ5" s="97" t="str">
        <f>""</f>
        <v/>
      </c>
    </row>
    <row r="6" spans="1:43" x14ac:dyDescent="0.45">
      <c r="A6" s="48" t="s">
        <v>91</v>
      </c>
      <c r="B6" s="97" t="str">
        <f>""</f>
        <v/>
      </c>
      <c r="C6" s="97" t="str">
        <f>""</f>
        <v/>
      </c>
      <c r="D6" s="97" t="str">
        <f>""</f>
        <v/>
      </c>
      <c r="E6" s="97" t="str">
        <f>""</f>
        <v/>
      </c>
      <c r="F6" s="97" t="str">
        <f>""</f>
        <v/>
      </c>
      <c r="G6" s="97">
        <v>44652</v>
      </c>
      <c r="H6" s="98">
        <v>44653</v>
      </c>
      <c r="I6" s="99">
        <f t="shared" ref="I6:AJ6" si="5">H6+1</f>
        <v>44654</v>
      </c>
      <c r="J6" s="97">
        <f t="shared" si="5"/>
        <v>44655</v>
      </c>
      <c r="K6" s="97">
        <f t="shared" si="5"/>
        <v>44656</v>
      </c>
      <c r="L6" s="97">
        <f t="shared" si="5"/>
        <v>44657</v>
      </c>
      <c r="M6" s="97">
        <f t="shared" si="5"/>
        <v>44658</v>
      </c>
      <c r="N6" s="97">
        <f t="shared" si="5"/>
        <v>44659</v>
      </c>
      <c r="O6" s="97">
        <f t="shared" si="5"/>
        <v>44660</v>
      </c>
      <c r="P6" s="99">
        <f t="shared" si="5"/>
        <v>44661</v>
      </c>
      <c r="Q6" s="97">
        <f t="shared" si="5"/>
        <v>44662</v>
      </c>
      <c r="R6" s="97">
        <f t="shared" si="5"/>
        <v>44663</v>
      </c>
      <c r="S6" s="97">
        <f t="shared" si="5"/>
        <v>44664</v>
      </c>
      <c r="T6" s="97">
        <f t="shared" si="5"/>
        <v>44665</v>
      </c>
      <c r="U6" s="97">
        <f t="shared" si="5"/>
        <v>44666</v>
      </c>
      <c r="V6" s="97">
        <f t="shared" si="5"/>
        <v>44667</v>
      </c>
      <c r="W6" s="99">
        <f t="shared" si="5"/>
        <v>44668</v>
      </c>
      <c r="X6" s="97">
        <f t="shared" si="5"/>
        <v>44669</v>
      </c>
      <c r="Y6" s="97">
        <f t="shared" si="5"/>
        <v>44670</v>
      </c>
      <c r="Z6" s="97">
        <f t="shared" si="5"/>
        <v>44671</v>
      </c>
      <c r="AA6" s="97">
        <f t="shared" si="5"/>
        <v>44672</v>
      </c>
      <c r="AB6" s="97">
        <f t="shared" si="5"/>
        <v>44673</v>
      </c>
      <c r="AC6" s="97">
        <f t="shared" si="5"/>
        <v>44674</v>
      </c>
      <c r="AD6" s="99">
        <f t="shared" si="5"/>
        <v>44675</v>
      </c>
      <c r="AE6" s="97">
        <f t="shared" si="5"/>
        <v>44676</v>
      </c>
      <c r="AF6" s="97">
        <f t="shared" si="5"/>
        <v>44677</v>
      </c>
      <c r="AG6" s="97">
        <f t="shared" si="5"/>
        <v>44678</v>
      </c>
      <c r="AH6" s="97">
        <f t="shared" si="5"/>
        <v>44679</v>
      </c>
      <c r="AI6" s="97">
        <f t="shared" si="5"/>
        <v>44680</v>
      </c>
      <c r="AJ6" s="97">
        <f t="shared" si="5"/>
        <v>44681</v>
      </c>
      <c r="AK6" s="99" t="str">
        <f>""</f>
        <v/>
      </c>
      <c r="AL6" s="97" t="str">
        <f>""</f>
        <v/>
      </c>
      <c r="AM6" s="97" t="str">
        <f>""</f>
        <v/>
      </c>
      <c r="AN6" s="97" t="str">
        <f>""</f>
        <v/>
      </c>
      <c r="AO6" s="97" t="str">
        <f>""</f>
        <v/>
      </c>
      <c r="AP6" s="97" t="str">
        <f>""</f>
        <v/>
      </c>
      <c r="AQ6" s="97" t="str">
        <f>""</f>
        <v/>
      </c>
    </row>
    <row r="7" spans="1:43" x14ac:dyDescent="0.45">
      <c r="A7" s="48" t="s">
        <v>92</v>
      </c>
      <c r="B7" s="97">
        <v>44682</v>
      </c>
      <c r="C7" s="97">
        <v>44683</v>
      </c>
      <c r="D7" s="97">
        <v>44684</v>
      </c>
      <c r="E7" s="97">
        <v>44685</v>
      </c>
      <c r="F7" s="97">
        <v>44686</v>
      </c>
      <c r="G7" s="97">
        <v>44687</v>
      </c>
      <c r="H7" s="98">
        <v>44688</v>
      </c>
      <c r="I7" s="99">
        <f t="shared" ref="I7:AF7" si="6">H7+1</f>
        <v>44689</v>
      </c>
      <c r="J7" s="97">
        <f t="shared" si="6"/>
        <v>44690</v>
      </c>
      <c r="K7" s="97">
        <f t="shared" si="6"/>
        <v>44691</v>
      </c>
      <c r="L7" s="97">
        <f t="shared" si="6"/>
        <v>44692</v>
      </c>
      <c r="M7" s="97">
        <f t="shared" si="6"/>
        <v>44693</v>
      </c>
      <c r="N7" s="97">
        <f t="shared" si="6"/>
        <v>44694</v>
      </c>
      <c r="O7" s="97">
        <f t="shared" si="6"/>
        <v>44695</v>
      </c>
      <c r="P7" s="99">
        <f t="shared" si="6"/>
        <v>44696</v>
      </c>
      <c r="Q7" s="97">
        <f t="shared" si="6"/>
        <v>44697</v>
      </c>
      <c r="R7" s="97">
        <f t="shared" si="6"/>
        <v>44698</v>
      </c>
      <c r="S7" s="97">
        <f t="shared" si="6"/>
        <v>44699</v>
      </c>
      <c r="T7" s="97">
        <f t="shared" si="6"/>
        <v>44700</v>
      </c>
      <c r="U7" s="97">
        <f t="shared" si="6"/>
        <v>44701</v>
      </c>
      <c r="V7" s="97">
        <f t="shared" si="6"/>
        <v>44702</v>
      </c>
      <c r="W7" s="99">
        <f t="shared" si="6"/>
        <v>44703</v>
      </c>
      <c r="X7" s="97">
        <f t="shared" si="6"/>
        <v>44704</v>
      </c>
      <c r="Y7" s="97">
        <f t="shared" si="6"/>
        <v>44705</v>
      </c>
      <c r="Z7" s="97">
        <f t="shared" si="6"/>
        <v>44706</v>
      </c>
      <c r="AA7" s="97">
        <f t="shared" si="6"/>
        <v>44707</v>
      </c>
      <c r="AB7" s="97">
        <f t="shared" si="6"/>
        <v>44708</v>
      </c>
      <c r="AC7" s="97">
        <f t="shared" si="6"/>
        <v>44709</v>
      </c>
      <c r="AD7" s="99">
        <f t="shared" si="6"/>
        <v>44710</v>
      </c>
      <c r="AE7" s="97">
        <f t="shared" si="6"/>
        <v>44711</v>
      </c>
      <c r="AF7" s="97">
        <f t="shared" si="6"/>
        <v>44712</v>
      </c>
      <c r="AG7" s="97" t="str">
        <f>""</f>
        <v/>
      </c>
      <c r="AH7" s="97" t="str">
        <f>""</f>
        <v/>
      </c>
      <c r="AI7" s="97" t="str">
        <f>""</f>
        <v/>
      </c>
      <c r="AJ7" s="97" t="str">
        <f>""</f>
        <v/>
      </c>
      <c r="AK7" s="99" t="str">
        <f>""</f>
        <v/>
      </c>
      <c r="AL7" s="97" t="str">
        <f>""</f>
        <v/>
      </c>
      <c r="AM7" s="97" t="str">
        <f>""</f>
        <v/>
      </c>
      <c r="AN7" s="97" t="str">
        <f>""</f>
        <v/>
      </c>
      <c r="AO7" s="97" t="str">
        <f>""</f>
        <v/>
      </c>
      <c r="AP7" s="97" t="str">
        <f>""</f>
        <v/>
      </c>
      <c r="AQ7" s="97" t="str">
        <f>""</f>
        <v/>
      </c>
    </row>
    <row r="8" spans="1:43" x14ac:dyDescent="0.45">
      <c r="A8" s="48" t="s">
        <v>93</v>
      </c>
      <c r="B8" s="97" t="str">
        <f>""</f>
        <v/>
      </c>
      <c r="C8" s="97" t="str">
        <f>""</f>
        <v/>
      </c>
      <c r="D8" s="97" t="str">
        <f>""</f>
        <v/>
      </c>
      <c r="E8" s="97">
        <v>44713</v>
      </c>
      <c r="F8" s="97">
        <v>44714</v>
      </c>
      <c r="G8" s="97">
        <v>44715</v>
      </c>
      <c r="H8" s="98">
        <v>44716</v>
      </c>
      <c r="I8" s="99">
        <f t="shared" ref="I8:AH8" si="7">H8+1</f>
        <v>44717</v>
      </c>
      <c r="J8" s="97">
        <f t="shared" si="7"/>
        <v>44718</v>
      </c>
      <c r="K8" s="97">
        <f t="shared" si="7"/>
        <v>44719</v>
      </c>
      <c r="L8" s="97">
        <f t="shared" si="7"/>
        <v>44720</v>
      </c>
      <c r="M8" s="97">
        <f t="shared" si="7"/>
        <v>44721</v>
      </c>
      <c r="N8" s="97">
        <f t="shared" si="7"/>
        <v>44722</v>
      </c>
      <c r="O8" s="97">
        <f t="shared" si="7"/>
        <v>44723</v>
      </c>
      <c r="P8" s="99">
        <f t="shared" si="7"/>
        <v>44724</v>
      </c>
      <c r="Q8" s="97">
        <f t="shared" si="7"/>
        <v>44725</v>
      </c>
      <c r="R8" s="97">
        <f t="shared" si="7"/>
        <v>44726</v>
      </c>
      <c r="S8" s="97">
        <f t="shared" si="7"/>
        <v>44727</v>
      </c>
      <c r="T8" s="97">
        <f t="shared" si="7"/>
        <v>44728</v>
      </c>
      <c r="U8" s="97">
        <f t="shared" si="7"/>
        <v>44729</v>
      </c>
      <c r="V8" s="97">
        <f t="shared" si="7"/>
        <v>44730</v>
      </c>
      <c r="W8" s="99">
        <f t="shared" si="7"/>
        <v>44731</v>
      </c>
      <c r="X8" s="97">
        <f t="shared" si="7"/>
        <v>44732</v>
      </c>
      <c r="Y8" s="97">
        <f t="shared" si="7"/>
        <v>44733</v>
      </c>
      <c r="Z8" s="97">
        <f t="shared" si="7"/>
        <v>44734</v>
      </c>
      <c r="AA8" s="97">
        <f t="shared" si="7"/>
        <v>44735</v>
      </c>
      <c r="AB8" s="97">
        <f t="shared" si="7"/>
        <v>44736</v>
      </c>
      <c r="AC8" s="97">
        <f t="shared" si="7"/>
        <v>44737</v>
      </c>
      <c r="AD8" s="99">
        <f t="shared" si="7"/>
        <v>44738</v>
      </c>
      <c r="AE8" s="97">
        <f t="shared" si="7"/>
        <v>44739</v>
      </c>
      <c r="AF8" s="97">
        <f t="shared" si="7"/>
        <v>44740</v>
      </c>
      <c r="AG8" s="97">
        <f t="shared" si="7"/>
        <v>44741</v>
      </c>
      <c r="AH8" s="97">
        <f t="shared" si="7"/>
        <v>44742</v>
      </c>
      <c r="AI8" s="97" t="str">
        <f>""</f>
        <v/>
      </c>
      <c r="AJ8" s="97" t="str">
        <f>""</f>
        <v/>
      </c>
      <c r="AK8" s="99" t="str">
        <f>""</f>
        <v/>
      </c>
      <c r="AL8" s="97" t="str">
        <f>""</f>
        <v/>
      </c>
      <c r="AM8" s="97" t="str">
        <f>""</f>
        <v/>
      </c>
      <c r="AN8" s="97" t="str">
        <f>""</f>
        <v/>
      </c>
      <c r="AO8" s="97" t="str">
        <f>""</f>
        <v/>
      </c>
      <c r="AP8" s="97" t="str">
        <f>""</f>
        <v/>
      </c>
      <c r="AQ8" s="97" t="str">
        <f>""</f>
        <v/>
      </c>
    </row>
    <row r="9" spans="1:43" x14ac:dyDescent="0.45">
      <c r="A9" s="48" t="s">
        <v>94</v>
      </c>
      <c r="B9" s="97" t="str">
        <f>""</f>
        <v/>
      </c>
      <c r="C9" s="97" t="str">
        <f>""</f>
        <v/>
      </c>
      <c r="D9" s="97" t="str">
        <f>""</f>
        <v/>
      </c>
      <c r="E9" s="97" t="str">
        <f>""</f>
        <v/>
      </c>
      <c r="F9" s="97" t="str">
        <f>""</f>
        <v/>
      </c>
      <c r="G9" s="97">
        <v>44743</v>
      </c>
      <c r="H9" s="98">
        <v>44744</v>
      </c>
      <c r="I9" s="99">
        <f t="shared" ref="I9:AK9" si="8">H9+1</f>
        <v>44745</v>
      </c>
      <c r="J9" s="97">
        <f t="shared" si="8"/>
        <v>44746</v>
      </c>
      <c r="K9" s="97">
        <f t="shared" si="8"/>
        <v>44747</v>
      </c>
      <c r="L9" s="97">
        <f t="shared" si="8"/>
        <v>44748</v>
      </c>
      <c r="M9" s="97">
        <f t="shared" si="8"/>
        <v>44749</v>
      </c>
      <c r="N9" s="97">
        <f t="shared" si="8"/>
        <v>44750</v>
      </c>
      <c r="O9" s="97">
        <f t="shared" si="8"/>
        <v>44751</v>
      </c>
      <c r="P9" s="99">
        <f t="shared" si="8"/>
        <v>44752</v>
      </c>
      <c r="Q9" s="97">
        <f t="shared" si="8"/>
        <v>44753</v>
      </c>
      <c r="R9" s="97">
        <f t="shared" si="8"/>
        <v>44754</v>
      </c>
      <c r="S9" s="97">
        <f t="shared" si="8"/>
        <v>44755</v>
      </c>
      <c r="T9" s="97">
        <f t="shared" si="8"/>
        <v>44756</v>
      </c>
      <c r="U9" s="97">
        <f t="shared" si="8"/>
        <v>44757</v>
      </c>
      <c r="V9" s="97">
        <f t="shared" si="8"/>
        <v>44758</v>
      </c>
      <c r="W9" s="99">
        <f t="shared" si="8"/>
        <v>44759</v>
      </c>
      <c r="X9" s="97">
        <f t="shared" si="8"/>
        <v>44760</v>
      </c>
      <c r="Y9" s="97">
        <f t="shared" si="8"/>
        <v>44761</v>
      </c>
      <c r="Z9" s="97">
        <f t="shared" si="8"/>
        <v>44762</v>
      </c>
      <c r="AA9" s="97">
        <f t="shared" si="8"/>
        <v>44763</v>
      </c>
      <c r="AB9" s="97">
        <f t="shared" si="8"/>
        <v>44764</v>
      </c>
      <c r="AC9" s="97">
        <f t="shared" si="8"/>
        <v>44765</v>
      </c>
      <c r="AD9" s="99">
        <f t="shared" si="8"/>
        <v>44766</v>
      </c>
      <c r="AE9" s="97">
        <f t="shared" si="8"/>
        <v>44767</v>
      </c>
      <c r="AF9" s="97">
        <f t="shared" si="8"/>
        <v>44768</v>
      </c>
      <c r="AG9" s="97">
        <f t="shared" si="8"/>
        <v>44769</v>
      </c>
      <c r="AH9" s="97">
        <f t="shared" si="8"/>
        <v>44770</v>
      </c>
      <c r="AI9" s="97">
        <f t="shared" si="8"/>
        <v>44771</v>
      </c>
      <c r="AJ9" s="97">
        <f t="shared" si="8"/>
        <v>44772</v>
      </c>
      <c r="AK9" s="99">
        <f t="shared" si="8"/>
        <v>44773</v>
      </c>
      <c r="AL9" s="97" t="str">
        <f>""</f>
        <v/>
      </c>
      <c r="AM9" s="97" t="str">
        <f>""</f>
        <v/>
      </c>
      <c r="AN9" s="97" t="str">
        <f>""</f>
        <v/>
      </c>
      <c r="AO9" s="97" t="str">
        <f>""</f>
        <v/>
      </c>
      <c r="AP9" s="97" t="str">
        <f>""</f>
        <v/>
      </c>
      <c r="AQ9" s="97" t="str">
        <f>""</f>
        <v/>
      </c>
    </row>
    <row r="10" spans="1:43" x14ac:dyDescent="0.45">
      <c r="A10" s="48" t="s">
        <v>95</v>
      </c>
      <c r="B10" s="97" t="str">
        <f>""</f>
        <v/>
      </c>
      <c r="C10" s="97">
        <v>44774</v>
      </c>
      <c r="D10" s="97">
        <v>44775</v>
      </c>
      <c r="E10" s="97">
        <v>44776</v>
      </c>
      <c r="F10" s="97">
        <v>44777</v>
      </c>
      <c r="G10" s="97">
        <v>44778</v>
      </c>
      <c r="H10" s="98">
        <v>44779</v>
      </c>
      <c r="I10" s="99">
        <f t="shared" ref="I10:AG10" si="9">H10+1</f>
        <v>44780</v>
      </c>
      <c r="J10" s="97">
        <f t="shared" si="9"/>
        <v>44781</v>
      </c>
      <c r="K10" s="97">
        <f t="shared" si="9"/>
        <v>44782</v>
      </c>
      <c r="L10" s="97">
        <f t="shared" si="9"/>
        <v>44783</v>
      </c>
      <c r="M10" s="97">
        <f t="shared" si="9"/>
        <v>44784</v>
      </c>
      <c r="N10" s="97">
        <f t="shared" si="9"/>
        <v>44785</v>
      </c>
      <c r="O10" s="97">
        <f t="shared" si="9"/>
        <v>44786</v>
      </c>
      <c r="P10" s="99">
        <f t="shared" si="9"/>
        <v>44787</v>
      </c>
      <c r="Q10" s="97">
        <f t="shared" si="9"/>
        <v>44788</v>
      </c>
      <c r="R10" s="97">
        <f t="shared" si="9"/>
        <v>44789</v>
      </c>
      <c r="S10" s="97">
        <f t="shared" si="9"/>
        <v>44790</v>
      </c>
      <c r="T10" s="97">
        <f t="shared" si="9"/>
        <v>44791</v>
      </c>
      <c r="U10" s="97">
        <f t="shared" si="9"/>
        <v>44792</v>
      </c>
      <c r="V10" s="97">
        <f t="shared" si="9"/>
        <v>44793</v>
      </c>
      <c r="W10" s="99">
        <f t="shared" si="9"/>
        <v>44794</v>
      </c>
      <c r="X10" s="97">
        <f t="shared" si="9"/>
        <v>44795</v>
      </c>
      <c r="Y10" s="97">
        <f t="shared" si="9"/>
        <v>44796</v>
      </c>
      <c r="Z10" s="97">
        <f t="shared" si="9"/>
        <v>44797</v>
      </c>
      <c r="AA10" s="97">
        <f t="shared" si="9"/>
        <v>44798</v>
      </c>
      <c r="AB10" s="97">
        <f t="shared" si="9"/>
        <v>44799</v>
      </c>
      <c r="AC10" s="97">
        <f t="shared" si="9"/>
        <v>44800</v>
      </c>
      <c r="AD10" s="99">
        <f t="shared" si="9"/>
        <v>44801</v>
      </c>
      <c r="AE10" s="97">
        <f t="shared" si="9"/>
        <v>44802</v>
      </c>
      <c r="AF10" s="97">
        <f t="shared" si="9"/>
        <v>44803</v>
      </c>
      <c r="AG10" s="97">
        <f t="shared" si="9"/>
        <v>44804</v>
      </c>
      <c r="AH10" s="97" t="str">
        <f>""</f>
        <v/>
      </c>
      <c r="AI10" s="97" t="str">
        <f>""</f>
        <v/>
      </c>
      <c r="AJ10" s="97" t="str">
        <f>""</f>
        <v/>
      </c>
      <c r="AK10" s="99" t="str">
        <f>""</f>
        <v/>
      </c>
      <c r="AL10" s="97" t="str">
        <f>""</f>
        <v/>
      </c>
      <c r="AM10" s="97" t="str">
        <f>""</f>
        <v/>
      </c>
      <c r="AN10" s="97" t="str">
        <f>""</f>
        <v/>
      </c>
      <c r="AO10" s="97" t="str">
        <f>""</f>
        <v/>
      </c>
      <c r="AP10" s="97" t="str">
        <f>""</f>
        <v/>
      </c>
      <c r="AQ10" s="97" t="str">
        <f>""</f>
        <v/>
      </c>
    </row>
    <row r="11" spans="1:43" x14ac:dyDescent="0.45">
      <c r="A11" s="48" t="s">
        <v>96</v>
      </c>
      <c r="B11" s="97" t="str">
        <f>""</f>
        <v/>
      </c>
      <c r="C11" s="97" t="str">
        <f>""</f>
        <v/>
      </c>
      <c r="D11" s="97" t="str">
        <f>""</f>
        <v/>
      </c>
      <c r="E11" s="97" t="str">
        <f>""</f>
        <v/>
      </c>
      <c r="F11" s="97">
        <v>44805</v>
      </c>
      <c r="G11" s="97">
        <v>44806</v>
      </c>
      <c r="H11" s="98">
        <v>44807</v>
      </c>
      <c r="I11" s="99">
        <f t="shared" ref="I11:AI11" si="10">H11+1</f>
        <v>44808</v>
      </c>
      <c r="J11" s="97">
        <f t="shared" si="10"/>
        <v>44809</v>
      </c>
      <c r="K11" s="97">
        <f t="shared" si="10"/>
        <v>44810</v>
      </c>
      <c r="L11" s="97">
        <f t="shared" si="10"/>
        <v>44811</v>
      </c>
      <c r="M11" s="97">
        <f t="shared" si="10"/>
        <v>44812</v>
      </c>
      <c r="N11" s="97">
        <f t="shared" si="10"/>
        <v>44813</v>
      </c>
      <c r="O11" s="97">
        <f t="shared" si="10"/>
        <v>44814</v>
      </c>
      <c r="P11" s="99">
        <f t="shared" si="10"/>
        <v>44815</v>
      </c>
      <c r="Q11" s="97">
        <f t="shared" si="10"/>
        <v>44816</v>
      </c>
      <c r="R11" s="97">
        <f t="shared" si="10"/>
        <v>44817</v>
      </c>
      <c r="S11" s="97">
        <f t="shared" si="10"/>
        <v>44818</v>
      </c>
      <c r="T11" s="97">
        <f t="shared" si="10"/>
        <v>44819</v>
      </c>
      <c r="U11" s="97">
        <f t="shared" si="10"/>
        <v>44820</v>
      </c>
      <c r="V11" s="97">
        <f t="shared" si="10"/>
        <v>44821</v>
      </c>
      <c r="W11" s="99">
        <f t="shared" si="10"/>
        <v>44822</v>
      </c>
      <c r="X11" s="97">
        <f t="shared" si="10"/>
        <v>44823</v>
      </c>
      <c r="Y11" s="97">
        <f t="shared" si="10"/>
        <v>44824</v>
      </c>
      <c r="Z11" s="97">
        <f t="shared" si="10"/>
        <v>44825</v>
      </c>
      <c r="AA11" s="97">
        <f t="shared" si="10"/>
        <v>44826</v>
      </c>
      <c r="AB11" s="97">
        <f t="shared" si="10"/>
        <v>44827</v>
      </c>
      <c r="AC11" s="97">
        <f t="shared" si="10"/>
        <v>44828</v>
      </c>
      <c r="AD11" s="99">
        <f t="shared" si="10"/>
        <v>44829</v>
      </c>
      <c r="AE11" s="97">
        <f t="shared" si="10"/>
        <v>44830</v>
      </c>
      <c r="AF11" s="97">
        <f t="shared" si="10"/>
        <v>44831</v>
      </c>
      <c r="AG11" s="97">
        <f t="shared" si="10"/>
        <v>44832</v>
      </c>
      <c r="AH11" s="97">
        <f t="shared" si="10"/>
        <v>44833</v>
      </c>
      <c r="AI11" s="97">
        <f t="shared" si="10"/>
        <v>44834</v>
      </c>
      <c r="AJ11" s="97" t="str">
        <f>""</f>
        <v/>
      </c>
      <c r="AK11" s="99" t="str">
        <f>""</f>
        <v/>
      </c>
      <c r="AL11" s="97" t="str">
        <f>""</f>
        <v/>
      </c>
      <c r="AM11" s="97" t="str">
        <f>""</f>
        <v/>
      </c>
      <c r="AN11" s="97" t="str">
        <f>""</f>
        <v/>
      </c>
      <c r="AO11" s="97" t="str">
        <f>""</f>
        <v/>
      </c>
      <c r="AP11" s="97" t="str">
        <f>""</f>
        <v/>
      </c>
      <c r="AQ11" s="97" t="str">
        <f>""</f>
        <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8"/>
  <sheetViews>
    <sheetView view="pageBreakPreview" topLeftCell="A80" zoomScale="55" zoomScaleNormal="55" zoomScaleSheetLayoutView="55" workbookViewId="0">
      <selection activeCell="A122" sqref="A122"/>
    </sheetView>
  </sheetViews>
  <sheetFormatPr defaultColWidth="9" defaultRowHeight="18" x14ac:dyDescent="0.45"/>
  <cols>
    <col min="1" max="1" width="38.69921875" style="82" customWidth="1"/>
    <col min="2" max="9" width="11.19921875" style="82" customWidth="1"/>
    <col min="10" max="10" width="15" style="82" customWidth="1"/>
    <col min="11" max="11" width="14.09765625" style="82" customWidth="1"/>
    <col min="12" max="13" width="15.8984375" style="82" customWidth="1"/>
    <col min="14" max="14" width="26.59765625" style="82" customWidth="1"/>
    <col min="15" max="15" width="10.09765625" style="82" customWidth="1"/>
    <col min="16" max="16" width="9" style="82" hidden="1" customWidth="1"/>
    <col min="17" max="16384" width="9" style="82"/>
  </cols>
  <sheetData>
    <row r="1" spans="1:15" s="93" customFormat="1" ht="48" customHeight="1" x14ac:dyDescent="0.45">
      <c r="A1" s="55" t="s">
        <v>131</v>
      </c>
      <c r="B1" s="48"/>
      <c r="C1" s="185"/>
      <c r="D1" s="185"/>
      <c r="E1" s="185"/>
      <c r="F1" s="185"/>
      <c r="G1" s="185"/>
      <c r="H1" s="185"/>
      <c r="I1" s="185"/>
      <c r="J1" s="185"/>
      <c r="M1" s="166" t="s">
        <v>134</v>
      </c>
    </row>
    <row r="2" spans="1:15" ht="42" customHeight="1" x14ac:dyDescent="0.45">
      <c r="A2" s="55" t="s">
        <v>35</v>
      </c>
      <c r="B2" s="55"/>
      <c r="C2" s="227" t="s">
        <v>39</v>
      </c>
      <c r="D2" s="228"/>
      <c r="E2" s="228"/>
      <c r="F2" s="228"/>
      <c r="G2" s="228"/>
      <c r="H2" s="228"/>
      <c r="I2" s="228"/>
      <c r="J2" s="228"/>
      <c r="K2" s="93"/>
      <c r="L2" s="93"/>
      <c r="M2" s="93"/>
      <c r="N2" s="93"/>
      <c r="O2" s="92"/>
    </row>
    <row r="3" spans="1:15" ht="55.2" customHeight="1" x14ac:dyDescent="0.45">
      <c r="A3" s="16" t="s">
        <v>98</v>
      </c>
      <c r="B3" s="16"/>
      <c r="C3" s="16"/>
      <c r="D3" s="16"/>
      <c r="E3" s="16"/>
      <c r="F3" s="16"/>
      <c r="G3" s="16"/>
      <c r="H3" s="16"/>
      <c r="I3" s="16"/>
      <c r="J3" s="16"/>
      <c r="K3" s="16"/>
      <c r="L3" s="16"/>
      <c r="N3" s="91" t="s">
        <v>86</v>
      </c>
    </row>
    <row r="4" spans="1:15" ht="45" customHeight="1" x14ac:dyDescent="0.45">
      <c r="A4" s="16"/>
      <c r="B4" s="16"/>
      <c r="C4" s="16"/>
      <c r="D4" s="16"/>
      <c r="E4" s="16"/>
      <c r="F4" s="16"/>
      <c r="G4" s="16"/>
      <c r="H4" s="16"/>
      <c r="I4" s="16"/>
      <c r="J4" s="16"/>
      <c r="K4" s="16"/>
      <c r="L4" s="16"/>
      <c r="N4" s="17"/>
    </row>
    <row r="5" spans="1:15" ht="45" customHeight="1" x14ac:dyDescent="0.45">
      <c r="A5" s="16" t="s">
        <v>41</v>
      </c>
      <c r="B5" s="16"/>
      <c r="C5" s="16"/>
      <c r="D5" s="16"/>
      <c r="E5" s="16"/>
      <c r="F5" s="16"/>
      <c r="G5" s="16"/>
      <c r="H5" s="16"/>
      <c r="I5" s="16"/>
      <c r="J5" s="16"/>
      <c r="K5" s="16"/>
      <c r="L5" s="16"/>
      <c r="N5" s="17"/>
    </row>
    <row r="6" spans="1:15" ht="42" customHeight="1" x14ac:dyDescent="0.45">
      <c r="A6" s="129" t="s">
        <v>106</v>
      </c>
      <c r="B6" s="18"/>
      <c r="C6" s="18"/>
      <c r="D6" s="18"/>
      <c r="E6" s="18"/>
      <c r="F6" s="18"/>
      <c r="G6" s="18"/>
      <c r="H6" s="18"/>
      <c r="I6" s="18"/>
      <c r="J6" s="229" t="s">
        <v>7</v>
      </c>
      <c r="K6" s="231" t="s">
        <v>26</v>
      </c>
      <c r="L6" s="239" t="s">
        <v>116</v>
      </c>
      <c r="M6" s="235" t="s">
        <v>8</v>
      </c>
      <c r="N6" s="236"/>
    </row>
    <row r="7" spans="1:15" ht="42" customHeight="1" x14ac:dyDescent="0.45">
      <c r="A7" s="18"/>
      <c r="B7" s="18"/>
      <c r="C7" s="78" t="s">
        <v>0</v>
      </c>
      <c r="D7" s="78" t="s">
        <v>1</v>
      </c>
      <c r="E7" s="78" t="s">
        <v>2</v>
      </c>
      <c r="F7" s="78" t="s">
        <v>3</v>
      </c>
      <c r="G7" s="78" t="s">
        <v>4</v>
      </c>
      <c r="H7" s="78" t="s">
        <v>5</v>
      </c>
      <c r="I7" s="78" t="s">
        <v>6</v>
      </c>
      <c r="J7" s="230"/>
      <c r="K7" s="232"/>
      <c r="L7" s="240"/>
      <c r="M7" s="237"/>
      <c r="N7" s="238"/>
    </row>
    <row r="8" spans="1:15" ht="42" customHeight="1" x14ac:dyDescent="0.45">
      <c r="A8" s="18"/>
      <c r="B8" s="18"/>
      <c r="C8" s="145">
        <v>44899</v>
      </c>
      <c r="D8" s="89">
        <f>C8+1</f>
        <v>44900</v>
      </c>
      <c r="E8" s="89">
        <f t="shared" ref="E8" si="0">D8+1</f>
        <v>44901</v>
      </c>
      <c r="F8" s="89">
        <f t="shared" ref="F8" si="1">E8+1</f>
        <v>44902</v>
      </c>
      <c r="G8" s="89">
        <f t="shared" ref="G8" si="2">F8+1</f>
        <v>44903</v>
      </c>
      <c r="H8" s="89">
        <f t="shared" ref="H8" si="3">G8+1</f>
        <v>44904</v>
      </c>
      <c r="I8" s="146">
        <f>H8+1</f>
        <v>44905</v>
      </c>
      <c r="J8" s="195"/>
      <c r="K8" s="196"/>
      <c r="L8" s="197"/>
      <c r="M8" s="233"/>
      <c r="N8" s="234"/>
      <c r="O8" s="7"/>
    </row>
    <row r="9" spans="1:15" s="93" customFormat="1" ht="42" customHeight="1" x14ac:dyDescent="0.45">
      <c r="A9" s="189" t="s">
        <v>102</v>
      </c>
      <c r="B9" s="190"/>
      <c r="C9" s="90"/>
      <c r="D9" s="90"/>
      <c r="E9" s="90"/>
      <c r="F9" s="90"/>
      <c r="G9" s="90"/>
      <c r="H9" s="90"/>
      <c r="I9" s="90"/>
      <c r="J9" s="121"/>
      <c r="K9" s="104"/>
      <c r="M9" s="233"/>
      <c r="N9" s="234"/>
      <c r="O9" s="7"/>
    </row>
    <row r="10" spans="1:15" ht="42" customHeight="1" x14ac:dyDescent="0.45">
      <c r="A10" s="32" t="s">
        <v>40</v>
      </c>
      <c r="B10" s="60" t="s">
        <v>48</v>
      </c>
      <c r="C10" s="90"/>
      <c r="D10" s="90"/>
      <c r="E10" s="90"/>
      <c r="F10" s="90"/>
      <c r="G10" s="90"/>
      <c r="H10" s="90"/>
      <c r="I10" s="90"/>
      <c r="J10" s="115">
        <f>SUM(C10:I11)</f>
        <v>0</v>
      </c>
      <c r="K10" s="116" t="str">
        <f>IF(J10&lt;100,"100回未満",IF(J10&lt;150,"100回以上","150回以上"))</f>
        <v>100回未満</v>
      </c>
      <c r="L10" s="117" t="str">
        <f>IF(COUNTIF(C9:I9,"○")&gt;0,"実施","―")</f>
        <v>―</v>
      </c>
      <c r="M10" s="233"/>
      <c r="N10" s="234"/>
      <c r="O10"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1" spans="1:15" ht="42" customHeight="1" x14ac:dyDescent="0.45">
      <c r="A11" s="32" t="s">
        <v>40</v>
      </c>
      <c r="B11" s="60" t="s">
        <v>49</v>
      </c>
      <c r="C11" s="90"/>
      <c r="D11" s="90"/>
      <c r="E11" s="90"/>
      <c r="F11" s="90"/>
      <c r="G11" s="90"/>
      <c r="H11" s="90"/>
      <c r="I11" s="90"/>
      <c r="J11" s="103"/>
      <c r="K11" s="105"/>
      <c r="L11" s="118"/>
      <c r="M11" s="233"/>
      <c r="N11" s="234"/>
      <c r="O11" s="7"/>
    </row>
    <row r="12" spans="1:15" ht="42" hidden="1" customHeight="1" x14ac:dyDescent="0.45">
      <c r="A12" s="32"/>
      <c r="B12" s="60"/>
      <c r="C12" s="90">
        <f t="shared" ref="C12:E12" si="4">C10+C11</f>
        <v>0</v>
      </c>
      <c r="D12" s="90">
        <f t="shared" si="4"/>
        <v>0</v>
      </c>
      <c r="E12" s="90">
        <f t="shared" si="4"/>
        <v>0</v>
      </c>
      <c r="F12" s="90">
        <f t="shared" ref="F12:I12" si="5">F10+F11</f>
        <v>0</v>
      </c>
      <c r="G12" s="90">
        <f t="shared" si="5"/>
        <v>0</v>
      </c>
      <c r="H12" s="90">
        <f t="shared" si="5"/>
        <v>0</v>
      </c>
      <c r="I12" s="90">
        <f t="shared" si="5"/>
        <v>0</v>
      </c>
      <c r="J12" s="88"/>
      <c r="K12" s="74"/>
      <c r="L12" s="102"/>
      <c r="M12" s="233"/>
      <c r="N12" s="234"/>
      <c r="O12" s="7"/>
    </row>
    <row r="13" spans="1:15" ht="42" customHeight="1" x14ac:dyDescent="0.45">
      <c r="A13" s="202"/>
      <c r="B13" s="203"/>
      <c r="C13" s="145">
        <f>I8+1</f>
        <v>44906</v>
      </c>
      <c r="D13" s="89">
        <f>C13+1</f>
        <v>44907</v>
      </c>
      <c r="E13" s="89">
        <f t="shared" ref="E13:H38" si="6">D13+1</f>
        <v>44908</v>
      </c>
      <c r="F13" s="89">
        <f t="shared" si="6"/>
        <v>44909</v>
      </c>
      <c r="G13" s="89">
        <f t="shared" si="6"/>
        <v>44910</v>
      </c>
      <c r="H13" s="89">
        <f t="shared" si="6"/>
        <v>44911</v>
      </c>
      <c r="I13" s="146">
        <f>H13+1</f>
        <v>44912</v>
      </c>
      <c r="J13" s="195"/>
      <c r="K13" s="196"/>
      <c r="L13" s="197"/>
      <c r="M13" s="233"/>
      <c r="N13" s="234"/>
      <c r="O13" s="7"/>
    </row>
    <row r="14" spans="1:15" s="93" customFormat="1" ht="42" customHeight="1" x14ac:dyDescent="0.45">
      <c r="A14" s="189" t="s">
        <v>103</v>
      </c>
      <c r="B14" s="190"/>
      <c r="C14" s="90"/>
      <c r="D14" s="90"/>
      <c r="E14" s="90"/>
      <c r="F14" s="90"/>
      <c r="G14" s="90"/>
      <c r="H14" s="90"/>
      <c r="I14" s="90"/>
      <c r="J14" s="121"/>
      <c r="K14" s="104"/>
      <c r="M14" s="233"/>
      <c r="N14" s="234"/>
      <c r="O14" s="7"/>
    </row>
    <row r="15" spans="1:15" ht="42" customHeight="1" x14ac:dyDescent="0.45">
      <c r="A15" s="32" t="s">
        <v>40</v>
      </c>
      <c r="B15" s="60" t="s">
        <v>48</v>
      </c>
      <c r="C15" s="90"/>
      <c r="D15" s="90"/>
      <c r="E15" s="90"/>
      <c r="F15" s="90"/>
      <c r="G15" s="90"/>
      <c r="H15" s="90"/>
      <c r="I15" s="90"/>
      <c r="J15" s="115">
        <f>SUM(C15:I16)</f>
        <v>0</v>
      </c>
      <c r="K15" s="116" t="str">
        <f>IF(J15&lt;100,"100回未満",IF(J15&lt;150,"100回以上","150回以上"))</f>
        <v>100回未満</v>
      </c>
      <c r="L15" s="117" t="str">
        <f>IF(COUNTIF(C14:I14,"○")&gt;0,"実施","―")</f>
        <v>―</v>
      </c>
      <c r="M15" s="233"/>
      <c r="N15" s="234"/>
      <c r="O15" s="7" t="str">
        <f>IF(J15&lt;100,IF(OR(J15="100回以上",K15="150回以上"),"エラー。接種回数と回数区分が一致しません",""),IF(J15&lt;150,IF(OR(J15="100回未満",K15="150回以上"),"エラー。接種回数と回数区分が一致しません",""),IF(K15="100回未満","エラー。接種回数と回数区分が一致しません","")))</f>
        <v/>
      </c>
    </row>
    <row r="16" spans="1:15" ht="42" customHeight="1" x14ac:dyDescent="0.45">
      <c r="A16" s="32" t="s">
        <v>40</v>
      </c>
      <c r="B16" s="60" t="s">
        <v>49</v>
      </c>
      <c r="C16" s="90"/>
      <c r="D16" s="90"/>
      <c r="E16" s="90"/>
      <c r="F16" s="90"/>
      <c r="G16" s="90"/>
      <c r="H16" s="90"/>
      <c r="I16" s="90"/>
      <c r="J16" s="103"/>
      <c r="K16" s="105"/>
      <c r="L16" s="118"/>
      <c r="M16" s="233"/>
      <c r="N16" s="234"/>
      <c r="O16" s="7"/>
    </row>
    <row r="17" spans="1:15" ht="42" hidden="1" customHeight="1" x14ac:dyDescent="0.45">
      <c r="A17" s="32"/>
      <c r="B17" s="60"/>
      <c r="C17" s="90">
        <f t="shared" ref="C17:I17" si="7">C15+C16</f>
        <v>0</v>
      </c>
      <c r="D17" s="90">
        <f t="shared" si="7"/>
        <v>0</v>
      </c>
      <c r="E17" s="90">
        <f t="shared" si="7"/>
        <v>0</v>
      </c>
      <c r="F17" s="90">
        <f t="shared" si="7"/>
        <v>0</v>
      </c>
      <c r="G17" s="90">
        <f t="shared" si="7"/>
        <v>0</v>
      </c>
      <c r="H17" s="90">
        <f t="shared" si="7"/>
        <v>0</v>
      </c>
      <c r="I17" s="90">
        <f t="shared" si="7"/>
        <v>0</v>
      </c>
      <c r="J17" s="88"/>
      <c r="K17" s="74"/>
      <c r="L17" s="102"/>
      <c r="M17" s="233"/>
      <c r="N17" s="234"/>
      <c r="O17" s="7"/>
    </row>
    <row r="18" spans="1:15" ht="42" customHeight="1" x14ac:dyDescent="0.45">
      <c r="A18" s="202"/>
      <c r="B18" s="203"/>
      <c r="C18" s="145">
        <f>I13+1</f>
        <v>44913</v>
      </c>
      <c r="D18" s="89">
        <f>C18+1</f>
        <v>44914</v>
      </c>
      <c r="E18" s="89">
        <f t="shared" si="6"/>
        <v>44915</v>
      </c>
      <c r="F18" s="89">
        <f t="shared" si="6"/>
        <v>44916</v>
      </c>
      <c r="G18" s="89">
        <f t="shared" si="6"/>
        <v>44917</v>
      </c>
      <c r="H18" s="89">
        <f t="shared" si="6"/>
        <v>44918</v>
      </c>
      <c r="I18" s="146">
        <f>H18+1</f>
        <v>44919</v>
      </c>
      <c r="J18" s="195"/>
      <c r="K18" s="196"/>
      <c r="L18" s="197"/>
      <c r="M18" s="233"/>
      <c r="N18" s="234"/>
      <c r="O18" s="7"/>
    </row>
    <row r="19" spans="1:15" s="93" customFormat="1" ht="42" customHeight="1" x14ac:dyDescent="0.45">
      <c r="A19" s="189" t="s">
        <v>103</v>
      </c>
      <c r="B19" s="190"/>
      <c r="C19" s="90"/>
      <c r="D19" s="90"/>
      <c r="E19" s="90"/>
      <c r="F19" s="90"/>
      <c r="G19" s="90"/>
      <c r="H19" s="90"/>
      <c r="I19" s="90"/>
      <c r="J19" s="121"/>
      <c r="K19" s="104"/>
      <c r="M19" s="233"/>
      <c r="N19" s="234"/>
      <c r="O19" s="7"/>
    </row>
    <row r="20" spans="1:15" ht="42" customHeight="1" x14ac:dyDescent="0.45">
      <c r="A20" s="32" t="s">
        <v>40</v>
      </c>
      <c r="B20" s="60" t="s">
        <v>48</v>
      </c>
      <c r="C20" s="90"/>
      <c r="D20" s="90"/>
      <c r="E20" s="90"/>
      <c r="F20" s="90"/>
      <c r="G20" s="90"/>
      <c r="H20" s="90"/>
      <c r="I20" s="90"/>
      <c r="J20" s="115">
        <f>SUM(C20:I21)</f>
        <v>0</v>
      </c>
      <c r="K20" s="116" t="str">
        <f>IF(J20&lt;100,"100回未満",IF(J20&lt;150,"100回以上","150回以上"))</f>
        <v>100回未満</v>
      </c>
      <c r="L20" s="117" t="str">
        <f>IF(COUNTIF(C19:I19,"○")&gt;0,"実施","―")</f>
        <v>―</v>
      </c>
      <c r="M20" s="233"/>
      <c r="N20" s="234"/>
      <c r="O20" s="7" t="str">
        <f>IF(J20&lt;100,IF(OR(J20="100回以上",K20="150回以上"),"エラー。接種回数と回数区分が一致しません",""),IF(J20&lt;150,IF(OR(J20="100回未満",K20="150回以上"),"エラー。接種回数と回数区分が一致しません",""),IF(K20="100回未満","エラー。接種回数と回数区分が一致しません","")))</f>
        <v/>
      </c>
    </row>
    <row r="21" spans="1:15" ht="42" customHeight="1" x14ac:dyDescent="0.45">
      <c r="A21" s="32" t="s">
        <v>40</v>
      </c>
      <c r="B21" s="60" t="s">
        <v>49</v>
      </c>
      <c r="C21" s="90"/>
      <c r="D21" s="90"/>
      <c r="E21" s="90"/>
      <c r="F21" s="90"/>
      <c r="G21" s="90"/>
      <c r="H21" s="90"/>
      <c r="I21" s="90"/>
      <c r="J21" s="103"/>
      <c r="K21" s="105"/>
      <c r="L21" s="118"/>
      <c r="M21" s="233"/>
      <c r="N21" s="234"/>
      <c r="O21" s="7"/>
    </row>
    <row r="22" spans="1:15" ht="42" hidden="1" customHeight="1" x14ac:dyDescent="0.45">
      <c r="A22" s="32"/>
      <c r="B22" s="60"/>
      <c r="C22" s="90">
        <f t="shared" ref="C22:I22" si="8">C20+C21</f>
        <v>0</v>
      </c>
      <c r="D22" s="90">
        <f t="shared" si="8"/>
        <v>0</v>
      </c>
      <c r="E22" s="90">
        <f t="shared" si="8"/>
        <v>0</v>
      </c>
      <c r="F22" s="90">
        <f t="shared" si="8"/>
        <v>0</v>
      </c>
      <c r="G22" s="90">
        <f t="shared" si="8"/>
        <v>0</v>
      </c>
      <c r="H22" s="90">
        <f t="shared" si="8"/>
        <v>0</v>
      </c>
      <c r="I22" s="90">
        <f t="shared" si="8"/>
        <v>0</v>
      </c>
      <c r="J22" s="88"/>
      <c r="K22" s="74"/>
      <c r="L22" s="102"/>
      <c r="M22" s="233"/>
      <c r="N22" s="234"/>
      <c r="O22" s="7"/>
    </row>
    <row r="23" spans="1:15" ht="42" customHeight="1" x14ac:dyDescent="0.45">
      <c r="A23" s="202"/>
      <c r="B23" s="203"/>
      <c r="C23" s="145">
        <f>I18+1</f>
        <v>44920</v>
      </c>
      <c r="D23" s="89">
        <f>C23+1</f>
        <v>44921</v>
      </c>
      <c r="E23" s="89">
        <f t="shared" si="6"/>
        <v>44922</v>
      </c>
      <c r="F23" s="89">
        <f t="shared" si="6"/>
        <v>44923</v>
      </c>
      <c r="G23" s="89">
        <f t="shared" si="6"/>
        <v>44924</v>
      </c>
      <c r="H23" s="89">
        <f t="shared" si="6"/>
        <v>44925</v>
      </c>
      <c r="I23" s="146">
        <f>H23+1</f>
        <v>44926</v>
      </c>
      <c r="J23" s="195"/>
      <c r="K23" s="196"/>
      <c r="L23" s="197"/>
      <c r="M23" s="233"/>
      <c r="N23" s="234"/>
      <c r="O23" s="7"/>
    </row>
    <row r="24" spans="1:15" s="93" customFormat="1" ht="42" customHeight="1" x14ac:dyDescent="0.45">
      <c r="A24" s="189" t="s">
        <v>103</v>
      </c>
      <c r="B24" s="190"/>
      <c r="C24" s="90"/>
      <c r="D24" s="90"/>
      <c r="E24" s="90"/>
      <c r="F24" s="90"/>
      <c r="G24" s="90"/>
      <c r="H24" s="90"/>
      <c r="I24" s="90"/>
      <c r="J24" s="121"/>
      <c r="K24" s="104"/>
      <c r="M24" s="233"/>
      <c r="N24" s="234"/>
      <c r="O24" s="7"/>
    </row>
    <row r="25" spans="1:15" ht="42" customHeight="1" x14ac:dyDescent="0.45">
      <c r="A25" s="32" t="s">
        <v>40</v>
      </c>
      <c r="B25" s="60" t="s">
        <v>48</v>
      </c>
      <c r="C25" s="90"/>
      <c r="D25" s="90"/>
      <c r="E25" s="90"/>
      <c r="F25" s="90"/>
      <c r="G25" s="90"/>
      <c r="H25" s="90"/>
      <c r="I25" s="90"/>
      <c r="J25" s="115">
        <f>SUM(C25:I26)</f>
        <v>0</v>
      </c>
      <c r="K25" s="116" t="str">
        <f>IF(J25&lt;100,"100回未満",IF(J25&lt;150,"100回以上","150回以上"))</f>
        <v>100回未満</v>
      </c>
      <c r="L25" s="117" t="str">
        <f>IF(COUNTIF(C24:I24,"○")&gt;0,"実施","―")</f>
        <v>―</v>
      </c>
      <c r="M25" s="233"/>
      <c r="N25" s="234"/>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5">
      <c r="A26" s="32" t="s">
        <v>40</v>
      </c>
      <c r="B26" s="60" t="s">
        <v>49</v>
      </c>
      <c r="C26" s="90"/>
      <c r="D26" s="90"/>
      <c r="E26" s="90"/>
      <c r="F26" s="90"/>
      <c r="G26" s="90"/>
      <c r="H26" s="90"/>
      <c r="I26" s="90"/>
      <c r="J26" s="103"/>
      <c r="K26" s="105"/>
      <c r="L26" s="118"/>
      <c r="M26" s="233"/>
      <c r="N26" s="234"/>
      <c r="O26" s="7"/>
    </row>
    <row r="27" spans="1:15" ht="42" hidden="1" customHeight="1" x14ac:dyDescent="0.45">
      <c r="A27" s="32"/>
      <c r="B27" s="60"/>
      <c r="C27" s="90">
        <f t="shared" ref="C27:I27" si="9">C25+C26</f>
        <v>0</v>
      </c>
      <c r="D27" s="90">
        <f t="shared" si="9"/>
        <v>0</v>
      </c>
      <c r="E27" s="90">
        <f t="shared" si="9"/>
        <v>0</v>
      </c>
      <c r="F27" s="90">
        <f t="shared" si="9"/>
        <v>0</v>
      </c>
      <c r="G27" s="90">
        <f t="shared" si="9"/>
        <v>0</v>
      </c>
      <c r="H27" s="90">
        <f t="shared" si="9"/>
        <v>0</v>
      </c>
      <c r="I27" s="90">
        <f t="shared" si="9"/>
        <v>0</v>
      </c>
      <c r="J27" s="88"/>
      <c r="K27" s="74"/>
      <c r="L27" s="102"/>
      <c r="M27" s="233"/>
      <c r="N27" s="234"/>
      <c r="O27" s="7"/>
    </row>
    <row r="28" spans="1:15" ht="42" customHeight="1" x14ac:dyDescent="0.45">
      <c r="A28" s="202"/>
      <c r="B28" s="203"/>
      <c r="C28" s="145">
        <f>I23+1</f>
        <v>44927</v>
      </c>
      <c r="D28" s="145">
        <f>C28+1</f>
        <v>44928</v>
      </c>
      <c r="E28" s="89">
        <f t="shared" si="6"/>
        <v>44929</v>
      </c>
      <c r="F28" s="89">
        <f t="shared" si="6"/>
        <v>44930</v>
      </c>
      <c r="G28" s="89">
        <f t="shared" si="6"/>
        <v>44931</v>
      </c>
      <c r="H28" s="89">
        <f t="shared" si="6"/>
        <v>44932</v>
      </c>
      <c r="I28" s="146">
        <f>H28+1</f>
        <v>44933</v>
      </c>
      <c r="J28" s="195"/>
      <c r="K28" s="196"/>
      <c r="L28" s="197"/>
      <c r="M28" s="233"/>
      <c r="N28" s="234"/>
      <c r="O28" s="7"/>
    </row>
    <row r="29" spans="1:15" s="93" customFormat="1" ht="42" customHeight="1" x14ac:dyDescent="0.45">
      <c r="A29" s="189" t="s">
        <v>103</v>
      </c>
      <c r="B29" s="190"/>
      <c r="C29" s="90"/>
      <c r="D29" s="90"/>
      <c r="E29" s="90"/>
      <c r="F29" s="90"/>
      <c r="G29" s="90"/>
      <c r="H29" s="90"/>
      <c r="I29" s="90"/>
      <c r="J29" s="121"/>
      <c r="K29" s="104"/>
      <c r="M29" s="233"/>
      <c r="N29" s="234"/>
      <c r="O29" s="7"/>
    </row>
    <row r="30" spans="1:15" ht="42" customHeight="1" x14ac:dyDescent="0.45">
      <c r="A30" s="32" t="s">
        <v>40</v>
      </c>
      <c r="B30" s="60" t="s">
        <v>48</v>
      </c>
      <c r="C30" s="90"/>
      <c r="D30" s="90"/>
      <c r="E30" s="90"/>
      <c r="F30" s="90"/>
      <c r="G30" s="90"/>
      <c r="H30" s="90"/>
      <c r="I30" s="90"/>
      <c r="J30" s="115">
        <f>SUM(C30:I31)</f>
        <v>0</v>
      </c>
      <c r="K30" s="116" t="str">
        <f>IF(J30&lt;100,"100回未満",IF(J30&lt;150,"100回以上","150回以上"))</f>
        <v>100回未満</v>
      </c>
      <c r="L30" s="117" t="str">
        <f>IF(COUNTIF(C29:I29,"○")&gt;0,"実施","―")</f>
        <v>―</v>
      </c>
      <c r="M30" s="233"/>
      <c r="N30" s="234"/>
      <c r="O30" s="7" t="str">
        <f>IF(J30&lt;100,IF(OR(J30="100回以上",K30="150回以上"),"エラー。接種回数と回数区分が一致しません",""),IF(J30&lt;150,IF(OR(J30="100回未満",K30="150回以上"),"エラー。接種回数と回数区分が一致しません",""),IF(K30="100回未満","エラー。接種回数と回数区分が一致しません","")))</f>
        <v/>
      </c>
    </row>
    <row r="31" spans="1:15" ht="42" customHeight="1" x14ac:dyDescent="0.45">
      <c r="A31" s="32" t="s">
        <v>40</v>
      </c>
      <c r="B31" s="60" t="s">
        <v>49</v>
      </c>
      <c r="C31" s="90"/>
      <c r="D31" s="90"/>
      <c r="E31" s="90"/>
      <c r="F31" s="144"/>
      <c r="G31" s="90"/>
      <c r="H31" s="90"/>
      <c r="I31" s="90"/>
      <c r="J31" s="103"/>
      <c r="K31" s="105"/>
      <c r="L31" s="118"/>
      <c r="M31" s="233"/>
      <c r="N31" s="234"/>
      <c r="O31" s="7"/>
    </row>
    <row r="32" spans="1:15" ht="42" hidden="1" customHeight="1" x14ac:dyDescent="0.45">
      <c r="A32" s="32"/>
      <c r="B32" s="60"/>
      <c r="C32" s="90">
        <f t="shared" ref="C32:I32" si="10">C30+C31</f>
        <v>0</v>
      </c>
      <c r="D32" s="90">
        <f t="shared" si="10"/>
        <v>0</v>
      </c>
      <c r="E32" s="90">
        <f t="shared" si="10"/>
        <v>0</v>
      </c>
      <c r="F32" s="90">
        <f t="shared" si="10"/>
        <v>0</v>
      </c>
      <c r="G32" s="90">
        <f t="shared" si="10"/>
        <v>0</v>
      </c>
      <c r="H32" s="90">
        <f t="shared" si="10"/>
        <v>0</v>
      </c>
      <c r="I32" s="90">
        <f t="shared" si="10"/>
        <v>0</v>
      </c>
      <c r="J32" s="88"/>
      <c r="K32" s="74"/>
      <c r="L32" s="102"/>
      <c r="M32" s="233"/>
      <c r="N32" s="234"/>
      <c r="O32" s="7"/>
    </row>
    <row r="33" spans="1:15" ht="42" customHeight="1" x14ac:dyDescent="0.45">
      <c r="A33" s="202"/>
      <c r="B33" s="203"/>
      <c r="C33" s="145">
        <f>I28+1</f>
        <v>44934</v>
      </c>
      <c r="D33" s="145">
        <f>C33+1</f>
        <v>44935</v>
      </c>
      <c r="E33" s="89">
        <f t="shared" si="6"/>
        <v>44936</v>
      </c>
      <c r="F33" s="89">
        <f t="shared" si="6"/>
        <v>44937</v>
      </c>
      <c r="G33" s="89">
        <f t="shared" si="6"/>
        <v>44938</v>
      </c>
      <c r="H33" s="89">
        <f t="shared" si="6"/>
        <v>44939</v>
      </c>
      <c r="I33" s="146">
        <f>H33+1</f>
        <v>44940</v>
      </c>
      <c r="J33" s="195"/>
      <c r="K33" s="196"/>
      <c r="L33" s="197"/>
      <c r="M33" s="233"/>
      <c r="N33" s="234"/>
      <c r="O33" s="7"/>
    </row>
    <row r="34" spans="1:15" s="93" customFormat="1" ht="42" customHeight="1" x14ac:dyDescent="0.45">
      <c r="A34" s="189" t="s">
        <v>103</v>
      </c>
      <c r="B34" s="190"/>
      <c r="C34" s="90"/>
      <c r="D34" s="90"/>
      <c r="E34" s="90"/>
      <c r="F34" s="90"/>
      <c r="G34" s="90"/>
      <c r="H34" s="90"/>
      <c r="I34" s="90"/>
      <c r="J34" s="121"/>
      <c r="K34" s="104"/>
      <c r="M34" s="233"/>
      <c r="N34" s="234"/>
      <c r="O34" s="7"/>
    </row>
    <row r="35" spans="1:15" ht="42" customHeight="1" x14ac:dyDescent="0.45">
      <c r="A35" s="32" t="s">
        <v>40</v>
      </c>
      <c r="B35" s="60" t="s">
        <v>48</v>
      </c>
      <c r="C35" s="90"/>
      <c r="D35" s="90"/>
      <c r="E35" s="90"/>
      <c r="F35" s="90"/>
      <c r="G35" s="90"/>
      <c r="H35" s="90"/>
      <c r="I35" s="90"/>
      <c r="J35" s="115">
        <f>SUM(C35:I36)</f>
        <v>0</v>
      </c>
      <c r="K35" s="116" t="str">
        <f>IF(J35&lt;100,"100回未満",IF(J35&lt;150,"100回以上","150回以上"))</f>
        <v>100回未満</v>
      </c>
      <c r="L35" s="117" t="str">
        <f>IF(COUNTIF(C34:I34,"○")&gt;0,"実施","―")</f>
        <v>―</v>
      </c>
      <c r="M35" s="233"/>
      <c r="N35" s="234"/>
      <c r="O35" s="7" t="str">
        <f>IF(J35&lt;100,IF(OR(J35="100回以上",K35="150回以上"),"エラー。接種回数と回数区分が一致しません",""),IF(J35&lt;150,IF(OR(J35="100回未満",K35="150回以上"),"エラー。接種回数と回数区分が一致しません",""),IF(K35="100回未満","エラー。接種回数と回数区分が一致しません","")))</f>
        <v/>
      </c>
    </row>
    <row r="36" spans="1:15" ht="42" customHeight="1" x14ac:dyDescent="0.45">
      <c r="A36" s="32" t="s">
        <v>40</v>
      </c>
      <c r="B36" s="60" t="s">
        <v>49</v>
      </c>
      <c r="C36" s="90"/>
      <c r="D36" s="90"/>
      <c r="E36" s="90"/>
      <c r="F36" s="90"/>
      <c r="G36" s="90"/>
      <c r="H36" s="90"/>
      <c r="I36" s="90"/>
      <c r="J36" s="103"/>
      <c r="K36" s="105"/>
      <c r="L36" s="118"/>
      <c r="M36" s="233"/>
      <c r="N36" s="234"/>
      <c r="O36" s="7"/>
    </row>
    <row r="37" spans="1:15" ht="42" hidden="1" customHeight="1" x14ac:dyDescent="0.45">
      <c r="A37" s="32"/>
      <c r="B37" s="60"/>
      <c r="C37" s="90">
        <f t="shared" ref="C37:I37" si="11">C35+C36</f>
        <v>0</v>
      </c>
      <c r="D37" s="90">
        <f t="shared" si="11"/>
        <v>0</v>
      </c>
      <c r="E37" s="90">
        <f t="shared" si="11"/>
        <v>0</v>
      </c>
      <c r="F37" s="90">
        <f t="shared" si="11"/>
        <v>0</v>
      </c>
      <c r="G37" s="90">
        <f t="shared" si="11"/>
        <v>0</v>
      </c>
      <c r="H37" s="90">
        <f t="shared" si="11"/>
        <v>0</v>
      </c>
      <c r="I37" s="90">
        <f t="shared" si="11"/>
        <v>0</v>
      </c>
      <c r="J37" s="88"/>
      <c r="K37" s="74"/>
      <c r="L37" s="102"/>
      <c r="M37" s="233"/>
      <c r="N37" s="234"/>
      <c r="O37" s="7"/>
    </row>
    <row r="38" spans="1:15" ht="42" customHeight="1" x14ac:dyDescent="0.45">
      <c r="A38" s="202"/>
      <c r="B38" s="203"/>
      <c r="C38" s="145">
        <f>I33+1</f>
        <v>44941</v>
      </c>
      <c r="D38" s="89">
        <f>C38+1</f>
        <v>44942</v>
      </c>
      <c r="E38" s="89">
        <f t="shared" si="6"/>
        <v>44943</v>
      </c>
      <c r="F38" s="89">
        <f t="shared" si="6"/>
        <v>44944</v>
      </c>
      <c r="G38" s="89">
        <f t="shared" si="6"/>
        <v>44945</v>
      </c>
      <c r="H38" s="89">
        <f t="shared" si="6"/>
        <v>44946</v>
      </c>
      <c r="I38" s="146">
        <f>H38+1</f>
        <v>44947</v>
      </c>
      <c r="J38" s="195"/>
      <c r="K38" s="196"/>
      <c r="L38" s="197"/>
      <c r="M38" s="233"/>
      <c r="N38" s="234"/>
      <c r="O38" s="7"/>
    </row>
    <row r="39" spans="1:15" s="93" customFormat="1" ht="42" customHeight="1" x14ac:dyDescent="0.45">
      <c r="A39" s="189" t="s">
        <v>103</v>
      </c>
      <c r="B39" s="190"/>
      <c r="C39" s="90"/>
      <c r="D39" s="90"/>
      <c r="E39" s="90"/>
      <c r="F39" s="90"/>
      <c r="G39" s="90"/>
      <c r="H39" s="90"/>
      <c r="I39" s="90"/>
      <c r="J39" s="121"/>
      <c r="K39" s="104"/>
      <c r="M39" s="233"/>
      <c r="N39" s="234"/>
      <c r="O39" s="7"/>
    </row>
    <row r="40" spans="1:15" ht="42" customHeight="1" x14ac:dyDescent="0.45">
      <c r="A40" s="32" t="s">
        <v>40</v>
      </c>
      <c r="B40" s="60" t="s">
        <v>48</v>
      </c>
      <c r="C40" s="90"/>
      <c r="D40" s="90"/>
      <c r="E40" s="90"/>
      <c r="F40" s="90"/>
      <c r="G40" s="90"/>
      <c r="H40" s="90"/>
      <c r="I40" s="90"/>
      <c r="J40" s="115">
        <f>SUM(C40:I41)</f>
        <v>0</v>
      </c>
      <c r="K40" s="116" t="str">
        <f>IF(J40&lt;100,"100回未満",IF(J40&lt;150,"100回以上","150回以上"))</f>
        <v>100回未満</v>
      </c>
      <c r="L40" s="117" t="str">
        <f>IF(COUNTIF(C39:I39,"○")&gt;0,"実施","―")</f>
        <v>―</v>
      </c>
      <c r="M40" s="233"/>
      <c r="N40" s="234"/>
      <c r="O40" s="7" t="str">
        <f>IF(J40&lt;100,IF(OR(J40="100回以上",K40="150回以上"),"エラー。接種回数と回数区分が一致しません",""),IF(J40&lt;150,IF(OR(J40="100回未満",K40="150回以上"),"エラー。接種回数と回数区分が一致しません",""),IF(K40="100回未満","エラー。接種回数と回数区分が一致しません","")))</f>
        <v/>
      </c>
    </row>
    <row r="41" spans="1:15" ht="42" customHeight="1" x14ac:dyDescent="0.45">
      <c r="A41" s="32" t="s">
        <v>40</v>
      </c>
      <c r="B41" s="60" t="s">
        <v>49</v>
      </c>
      <c r="C41" s="90"/>
      <c r="D41" s="90"/>
      <c r="E41" s="90"/>
      <c r="F41" s="90"/>
      <c r="G41" s="90"/>
      <c r="H41" s="90"/>
      <c r="I41" s="90"/>
      <c r="J41" s="103"/>
      <c r="K41" s="105"/>
      <c r="L41" s="118"/>
      <c r="M41" s="233"/>
      <c r="N41" s="234"/>
      <c r="O41" s="7"/>
    </row>
    <row r="42" spans="1:15" ht="42" hidden="1" customHeight="1" x14ac:dyDescent="0.45">
      <c r="A42" s="32"/>
      <c r="B42" s="60"/>
      <c r="C42" s="90">
        <f t="shared" ref="C42:I42" si="12">C40+C41</f>
        <v>0</v>
      </c>
      <c r="D42" s="90">
        <f t="shared" si="12"/>
        <v>0</v>
      </c>
      <c r="E42" s="90">
        <f t="shared" si="12"/>
        <v>0</v>
      </c>
      <c r="F42" s="90">
        <f t="shared" si="12"/>
        <v>0</v>
      </c>
      <c r="G42" s="90">
        <f t="shared" si="12"/>
        <v>0</v>
      </c>
      <c r="H42" s="90">
        <f t="shared" si="12"/>
        <v>0</v>
      </c>
      <c r="I42" s="90">
        <f t="shared" si="12"/>
        <v>0</v>
      </c>
      <c r="J42" s="88"/>
      <c r="K42" s="74"/>
      <c r="L42" s="102"/>
      <c r="M42" s="233"/>
      <c r="N42" s="234"/>
      <c r="O42" s="7"/>
    </row>
    <row r="43" spans="1:15" ht="42" customHeight="1" x14ac:dyDescent="0.45">
      <c r="A43" s="202"/>
      <c r="B43" s="203"/>
      <c r="C43" s="145">
        <f>I38+1</f>
        <v>44948</v>
      </c>
      <c r="D43" s="89">
        <f>C43+1</f>
        <v>44949</v>
      </c>
      <c r="E43" s="89">
        <f t="shared" ref="E43" si="13">D43+1</f>
        <v>44950</v>
      </c>
      <c r="F43" s="89">
        <f t="shared" ref="F43" si="14">E43+1</f>
        <v>44951</v>
      </c>
      <c r="G43" s="89">
        <f t="shared" ref="G43" si="15">F43+1</f>
        <v>44952</v>
      </c>
      <c r="H43" s="89">
        <f t="shared" ref="H43" si="16">G43+1</f>
        <v>44953</v>
      </c>
      <c r="I43" s="146">
        <f>H43+1</f>
        <v>44954</v>
      </c>
      <c r="J43" s="195"/>
      <c r="K43" s="196"/>
      <c r="L43" s="197"/>
      <c r="M43" s="233"/>
      <c r="N43" s="234"/>
      <c r="O43" s="7"/>
    </row>
    <row r="44" spans="1:15" s="93" customFormat="1" ht="42" customHeight="1" x14ac:dyDescent="0.45">
      <c r="A44" s="189" t="s">
        <v>103</v>
      </c>
      <c r="B44" s="190"/>
      <c r="C44" s="90"/>
      <c r="D44" s="90"/>
      <c r="E44" s="90"/>
      <c r="F44" s="90"/>
      <c r="G44" s="90"/>
      <c r="H44" s="90"/>
      <c r="I44" s="90"/>
      <c r="J44" s="121"/>
      <c r="K44" s="104"/>
      <c r="M44" s="233"/>
      <c r="N44" s="234"/>
      <c r="O44" s="7"/>
    </row>
    <row r="45" spans="1:15" ht="42" customHeight="1" x14ac:dyDescent="0.45">
      <c r="A45" s="32" t="s">
        <v>40</v>
      </c>
      <c r="B45" s="60" t="s">
        <v>48</v>
      </c>
      <c r="C45" s="90"/>
      <c r="D45" s="90"/>
      <c r="E45" s="90"/>
      <c r="F45" s="90"/>
      <c r="G45" s="90"/>
      <c r="H45" s="90"/>
      <c r="I45" s="90"/>
      <c r="J45" s="115">
        <f>SUM(C45:I46)</f>
        <v>0</v>
      </c>
      <c r="K45" s="116" t="str">
        <f>IF(J45&lt;100,"100回未満",IF(J45&lt;150,"100回以上","150回以上"))</f>
        <v>100回未満</v>
      </c>
      <c r="L45" s="117" t="str">
        <f>IF(COUNTIF(C44:I44,"○")&gt;0,"実施","―")</f>
        <v>―</v>
      </c>
      <c r="M45" s="233"/>
      <c r="N45" s="234"/>
      <c r="O45" s="7" t="str">
        <f>IF(J45&lt;100,IF(OR(J45="100回以上",K45="150回以上"),"エラー。接種回数と回数区分が一致しません",""),IF(J45&lt;150,IF(OR(J45="100回未満",K45="150回以上"),"エラー。接種回数と回数区分が一致しません",""),IF(K45="100回未満","エラー。接種回数と回数区分が一致しません","")))</f>
        <v/>
      </c>
    </row>
    <row r="46" spans="1:15" ht="42" customHeight="1" x14ac:dyDescent="0.45">
      <c r="A46" s="32" t="s">
        <v>40</v>
      </c>
      <c r="B46" s="60" t="s">
        <v>49</v>
      </c>
      <c r="C46" s="90"/>
      <c r="D46" s="90"/>
      <c r="E46" s="90"/>
      <c r="F46" s="90"/>
      <c r="G46" s="90"/>
      <c r="H46" s="90"/>
      <c r="I46" s="90"/>
      <c r="J46" s="103"/>
      <c r="K46" s="105"/>
      <c r="L46" s="118"/>
      <c r="M46" s="233"/>
      <c r="N46" s="234"/>
      <c r="O46" s="7"/>
    </row>
    <row r="47" spans="1:15" ht="42" hidden="1" customHeight="1" x14ac:dyDescent="0.45">
      <c r="A47" s="32"/>
      <c r="B47" s="60"/>
      <c r="C47" s="90">
        <f t="shared" ref="C47:H47" si="17">C45+C46</f>
        <v>0</v>
      </c>
      <c r="D47" s="90">
        <f t="shared" si="17"/>
        <v>0</v>
      </c>
      <c r="E47" s="90">
        <f t="shared" si="17"/>
        <v>0</v>
      </c>
      <c r="F47" s="90">
        <f t="shared" si="17"/>
        <v>0</v>
      </c>
      <c r="G47" s="90">
        <f t="shared" si="17"/>
        <v>0</v>
      </c>
      <c r="H47" s="90">
        <f t="shared" si="17"/>
        <v>0</v>
      </c>
      <c r="I47" s="90">
        <f t="shared" ref="I47" si="18">I45+I46</f>
        <v>0</v>
      </c>
      <c r="J47" s="88"/>
      <c r="K47" s="74"/>
      <c r="L47" s="102"/>
      <c r="M47" s="233"/>
      <c r="N47" s="234"/>
      <c r="O47" s="7"/>
    </row>
    <row r="48" spans="1:15" s="93" customFormat="1" ht="42" customHeight="1" x14ac:dyDescent="0.45">
      <c r="A48" s="202"/>
      <c r="B48" s="203"/>
      <c r="C48" s="145">
        <f>I43+1</f>
        <v>44955</v>
      </c>
      <c r="D48" s="89">
        <f>C48+1</f>
        <v>44956</v>
      </c>
      <c r="E48" s="89">
        <f t="shared" ref="E48" si="19">D48+1</f>
        <v>44957</v>
      </c>
      <c r="F48" s="89">
        <f t="shared" ref="F48" si="20">E48+1</f>
        <v>44958</v>
      </c>
      <c r="G48" s="89">
        <f t="shared" ref="G48" si="21">F48+1</f>
        <v>44959</v>
      </c>
      <c r="H48" s="89">
        <f t="shared" ref="H48" si="22">G48+1</f>
        <v>44960</v>
      </c>
      <c r="I48" s="146">
        <f>H48+1</f>
        <v>44961</v>
      </c>
      <c r="J48" s="195"/>
      <c r="K48" s="196"/>
      <c r="L48" s="197"/>
      <c r="M48" s="233"/>
      <c r="N48" s="234"/>
      <c r="O48" s="7"/>
    </row>
    <row r="49" spans="1:15" s="93" customFormat="1" ht="42" customHeight="1" x14ac:dyDescent="0.45">
      <c r="A49" s="189" t="s">
        <v>103</v>
      </c>
      <c r="B49" s="190"/>
      <c r="C49" s="90"/>
      <c r="D49" s="90"/>
      <c r="E49" s="90"/>
      <c r="F49" s="90"/>
      <c r="G49" s="90"/>
      <c r="H49" s="90"/>
      <c r="I49" s="90"/>
      <c r="J49" s="121"/>
      <c r="K49" s="104"/>
      <c r="M49" s="233"/>
      <c r="N49" s="234"/>
      <c r="O49" s="7"/>
    </row>
    <row r="50" spans="1:15" s="93" customFormat="1" ht="42" customHeight="1" x14ac:dyDescent="0.45">
      <c r="A50" s="32" t="s">
        <v>40</v>
      </c>
      <c r="B50" s="60" t="s">
        <v>48</v>
      </c>
      <c r="C50" s="90"/>
      <c r="D50" s="90"/>
      <c r="E50" s="90"/>
      <c r="F50" s="90"/>
      <c r="G50" s="90"/>
      <c r="H50" s="90"/>
      <c r="I50" s="90"/>
      <c r="J50" s="115">
        <f>SUM(C50:I51)</f>
        <v>0</v>
      </c>
      <c r="K50" s="116" t="str">
        <f>IF(J50&lt;100,"100回未満",IF(J50&lt;150,"100回以上","150回以上"))</f>
        <v>100回未満</v>
      </c>
      <c r="L50" s="117" t="str">
        <f>IF(COUNTIF(C49:I49,"○")&gt;0,"実施","―")</f>
        <v>―</v>
      </c>
      <c r="M50" s="233"/>
      <c r="N50" s="234"/>
      <c r="O50" s="7" t="str">
        <f>IF(J50&lt;100,IF(OR(J50="100回以上",K50="150回以上"),"エラー。接種回数と回数区分が一致しません",""),IF(J50&lt;150,IF(OR(J50="100回未満",K50="150回以上"),"エラー。接種回数と回数区分が一致しません",""),IF(K50="100回未満","エラー。接種回数と回数区分が一致しません","")))</f>
        <v/>
      </c>
    </row>
    <row r="51" spans="1:15" s="93" customFormat="1" ht="42" customHeight="1" x14ac:dyDescent="0.45">
      <c r="A51" s="32" t="s">
        <v>40</v>
      </c>
      <c r="B51" s="60" t="s">
        <v>49</v>
      </c>
      <c r="C51" s="90"/>
      <c r="D51" s="90"/>
      <c r="E51" s="90"/>
      <c r="F51" s="90"/>
      <c r="G51" s="90"/>
      <c r="H51" s="90"/>
      <c r="I51" s="90"/>
      <c r="J51" s="103"/>
      <c r="K51" s="105"/>
      <c r="L51" s="118"/>
      <c r="M51" s="233"/>
      <c r="N51" s="234"/>
      <c r="O51" s="7"/>
    </row>
    <row r="52" spans="1:15" s="93" customFormat="1" ht="42" hidden="1" customHeight="1" x14ac:dyDescent="0.45">
      <c r="A52" s="32"/>
      <c r="B52" s="60"/>
      <c r="C52" s="90">
        <f t="shared" ref="C52:H52" si="23">C50+C51</f>
        <v>0</v>
      </c>
      <c r="D52" s="90">
        <f t="shared" si="23"/>
        <v>0</v>
      </c>
      <c r="E52" s="90">
        <f t="shared" si="23"/>
        <v>0</v>
      </c>
      <c r="F52" s="90">
        <f t="shared" si="23"/>
        <v>0</v>
      </c>
      <c r="G52" s="90">
        <f t="shared" si="23"/>
        <v>0</v>
      </c>
      <c r="H52" s="90">
        <f t="shared" si="23"/>
        <v>0</v>
      </c>
      <c r="I52" s="90">
        <f t="shared" ref="I52" si="24">I50+I51</f>
        <v>0</v>
      </c>
      <c r="J52" s="88"/>
      <c r="K52" s="74"/>
      <c r="L52" s="102"/>
      <c r="M52" s="102"/>
      <c r="N52" s="102"/>
      <c r="O52" s="7"/>
    </row>
    <row r="53" spans="1:15" ht="27.6" customHeight="1" x14ac:dyDescent="0.45">
      <c r="A53" s="85"/>
      <c r="B53" s="86"/>
      <c r="C53" s="86"/>
      <c r="D53" s="86"/>
      <c r="E53" s="86"/>
      <c r="F53" s="86"/>
      <c r="G53" s="86"/>
      <c r="H53" s="86"/>
      <c r="I53" s="86"/>
      <c r="J53" s="86"/>
      <c r="K53" s="86"/>
      <c r="L53" s="86"/>
      <c r="M53" s="87"/>
      <c r="N53" s="87"/>
      <c r="O53" s="7"/>
    </row>
    <row r="54" spans="1:15" ht="51.6" customHeight="1" x14ac:dyDescent="0.45">
      <c r="A54" s="18"/>
      <c r="B54" s="18"/>
      <c r="C54" s="18"/>
      <c r="E54" s="211" t="s">
        <v>83</v>
      </c>
      <c r="F54" s="211"/>
      <c r="G54" s="211"/>
      <c r="H54" s="211"/>
      <c r="I54" s="211"/>
      <c r="J54" s="217">
        <f>SUM(J10,J15,J20,J25,J30,J35,J40,J45,J50)</f>
        <v>0</v>
      </c>
      <c r="K54" s="218"/>
      <c r="L54" s="18"/>
      <c r="M54" s="18"/>
      <c r="N54" s="7"/>
    </row>
    <row r="55" spans="1:15" ht="49.2" customHeight="1" x14ac:dyDescent="0.45">
      <c r="A55" s="18"/>
      <c r="B55" s="18"/>
      <c r="C55" s="18"/>
      <c r="K55" s="18"/>
      <c r="L55" s="18"/>
      <c r="M55" s="18"/>
      <c r="N55" s="7"/>
    </row>
    <row r="56" spans="1:15" ht="44.25" customHeight="1" x14ac:dyDescent="0.45">
      <c r="A56" s="18"/>
      <c r="B56" s="18"/>
      <c r="C56" s="18"/>
      <c r="G56" s="23"/>
      <c r="H56" s="23"/>
      <c r="I56" s="23"/>
      <c r="J56" s="22"/>
      <c r="K56" s="18"/>
      <c r="L56" s="18"/>
      <c r="M56" s="18"/>
      <c r="N56" s="91" t="s">
        <v>87</v>
      </c>
    </row>
    <row r="57" spans="1:15" ht="56.25" customHeight="1" x14ac:dyDescent="0.45">
      <c r="A57" s="18"/>
      <c r="B57" s="18"/>
      <c r="C57" s="18"/>
      <c r="G57" s="23"/>
      <c r="H57" s="23"/>
      <c r="I57" s="23"/>
      <c r="J57" s="22"/>
      <c r="K57" s="18"/>
      <c r="L57" s="18"/>
      <c r="M57" s="18"/>
      <c r="N57" s="17"/>
    </row>
    <row r="58" spans="1:15" ht="32.25" customHeight="1" x14ac:dyDescent="0.45">
      <c r="A58" s="65" t="s">
        <v>54</v>
      </c>
      <c r="B58" s="65"/>
      <c r="C58" s="33"/>
      <c r="D58" s="33"/>
      <c r="E58" s="33"/>
      <c r="F58" s="33"/>
      <c r="G58" s="33"/>
      <c r="H58" s="33"/>
      <c r="I58" s="33"/>
      <c r="J58" s="33"/>
      <c r="K58" s="33"/>
      <c r="L58" s="33"/>
      <c r="N58" s="33"/>
    </row>
    <row r="59" spans="1:15" ht="48" customHeight="1" thickBot="1" x14ac:dyDescent="0.5">
      <c r="A59" s="65"/>
      <c r="B59" s="65"/>
      <c r="C59" s="33"/>
      <c r="D59" s="33"/>
      <c r="E59" s="33"/>
      <c r="F59" s="33"/>
      <c r="G59" s="33"/>
      <c r="H59" s="33"/>
      <c r="I59" s="33"/>
      <c r="J59" s="33"/>
      <c r="K59" s="33"/>
      <c r="L59" s="33"/>
      <c r="N59" s="33"/>
    </row>
    <row r="60" spans="1:15" ht="42" customHeight="1" thickBot="1" x14ac:dyDescent="0.5">
      <c r="A60" s="63" t="s">
        <v>51</v>
      </c>
      <c r="B60" s="65"/>
      <c r="C60" s="33"/>
      <c r="D60" s="33"/>
      <c r="E60" s="33"/>
      <c r="F60" s="33"/>
      <c r="G60" s="33"/>
      <c r="H60" s="33"/>
      <c r="I60" s="33"/>
      <c r="J60" s="33"/>
      <c r="K60" s="33"/>
      <c r="L60" s="33"/>
      <c r="N60" s="33"/>
      <c r="O60" s="59"/>
    </row>
    <row r="61" spans="1:15" ht="46.5" customHeight="1" thickBot="1" x14ac:dyDescent="0.5">
      <c r="A61" s="65"/>
      <c r="B61" s="65"/>
      <c r="C61" s="33"/>
      <c r="D61" s="33"/>
      <c r="E61" s="33"/>
      <c r="F61" s="33"/>
      <c r="G61" s="33"/>
      <c r="H61" s="33"/>
      <c r="I61" s="33"/>
      <c r="J61" s="33"/>
      <c r="K61" s="33"/>
      <c r="L61" s="33"/>
      <c r="N61" s="33"/>
      <c r="O61" s="58"/>
    </row>
    <row r="62" spans="1:15" ht="42" customHeight="1" thickBot="1" x14ac:dyDescent="0.5">
      <c r="A62" s="65" t="s">
        <v>50</v>
      </c>
      <c r="B62" s="65"/>
      <c r="C62" s="33"/>
      <c r="D62" s="33"/>
      <c r="F62" s="65"/>
      <c r="N62" s="67" t="s">
        <v>71</v>
      </c>
      <c r="O62" s="64"/>
    </row>
    <row r="63" spans="1:15" ht="46.5" customHeight="1" thickBot="1" x14ac:dyDescent="0.5">
      <c r="A63" s="65"/>
      <c r="B63" s="65"/>
      <c r="C63" s="33"/>
      <c r="D63" s="33"/>
      <c r="F63" s="65"/>
      <c r="H63" s="33"/>
      <c r="I63" s="33"/>
      <c r="J63" s="33"/>
      <c r="K63" s="33"/>
      <c r="N63" s="33"/>
      <c r="O63" s="72" t="s">
        <v>80</v>
      </c>
    </row>
    <row r="64" spans="1:15" ht="42" customHeight="1" thickBot="1" x14ac:dyDescent="0.5">
      <c r="A64" s="65" t="s">
        <v>73</v>
      </c>
      <c r="B64" s="64"/>
      <c r="C64" s="58"/>
      <c r="D64" s="33"/>
      <c r="E64" s="33"/>
      <c r="F64" s="33"/>
      <c r="G64" s="33"/>
      <c r="H64" s="33"/>
      <c r="I64" s="33"/>
      <c r="J64" s="33"/>
      <c r="K64" s="33"/>
      <c r="N64" s="33"/>
    </row>
    <row r="65" spans="1:16" ht="46.5" customHeight="1" thickBot="1" x14ac:dyDescent="0.5">
      <c r="A65" s="65"/>
      <c r="B65" s="65"/>
      <c r="C65" s="58"/>
      <c r="D65" s="33"/>
      <c r="E65" s="33"/>
      <c r="F65" s="33"/>
      <c r="G65" s="33"/>
      <c r="H65" s="33"/>
      <c r="I65" s="33"/>
      <c r="J65" s="33"/>
      <c r="K65" s="33"/>
      <c r="N65" s="33"/>
    </row>
    <row r="66" spans="1:16" ht="42" customHeight="1" thickBot="1" x14ac:dyDescent="0.5">
      <c r="A66" s="68" t="s">
        <v>81</v>
      </c>
      <c r="B66" s="68"/>
      <c r="C66" s="69"/>
      <c r="D66" s="69"/>
      <c r="E66" s="69"/>
      <c r="F66" s="69"/>
      <c r="G66" s="69"/>
      <c r="H66" s="70"/>
      <c r="N66" s="67" t="s">
        <v>71</v>
      </c>
      <c r="O66" s="64"/>
    </row>
    <row r="67" spans="1:16" ht="46.5" customHeight="1" thickBot="1" x14ac:dyDescent="0.5">
      <c r="A67" s="65"/>
      <c r="B67" s="65"/>
      <c r="C67" s="33"/>
      <c r="D67" s="33"/>
      <c r="F67" s="65"/>
      <c r="H67" s="65"/>
      <c r="I67" s="33"/>
      <c r="J67" s="33"/>
      <c r="K67" s="33"/>
      <c r="L67" s="33"/>
      <c r="N67" s="33"/>
      <c r="O67" s="72" t="s">
        <v>79</v>
      </c>
    </row>
    <row r="68" spans="1:16" ht="42" customHeight="1" thickBot="1" x14ac:dyDescent="0.5">
      <c r="A68" s="65" t="s">
        <v>73</v>
      </c>
      <c r="B68" s="64"/>
      <c r="C68" s="58"/>
      <c r="D68" s="33"/>
      <c r="E68" s="33"/>
      <c r="F68" s="33"/>
      <c r="G68" s="33"/>
      <c r="H68" s="33"/>
      <c r="I68" s="33"/>
      <c r="J68" s="33"/>
      <c r="K68" s="33"/>
      <c r="L68" s="33"/>
      <c r="N68" s="33"/>
    </row>
    <row r="69" spans="1:16" ht="46.5" customHeight="1" thickBot="1" x14ac:dyDescent="0.5">
      <c r="A69" s="65"/>
      <c r="B69" s="65"/>
      <c r="C69" s="58"/>
      <c r="D69" s="33"/>
      <c r="E69" s="33"/>
      <c r="F69" s="33"/>
      <c r="G69" s="33"/>
      <c r="H69" s="33"/>
      <c r="I69" s="33"/>
      <c r="J69" s="33"/>
      <c r="K69" s="33"/>
      <c r="L69" s="33"/>
      <c r="N69" s="33"/>
    </row>
    <row r="70" spans="1:16" ht="42" customHeight="1" thickBot="1" x14ac:dyDescent="0.5">
      <c r="A70" s="224" t="s">
        <v>82</v>
      </c>
      <c r="B70" s="224"/>
      <c r="C70" s="224"/>
      <c r="D70" s="224"/>
      <c r="E70" s="224"/>
      <c r="F70" s="224"/>
      <c r="G70" s="224"/>
      <c r="H70" s="224"/>
      <c r="I70" s="224"/>
      <c r="J70" s="224"/>
      <c r="K70" s="224"/>
      <c r="L70" s="224"/>
      <c r="M70" s="224"/>
      <c r="N70" s="65" t="s">
        <v>78</v>
      </c>
      <c r="O70" s="64"/>
    </row>
    <row r="71" spans="1:16" ht="28.5" customHeight="1" x14ac:dyDescent="0.45">
      <c r="A71" s="224"/>
      <c r="B71" s="224"/>
      <c r="C71" s="224"/>
      <c r="D71" s="224"/>
      <c r="E71" s="224"/>
      <c r="F71" s="224"/>
      <c r="G71" s="224"/>
      <c r="H71" s="224"/>
      <c r="I71" s="224"/>
      <c r="J71" s="224"/>
      <c r="K71" s="224"/>
      <c r="L71" s="224"/>
      <c r="M71" s="224"/>
      <c r="N71" s="65"/>
      <c r="O71" s="71"/>
    </row>
    <row r="72" spans="1:16" ht="42" customHeight="1" x14ac:dyDescent="0.45">
      <c r="A72" s="225" t="s">
        <v>84</v>
      </c>
      <c r="B72" s="225"/>
      <c r="C72" s="225"/>
      <c r="D72" s="225"/>
      <c r="E72" s="225"/>
      <c r="F72" s="225"/>
      <c r="G72" s="225"/>
      <c r="H72" s="225"/>
      <c r="I72" s="225"/>
      <c r="J72" s="225"/>
      <c r="K72" s="225"/>
      <c r="L72" s="225"/>
      <c r="M72" s="225"/>
      <c r="N72" s="33"/>
    </row>
    <row r="73" spans="1:16" ht="42" customHeight="1" x14ac:dyDescent="0.45">
      <c r="A73" s="225"/>
      <c r="B73" s="225"/>
      <c r="C73" s="225"/>
      <c r="D73" s="225"/>
      <c r="E73" s="225"/>
      <c r="F73" s="225"/>
      <c r="G73" s="225"/>
      <c r="H73" s="225"/>
      <c r="I73" s="225"/>
      <c r="J73" s="225"/>
      <c r="K73" s="225"/>
      <c r="L73" s="225"/>
      <c r="M73" s="225"/>
      <c r="N73" s="33"/>
    </row>
    <row r="74" spans="1:16" ht="48.75" customHeight="1" x14ac:dyDescent="0.45">
      <c r="A74" s="65"/>
      <c r="B74" s="65"/>
      <c r="C74" s="33"/>
      <c r="D74" s="33"/>
      <c r="E74" s="33"/>
      <c r="F74" s="33"/>
      <c r="G74" s="33"/>
      <c r="H74" s="33"/>
      <c r="I74" s="33"/>
      <c r="J74" s="33"/>
      <c r="K74" s="33"/>
      <c r="L74" s="33"/>
      <c r="N74" s="33"/>
    </row>
    <row r="75" spans="1:16" ht="42" customHeight="1" x14ac:dyDescent="0.45">
      <c r="A75" s="65" t="s">
        <v>58</v>
      </c>
      <c r="B75" s="65"/>
      <c r="C75" s="33"/>
      <c r="D75" s="33"/>
      <c r="E75" s="33"/>
      <c r="F75" s="33"/>
      <c r="G75" s="33"/>
      <c r="H75" s="33"/>
      <c r="I75" s="33"/>
      <c r="J75" s="33"/>
      <c r="K75" s="33"/>
      <c r="L75" s="33"/>
      <c r="N75" s="33"/>
      <c r="O75" s="58"/>
      <c r="P75" s="58"/>
    </row>
    <row r="76" spans="1:16" ht="42" customHeight="1" x14ac:dyDescent="0.45">
      <c r="A76" s="65" t="s">
        <v>59</v>
      </c>
      <c r="B76" s="65"/>
      <c r="C76" s="33"/>
      <c r="D76" s="33"/>
      <c r="E76" s="33"/>
      <c r="F76" s="33"/>
      <c r="G76" s="33"/>
      <c r="H76" s="33"/>
      <c r="I76" s="33"/>
      <c r="J76" s="33"/>
      <c r="K76" s="33"/>
      <c r="L76" s="33"/>
      <c r="N76" s="33"/>
      <c r="O76" s="58"/>
      <c r="P76" s="58"/>
    </row>
    <row r="77" spans="1:16" ht="48.75" customHeight="1" x14ac:dyDescent="0.45">
      <c r="A77" s="65"/>
      <c r="B77" s="65"/>
      <c r="C77" s="33"/>
      <c r="D77" s="33"/>
      <c r="E77" s="33"/>
      <c r="F77" s="33"/>
      <c r="G77" s="33"/>
      <c r="H77" s="33"/>
      <c r="I77" s="33"/>
      <c r="J77" s="33"/>
      <c r="K77" s="33"/>
      <c r="L77" s="33"/>
      <c r="N77" s="33"/>
      <c r="O77" s="58"/>
      <c r="P77" s="58"/>
    </row>
    <row r="78" spans="1:16" ht="42" customHeight="1" x14ac:dyDescent="0.45">
      <c r="A78" s="226" t="s">
        <v>68</v>
      </c>
      <c r="B78" s="226"/>
      <c r="C78" s="226"/>
      <c r="D78" s="226"/>
      <c r="E78" s="226"/>
      <c r="F78" s="226"/>
      <c r="G78" s="226"/>
      <c r="H78" s="226"/>
      <c r="I78" s="226"/>
      <c r="J78" s="226"/>
      <c r="K78" s="226"/>
      <c r="L78" s="226"/>
      <c r="M78" s="226"/>
      <c r="N78" s="226"/>
      <c r="O78" s="226"/>
      <c r="P78" s="58"/>
    </row>
    <row r="79" spans="1:16" ht="42" customHeight="1" x14ac:dyDescent="0.45">
      <c r="A79" s="65" t="s">
        <v>69</v>
      </c>
      <c r="B79" s="65"/>
      <c r="C79" s="65"/>
      <c r="D79" s="65"/>
      <c r="E79" s="65"/>
      <c r="F79" s="65"/>
      <c r="G79" s="65"/>
      <c r="H79" s="65"/>
      <c r="I79" s="65"/>
      <c r="J79" s="65"/>
      <c r="K79" s="65"/>
      <c r="L79" s="65"/>
      <c r="M79" s="65"/>
      <c r="N79" s="65"/>
      <c r="O79" s="65"/>
      <c r="P79" s="58"/>
    </row>
    <row r="80" spans="1:16" ht="42" customHeight="1" x14ac:dyDescent="0.45">
      <c r="A80" s="65" t="s">
        <v>70</v>
      </c>
      <c r="B80" s="65"/>
      <c r="C80" s="65"/>
      <c r="D80" s="65"/>
      <c r="E80" s="65"/>
      <c r="F80" s="65"/>
      <c r="G80" s="65"/>
      <c r="H80" s="65"/>
      <c r="I80" s="65"/>
      <c r="J80" s="65"/>
      <c r="K80" s="65"/>
      <c r="L80" s="65"/>
      <c r="M80" s="65"/>
      <c r="N80" s="65"/>
      <c r="O80" s="65"/>
      <c r="P80" s="58"/>
    </row>
    <row r="81" spans="1:16" ht="42" customHeight="1" x14ac:dyDescent="0.45">
      <c r="A81" s="65" t="s">
        <v>60</v>
      </c>
      <c r="B81" s="65"/>
      <c r="C81" s="65"/>
      <c r="D81" s="65"/>
      <c r="E81" s="65"/>
      <c r="F81" s="65"/>
      <c r="G81" s="65"/>
      <c r="H81" s="65"/>
      <c r="I81" s="65"/>
      <c r="J81" s="65"/>
      <c r="K81" s="65"/>
      <c r="L81" s="65"/>
      <c r="M81" s="65"/>
      <c r="N81" s="65"/>
      <c r="O81" s="65"/>
      <c r="P81" s="58"/>
    </row>
    <row r="82" spans="1:16" ht="48.75" customHeight="1" x14ac:dyDescent="0.45">
      <c r="A82" s="65" t="s">
        <v>52</v>
      </c>
      <c r="B82" s="65"/>
      <c r="C82" s="33"/>
      <c r="D82" s="33"/>
      <c r="E82" s="33"/>
      <c r="F82" s="33"/>
      <c r="G82" s="33"/>
      <c r="H82" s="33"/>
      <c r="I82" s="33"/>
      <c r="J82" s="33"/>
      <c r="K82" s="33"/>
      <c r="L82" s="33"/>
      <c r="N82" s="33"/>
      <c r="O82" s="58"/>
      <c r="P82" s="58"/>
    </row>
    <row r="83" spans="1:16" ht="42" customHeight="1" x14ac:dyDescent="0.45">
      <c r="A83" s="65" t="s">
        <v>75</v>
      </c>
      <c r="B83" s="65"/>
      <c r="C83" s="33"/>
      <c r="D83" s="33"/>
      <c r="E83" s="33"/>
      <c r="F83" s="33"/>
      <c r="G83" s="33"/>
      <c r="H83" s="33"/>
      <c r="I83" s="33"/>
      <c r="J83" s="33"/>
      <c r="K83" s="33"/>
      <c r="L83" s="33"/>
      <c r="N83" s="33"/>
      <c r="O83" s="58"/>
      <c r="P83" s="58"/>
    </row>
    <row r="84" spans="1:16" ht="42" customHeight="1" x14ac:dyDescent="0.45">
      <c r="A84" s="30" t="s">
        <v>74</v>
      </c>
      <c r="B84" s="198"/>
      <c r="C84" s="199"/>
      <c r="D84" s="199"/>
      <c r="E84" s="199"/>
      <c r="F84" s="199"/>
      <c r="G84" s="199"/>
      <c r="H84" s="199"/>
      <c r="I84" s="199"/>
      <c r="J84" s="199"/>
      <c r="K84" s="199"/>
      <c r="L84" s="199"/>
      <c r="M84" s="200"/>
      <c r="N84" s="33"/>
      <c r="O84" s="58"/>
      <c r="P84" s="58"/>
    </row>
    <row r="85" spans="1:16" ht="57" customHeight="1" x14ac:dyDescent="0.45">
      <c r="A85" s="15"/>
      <c r="B85" s="66" t="s">
        <v>76</v>
      </c>
      <c r="N85" s="7"/>
    </row>
    <row r="86" spans="1:16" ht="42" customHeight="1" x14ac:dyDescent="0.45">
      <c r="A86" s="65" t="s">
        <v>77</v>
      </c>
      <c r="B86" s="65"/>
      <c r="C86" s="33"/>
      <c r="D86" s="33"/>
      <c r="E86" s="33"/>
      <c r="F86" s="33"/>
      <c r="G86" s="33"/>
      <c r="H86" s="33"/>
      <c r="I86" s="33"/>
      <c r="J86" s="33"/>
      <c r="K86" s="33"/>
      <c r="L86" s="33"/>
      <c r="N86" s="33"/>
      <c r="O86" s="58"/>
      <c r="P86" s="58"/>
    </row>
    <row r="87" spans="1:16" ht="42" customHeight="1" x14ac:dyDescent="0.45">
      <c r="A87" s="30" t="s">
        <v>74</v>
      </c>
      <c r="B87" s="198"/>
      <c r="C87" s="199"/>
      <c r="D87" s="199"/>
      <c r="E87" s="199"/>
      <c r="F87" s="199"/>
      <c r="G87" s="199"/>
      <c r="H87" s="199"/>
      <c r="I87" s="199"/>
      <c r="J87" s="199"/>
      <c r="K87" s="199"/>
      <c r="L87" s="199"/>
      <c r="M87" s="200"/>
      <c r="N87" s="33"/>
      <c r="O87" s="58"/>
      <c r="P87" s="58"/>
    </row>
    <row r="88" spans="1:16" ht="42" customHeight="1" x14ac:dyDescent="0.45">
      <c r="A88" s="15"/>
      <c r="B88" s="66"/>
      <c r="N88" s="7"/>
    </row>
    <row r="89" spans="1:16" ht="83.25" customHeight="1" x14ac:dyDescent="0.45">
      <c r="A89" s="15"/>
      <c r="B89" s="15"/>
      <c r="C89" s="45" t="s">
        <v>15</v>
      </c>
      <c r="I89" s="45"/>
      <c r="J89" s="53"/>
    </row>
    <row r="90" spans="1:16" ht="83.25" customHeight="1" x14ac:dyDescent="0.45">
      <c r="A90" s="15"/>
      <c r="B90" s="15"/>
      <c r="C90" s="201"/>
      <c r="D90" s="201"/>
      <c r="E90" s="201"/>
      <c r="F90" s="201"/>
      <c r="G90" s="201"/>
      <c r="H90" s="201"/>
      <c r="I90" s="201"/>
      <c r="J90" s="201"/>
      <c r="K90" s="201"/>
      <c r="L90" s="201"/>
      <c r="M90" s="201"/>
      <c r="N90" s="201"/>
    </row>
    <row r="91" spans="1:16" ht="83.25" customHeight="1" x14ac:dyDescent="0.45">
      <c r="A91" s="15"/>
      <c r="B91" s="15"/>
      <c r="C91" s="45"/>
      <c r="D91" s="216" t="str">
        <f>C2&amp;"     "</f>
        <v xml:space="preserve">医療機関○○クリニック     </v>
      </c>
      <c r="E91" s="216"/>
      <c r="F91" s="216"/>
      <c r="G91" s="216"/>
      <c r="H91" s="216"/>
      <c r="I91" s="216"/>
      <c r="J91" s="216"/>
      <c r="K91" s="216"/>
      <c r="L91" s="216"/>
      <c r="M91" s="44" t="s">
        <v>36</v>
      </c>
    </row>
    <row r="92" spans="1:16" ht="36.6" x14ac:dyDescent="0.45">
      <c r="A92" s="34"/>
      <c r="B92" s="34"/>
      <c r="C92" s="34"/>
      <c r="D92" s="34"/>
      <c r="E92" s="34"/>
      <c r="F92" s="34"/>
      <c r="G92" s="34"/>
      <c r="H92" s="34"/>
      <c r="I92" s="34"/>
      <c r="J92" s="52"/>
      <c r="K92" s="52"/>
      <c r="L92" s="166" t="s">
        <v>132</v>
      </c>
      <c r="M92" s="34"/>
      <c r="O92" s="49"/>
    </row>
    <row r="93" spans="1:16" ht="46.5" customHeight="1" x14ac:dyDescent="0.45">
      <c r="A93" s="34"/>
      <c r="B93" s="34"/>
      <c r="C93" s="34"/>
      <c r="D93" s="34"/>
      <c r="E93" s="34"/>
      <c r="F93" s="34"/>
      <c r="G93" s="34"/>
      <c r="H93" s="34"/>
      <c r="I93" s="34"/>
      <c r="J93" s="52"/>
      <c r="K93" s="34"/>
      <c r="L93" s="220" t="s">
        <v>53</v>
      </c>
      <c r="M93" s="220"/>
      <c r="N93" s="220"/>
    </row>
    <row r="94" spans="1:16" ht="46.2" customHeight="1" x14ac:dyDescent="0.45">
      <c r="A94" s="14" t="s">
        <v>140</v>
      </c>
      <c r="B94" s="14"/>
      <c r="C94" s="80"/>
      <c r="D94" s="80"/>
      <c r="E94" s="80"/>
      <c r="F94" s="80"/>
      <c r="G94" s="80"/>
      <c r="H94" s="80"/>
      <c r="I94" s="80"/>
      <c r="J94" s="52"/>
      <c r="K94" s="34"/>
      <c r="L94" s="80"/>
      <c r="M94" s="80"/>
      <c r="N94" s="80"/>
    </row>
    <row r="95" spans="1:16" ht="31.5" customHeight="1" x14ac:dyDescent="0.45">
      <c r="A95" s="80"/>
      <c r="B95" s="80"/>
      <c r="C95" s="80"/>
      <c r="D95" s="80"/>
      <c r="E95" s="80"/>
      <c r="F95" s="80"/>
      <c r="G95" s="80"/>
      <c r="H95" s="80"/>
      <c r="I95" s="80"/>
      <c r="J95" s="80"/>
      <c r="K95" s="80"/>
      <c r="L95" s="80"/>
      <c r="M95" s="80"/>
      <c r="N95" s="80"/>
    </row>
    <row r="96" spans="1:16" s="93" customFormat="1" ht="31.5" customHeight="1" x14ac:dyDescent="0.45">
      <c r="A96" s="165"/>
      <c r="B96" s="165"/>
      <c r="C96" s="165"/>
      <c r="D96" s="165"/>
      <c r="E96" s="165"/>
      <c r="F96" s="165"/>
      <c r="G96" s="165"/>
      <c r="H96" s="165" t="s">
        <v>133</v>
      </c>
      <c r="I96" s="35" t="s">
        <v>137</v>
      </c>
      <c r="J96" s="35"/>
      <c r="K96" s="35"/>
      <c r="L96" s="186"/>
      <c r="M96" s="186"/>
      <c r="N96" s="186"/>
    </row>
    <row r="97" spans="1:15" ht="33.75" customHeight="1" x14ac:dyDescent="0.45">
      <c r="A97" s="80"/>
      <c r="B97" s="80"/>
      <c r="C97" s="80"/>
      <c r="D97" s="80"/>
      <c r="E97" s="80"/>
      <c r="F97" s="80"/>
      <c r="G97" s="80"/>
      <c r="H97" s="80"/>
      <c r="I97" s="83" t="s">
        <v>37</v>
      </c>
      <c r="J97" s="48"/>
      <c r="K97" s="83"/>
      <c r="L97" s="187" t="str">
        <f>C2</f>
        <v>医療機関○○クリニック</v>
      </c>
      <c r="M97" s="187"/>
      <c r="N97" s="187"/>
      <c r="O97" s="1"/>
    </row>
    <row r="98" spans="1:15" ht="33.75" customHeight="1" x14ac:dyDescent="0.45">
      <c r="A98" s="80"/>
      <c r="B98" s="80"/>
      <c r="C98" s="80"/>
      <c r="D98" s="80"/>
      <c r="E98" s="80"/>
      <c r="F98" s="80"/>
      <c r="G98" s="80"/>
      <c r="H98" s="80"/>
      <c r="I98" s="83" t="s">
        <v>11</v>
      </c>
      <c r="J98" s="48"/>
      <c r="K98" s="83"/>
      <c r="L98" s="221"/>
      <c r="M98" s="221"/>
      <c r="N98" s="221"/>
      <c r="O98" s="1"/>
    </row>
    <row r="99" spans="1:15" ht="33.75" customHeight="1" x14ac:dyDescent="0.45">
      <c r="A99" s="80"/>
      <c r="B99" s="80"/>
      <c r="C99" s="80"/>
      <c r="D99" s="80"/>
      <c r="E99" s="80"/>
      <c r="F99" s="80"/>
      <c r="G99" s="80"/>
      <c r="H99" s="80"/>
      <c r="I99" s="83" t="s">
        <v>12</v>
      </c>
      <c r="J99" s="48"/>
      <c r="K99" s="83"/>
      <c r="L99" s="221"/>
      <c r="M99" s="221"/>
      <c r="N99" s="221"/>
      <c r="O99" s="1"/>
    </row>
    <row r="100" spans="1:15" ht="19.8" customHeight="1" x14ac:dyDescent="0.45">
      <c r="A100" s="80"/>
      <c r="B100" s="80"/>
      <c r="C100" s="80"/>
      <c r="D100" s="80"/>
      <c r="E100" s="80"/>
      <c r="F100" s="80"/>
      <c r="G100" s="80"/>
      <c r="H100" s="80"/>
      <c r="I100" s="80"/>
      <c r="J100" s="80"/>
      <c r="K100" s="80"/>
      <c r="L100" s="80"/>
      <c r="M100" s="80"/>
      <c r="N100" s="80"/>
    </row>
    <row r="101" spans="1:15" ht="19.8" customHeight="1" x14ac:dyDescent="0.45">
      <c r="A101" s="9"/>
      <c r="B101" s="9"/>
      <c r="C101" s="9"/>
      <c r="D101" s="9"/>
      <c r="E101" s="9"/>
      <c r="F101" s="9"/>
      <c r="G101" s="9"/>
      <c r="H101" s="9"/>
      <c r="I101" s="9"/>
      <c r="J101" s="9"/>
      <c r="K101" s="9"/>
      <c r="L101" s="9"/>
      <c r="M101" s="9"/>
      <c r="N101" s="9"/>
    </row>
    <row r="102" spans="1:15" ht="56.25" customHeight="1" x14ac:dyDescent="0.45">
      <c r="A102" s="222" t="s">
        <v>46</v>
      </c>
      <c r="B102" s="222"/>
      <c r="C102" s="222"/>
      <c r="D102" s="222"/>
      <c r="E102" s="222"/>
      <c r="F102" s="222"/>
      <c r="G102" s="222"/>
      <c r="H102" s="222"/>
      <c r="I102" s="222"/>
      <c r="J102" s="222"/>
      <c r="K102" s="222"/>
      <c r="L102" s="222"/>
      <c r="M102" s="222"/>
      <c r="N102" s="222"/>
      <c r="O102" s="8"/>
    </row>
    <row r="103" spans="1:15" ht="14.25" customHeight="1" x14ac:dyDescent="0.45">
      <c r="A103" s="9"/>
      <c r="B103" s="9"/>
      <c r="C103" s="9"/>
      <c r="D103" s="9"/>
      <c r="E103" s="9"/>
      <c r="F103" s="9"/>
      <c r="G103" s="9"/>
      <c r="H103" s="9"/>
      <c r="I103" s="9"/>
      <c r="J103" s="9"/>
      <c r="K103" s="9"/>
      <c r="L103" s="9"/>
      <c r="M103" s="9"/>
      <c r="N103" s="9"/>
    </row>
    <row r="104" spans="1:15" ht="14.25" customHeight="1" x14ac:dyDescent="0.45">
      <c r="A104" s="9"/>
      <c r="B104" s="9"/>
      <c r="C104" s="9"/>
      <c r="D104" s="9"/>
      <c r="E104" s="9"/>
      <c r="F104" s="9"/>
      <c r="G104" s="9"/>
      <c r="H104" s="9"/>
      <c r="I104" s="9"/>
      <c r="J104" s="9"/>
      <c r="K104" s="9"/>
      <c r="L104" s="9"/>
      <c r="M104" s="9"/>
      <c r="N104" s="9"/>
    </row>
    <row r="105" spans="1:15" ht="14.25" customHeight="1" x14ac:dyDescent="0.45">
      <c r="A105" s="9"/>
      <c r="B105" s="9"/>
      <c r="C105" s="9"/>
      <c r="D105" s="9"/>
      <c r="E105" s="9"/>
      <c r="F105" s="9"/>
      <c r="G105" s="9"/>
      <c r="H105" s="9"/>
      <c r="I105" s="9"/>
      <c r="J105" s="9"/>
      <c r="K105" s="9"/>
      <c r="L105" s="9"/>
      <c r="M105" s="9"/>
      <c r="N105" s="9"/>
    </row>
    <row r="106" spans="1:15" ht="75" customHeight="1" x14ac:dyDescent="0.45">
      <c r="A106" s="223" t="s">
        <v>141</v>
      </c>
      <c r="B106" s="223"/>
      <c r="C106" s="223"/>
      <c r="D106" s="223"/>
      <c r="E106" s="223"/>
      <c r="F106" s="223"/>
      <c r="G106" s="223"/>
      <c r="H106" s="223"/>
      <c r="I106" s="223"/>
      <c r="J106" s="223"/>
      <c r="K106" s="223"/>
      <c r="L106" s="223"/>
      <c r="M106" s="223"/>
      <c r="N106" s="223"/>
      <c r="O106" s="6"/>
    </row>
    <row r="107" spans="1:15" x14ac:dyDescent="0.45">
      <c r="C107" s="5"/>
      <c r="D107" s="5"/>
      <c r="E107" s="5"/>
      <c r="F107" s="5"/>
      <c r="G107" s="5"/>
      <c r="H107" s="5"/>
      <c r="I107" s="5"/>
    </row>
    <row r="108" spans="1:15" x14ac:dyDescent="0.45">
      <c r="C108" s="2"/>
      <c r="D108" s="1"/>
      <c r="E108" s="1"/>
      <c r="F108" s="3"/>
      <c r="G108" s="3"/>
      <c r="H108" s="4"/>
      <c r="I108" s="4"/>
    </row>
    <row r="109" spans="1:15" ht="45.6" x14ac:dyDescent="1.1000000000000001">
      <c r="C109" s="10" t="s">
        <v>13</v>
      </c>
      <c r="D109" s="11"/>
      <c r="E109" s="11"/>
      <c r="F109" s="219">
        <f>SUM(F130,J130,N130)</f>
        <v>0</v>
      </c>
      <c r="G109" s="219"/>
      <c r="H109" s="219"/>
      <c r="I109" s="219"/>
      <c r="J109" s="219"/>
      <c r="K109" s="11"/>
      <c r="L109" s="7"/>
      <c r="M109" s="7"/>
    </row>
    <row r="111" spans="1:15" ht="25.2" customHeight="1" x14ac:dyDescent="0.45"/>
    <row r="112" spans="1:15" ht="35.4" x14ac:dyDescent="0.45">
      <c r="A112" s="34" t="s">
        <v>14</v>
      </c>
      <c r="B112" s="34"/>
      <c r="C112" s="34"/>
      <c r="D112" s="34"/>
      <c r="E112" s="34"/>
      <c r="F112" s="34"/>
      <c r="G112" s="34"/>
      <c r="H112" s="34"/>
      <c r="I112" s="34"/>
      <c r="J112" s="34"/>
      <c r="K112" s="34"/>
      <c r="L112" s="34"/>
      <c r="M112" s="34"/>
      <c r="N112" s="34"/>
    </row>
    <row r="113" spans="1:16" ht="15" customHeight="1" x14ac:dyDescent="0.45">
      <c r="A113" s="34"/>
      <c r="B113" s="34"/>
      <c r="C113" s="34"/>
      <c r="D113" s="34"/>
      <c r="E113" s="34"/>
      <c r="F113" s="34"/>
      <c r="G113" s="34"/>
      <c r="H113" s="34"/>
      <c r="I113" s="34"/>
      <c r="J113" s="34"/>
      <c r="K113" s="34"/>
      <c r="L113" s="34"/>
      <c r="M113" s="34"/>
      <c r="N113" s="80"/>
    </row>
    <row r="114" spans="1:16" ht="35.4" x14ac:dyDescent="0.45">
      <c r="A114" s="100" t="s">
        <v>142</v>
      </c>
      <c r="B114" s="80"/>
      <c r="C114" s="80"/>
      <c r="D114" s="80"/>
      <c r="E114" s="80"/>
      <c r="F114" s="34"/>
      <c r="G114" s="34"/>
      <c r="H114" s="34"/>
      <c r="I114" s="34"/>
      <c r="J114" s="34"/>
      <c r="K114" s="34"/>
      <c r="L114" s="34"/>
      <c r="M114" s="34"/>
      <c r="N114" s="80"/>
    </row>
    <row r="115" spans="1:16" ht="39.6" x14ac:dyDescent="0.45">
      <c r="A115" s="80" t="s">
        <v>108</v>
      </c>
      <c r="B115" s="80"/>
      <c r="C115" s="80"/>
      <c r="D115" s="80"/>
      <c r="E115" s="80"/>
      <c r="F115" s="34"/>
      <c r="G115" s="39">
        <f>COUNTIFS(K8:K51,"150回以上",L8:L51,"実施")</f>
        <v>0</v>
      </c>
      <c r="H115" s="80" t="s">
        <v>44</v>
      </c>
      <c r="J115" s="80"/>
      <c r="K115" s="80"/>
      <c r="L115" s="80"/>
      <c r="M115" s="80"/>
      <c r="N115" s="80"/>
    </row>
    <row r="116" spans="1:16" ht="39.6" x14ac:dyDescent="0.45">
      <c r="A116" s="126" t="s">
        <v>109</v>
      </c>
      <c r="B116" s="80"/>
      <c r="C116" s="80"/>
      <c r="D116" s="80"/>
      <c r="E116" s="80"/>
      <c r="F116" s="34"/>
      <c r="G116" s="39">
        <f>COUNTIFS(K8:K51,"100回以上",L8:L51,"実施")</f>
        <v>0</v>
      </c>
      <c r="H116" s="80" t="s">
        <v>45</v>
      </c>
      <c r="J116" s="80"/>
      <c r="K116" s="80"/>
      <c r="L116" s="80"/>
      <c r="M116" s="80"/>
      <c r="N116" s="80"/>
    </row>
    <row r="117" spans="1:16" s="93" customFormat="1" ht="35.4" x14ac:dyDescent="0.45">
      <c r="A117" s="130" t="s">
        <v>107</v>
      </c>
      <c r="B117" s="126"/>
      <c r="C117" s="126"/>
      <c r="D117" s="126"/>
      <c r="E117" s="126"/>
      <c r="F117" s="34"/>
      <c r="G117" s="120"/>
      <c r="H117" s="126"/>
      <c r="J117" s="126"/>
      <c r="K117" s="126"/>
      <c r="L117" s="126"/>
      <c r="M117" s="126"/>
      <c r="N117" s="126"/>
    </row>
    <row r="118" spans="1:16" ht="30" customHeight="1" x14ac:dyDescent="0.45">
      <c r="A118" s="34"/>
      <c r="B118" s="34"/>
      <c r="C118" s="34"/>
      <c r="D118" s="34"/>
      <c r="E118" s="34"/>
      <c r="F118" s="34"/>
      <c r="G118" s="34"/>
      <c r="H118" s="34"/>
      <c r="I118" s="34"/>
      <c r="J118" s="34"/>
      <c r="K118" s="34"/>
      <c r="L118" s="34"/>
      <c r="M118" s="34"/>
      <c r="N118" s="34"/>
      <c r="P118" s="12"/>
    </row>
    <row r="119" spans="1:16" ht="30.75" customHeight="1" x14ac:dyDescent="0.45">
      <c r="A119" s="33"/>
      <c r="B119" s="33"/>
      <c r="C119" s="214" t="s">
        <v>9</v>
      </c>
      <c r="D119" s="214"/>
      <c r="E119" s="214"/>
      <c r="F119" s="245" t="s">
        <v>34</v>
      </c>
      <c r="G119" s="246"/>
      <c r="H119" s="246"/>
      <c r="I119" s="246"/>
      <c r="J119" s="245" t="s">
        <v>33</v>
      </c>
      <c r="K119" s="246"/>
      <c r="L119" s="246"/>
      <c r="M119" s="214" t="s">
        <v>10</v>
      </c>
      <c r="N119" s="215"/>
      <c r="P119" s="13"/>
    </row>
    <row r="120" spans="1:16" ht="38.25" customHeight="1" x14ac:dyDescent="0.45">
      <c r="A120" s="33"/>
      <c r="B120" s="33"/>
      <c r="C120" s="193" t="s">
        <v>32</v>
      </c>
      <c r="D120" s="241"/>
      <c r="E120" s="241"/>
      <c r="F120" s="193" t="s">
        <v>42</v>
      </c>
      <c r="G120" s="194"/>
      <c r="H120" s="194"/>
      <c r="I120" s="194"/>
      <c r="J120" s="193" t="s">
        <v>43</v>
      </c>
      <c r="K120" s="194"/>
      <c r="L120" s="194"/>
      <c r="M120" s="247" t="s">
        <v>110</v>
      </c>
      <c r="N120" s="194"/>
      <c r="P120" s="13"/>
    </row>
    <row r="121" spans="1:16" ht="35.4" x14ac:dyDescent="0.45">
      <c r="A121" s="114">
        <v>44899</v>
      </c>
      <c r="B121" s="35"/>
      <c r="C121" s="35"/>
      <c r="D121" s="191">
        <f>SUM(J10)</f>
        <v>0</v>
      </c>
      <c r="E121" s="191"/>
      <c r="F121" s="192">
        <f>IF(AND($G$115&gt;=4,K10="150回以上",L10="実施"),D121*3000,0)</f>
        <v>0</v>
      </c>
      <c r="G121" s="192"/>
      <c r="H121" s="192"/>
      <c r="I121" s="192"/>
      <c r="J121" s="192">
        <f>IF(AND($G$116&gt;=4,K10="100回以上",L10="実施"),D121*2000,0)</f>
        <v>0</v>
      </c>
      <c r="K121" s="192"/>
      <c r="L121" s="192"/>
      <c r="M121" s="50">
        <f>IF(AND(F121=0,J121=0),COUNTIFS(C9:I9,"=○",C12:I12,"&gt;=50"),0)</f>
        <v>0</v>
      </c>
      <c r="N121" s="79">
        <f t="shared" ref="N121:N128" si="25">M121*100000</f>
        <v>0</v>
      </c>
      <c r="P121" s="13">
        <f>IF(M121&gt;0,SUMIFS(C12:I12,C9:I9,"=○",C12:I12,"&gt;=50"),0)</f>
        <v>0</v>
      </c>
    </row>
    <row r="122" spans="1:16" ht="35.4" x14ac:dyDescent="0.45">
      <c r="A122" s="114">
        <f>A121+7</f>
        <v>44906</v>
      </c>
      <c r="B122" s="35"/>
      <c r="C122" s="35"/>
      <c r="D122" s="191">
        <f>SUM(J15)</f>
        <v>0</v>
      </c>
      <c r="E122" s="191"/>
      <c r="F122" s="192">
        <f>IF(AND($G$115&gt;=4,K15="150回以上",L15="実施"),D122*3000,0)</f>
        <v>0</v>
      </c>
      <c r="G122" s="192"/>
      <c r="H122" s="192"/>
      <c r="I122" s="192"/>
      <c r="J122" s="192">
        <f>IF(AND($G$116&gt;=4,K15="100回以上",L15="実施"),D122*2000,0)</f>
        <v>0</v>
      </c>
      <c r="K122" s="192"/>
      <c r="L122" s="192"/>
      <c r="M122" s="50">
        <f>IF(AND(F122=0,J122=0),COUNTIFS(C14:I14,"=○",C17:I17,"&gt;=50"),0)</f>
        <v>0</v>
      </c>
      <c r="N122" s="79">
        <f t="shared" si="25"/>
        <v>0</v>
      </c>
      <c r="P122" s="13">
        <f>IF(M122&gt;0,SUMIFS(C17:I17,C14:I14,"=○",C17:I17,"&gt;=50"),0)</f>
        <v>0</v>
      </c>
    </row>
    <row r="123" spans="1:16" ht="35.4" x14ac:dyDescent="0.45">
      <c r="A123" s="114">
        <f t="shared" ref="A123:A129" si="26">A122+7</f>
        <v>44913</v>
      </c>
      <c r="B123" s="35"/>
      <c r="C123" s="35"/>
      <c r="D123" s="191">
        <f>SUM(J20)</f>
        <v>0</v>
      </c>
      <c r="E123" s="191"/>
      <c r="F123" s="192">
        <f>IF(AND($G$115&gt;=4,K20="150回以上",L20="実施"),D123*3000,0)</f>
        <v>0</v>
      </c>
      <c r="G123" s="192"/>
      <c r="H123" s="192"/>
      <c r="I123" s="192"/>
      <c r="J123" s="192">
        <f>IF(AND($G$116&gt;=4,K20="100回以上",L20="実施"),D123*2000,0)</f>
        <v>0</v>
      </c>
      <c r="K123" s="192"/>
      <c r="L123" s="192"/>
      <c r="M123" s="50">
        <f>IF(AND(F123=0,J123=0),COUNTIFS(C19:I19,"=○",C22:I22,"&gt;=50"),0)</f>
        <v>0</v>
      </c>
      <c r="N123" s="79">
        <f t="shared" si="25"/>
        <v>0</v>
      </c>
      <c r="P123" s="13">
        <f>IF(M123&gt;0,SUMIFS(C22:I22,C19:I19,"=○",C22:I22,"&gt;=50"),0)</f>
        <v>0</v>
      </c>
    </row>
    <row r="124" spans="1:16" ht="35.4" x14ac:dyDescent="0.45">
      <c r="A124" s="114">
        <f t="shared" si="26"/>
        <v>44920</v>
      </c>
      <c r="B124" s="35"/>
      <c r="C124" s="35"/>
      <c r="D124" s="191">
        <f>SUM(J25)</f>
        <v>0</v>
      </c>
      <c r="E124" s="191"/>
      <c r="F124" s="192">
        <f>IF(AND($G$115&gt;=4,K25="150回以上",L25="実施"),D124*3000,0)</f>
        <v>0</v>
      </c>
      <c r="G124" s="192"/>
      <c r="H124" s="192"/>
      <c r="I124" s="192"/>
      <c r="J124" s="192">
        <f>IF(AND($G$116&gt;=4,K25="100回以上",L25="実施"),D124*2000,0)</f>
        <v>0</v>
      </c>
      <c r="K124" s="192"/>
      <c r="L124" s="192"/>
      <c r="M124" s="50">
        <f>IF(AND(F124=0,J124=0),COUNTIFS(C24:I24,"=○",C27:I27,"&gt;=50"),0)</f>
        <v>0</v>
      </c>
      <c r="N124" s="79">
        <f t="shared" si="25"/>
        <v>0</v>
      </c>
      <c r="P124" s="13">
        <f>IF(M124&gt;0,SUMIFS(C27:I27,C24:I24,"=○",C27:I27,"&gt;=50"),0)</f>
        <v>0</v>
      </c>
    </row>
    <row r="125" spans="1:16" ht="35.4" x14ac:dyDescent="0.45">
      <c r="A125" s="114">
        <f t="shared" si="26"/>
        <v>44927</v>
      </c>
      <c r="B125" s="35"/>
      <c r="C125" s="35"/>
      <c r="D125" s="191">
        <f>SUM(J30)</f>
        <v>0</v>
      </c>
      <c r="E125" s="191"/>
      <c r="F125" s="192">
        <f>IF(AND($G$115&gt;=4,K30="150回以上",L30="実施"),D125*3000,0)</f>
        <v>0</v>
      </c>
      <c r="G125" s="192"/>
      <c r="H125" s="192"/>
      <c r="I125" s="192"/>
      <c r="J125" s="192">
        <f>IF(AND($G$116&gt;=4,K30="100回以上",L30="実施"),D125*2000,0)</f>
        <v>0</v>
      </c>
      <c r="K125" s="192"/>
      <c r="L125" s="192"/>
      <c r="M125" s="50">
        <f>IF(AND(F125=0,J125=0),COUNTIFS(C29:I29,"=○",C32:I32,"&gt;=50"),0)</f>
        <v>0</v>
      </c>
      <c r="N125" s="79">
        <f t="shared" si="25"/>
        <v>0</v>
      </c>
      <c r="P125" s="13">
        <f>IF(M125&gt;0,SUMIFS(C32:I32,C29:I29,"=○",C32:I32,"&gt;=50"),0)</f>
        <v>0</v>
      </c>
    </row>
    <row r="126" spans="1:16" ht="35.4" x14ac:dyDescent="0.45">
      <c r="A126" s="114">
        <f t="shared" si="26"/>
        <v>44934</v>
      </c>
      <c r="B126" s="35"/>
      <c r="C126" s="35"/>
      <c r="D126" s="191">
        <f>SUM(J35)</f>
        <v>0</v>
      </c>
      <c r="E126" s="191"/>
      <c r="F126" s="192">
        <f>IF(AND($G$115&gt;=4,K35="150回以上",L35="実施"),D126*3000,0)</f>
        <v>0</v>
      </c>
      <c r="G126" s="192"/>
      <c r="H126" s="192"/>
      <c r="I126" s="192"/>
      <c r="J126" s="192">
        <f>IF(AND($G$116&gt;=4,K35="100回以上",L35="実施"),D126*2000,0)</f>
        <v>0</v>
      </c>
      <c r="K126" s="192"/>
      <c r="L126" s="192"/>
      <c r="M126" s="50">
        <f>IF(AND(F126=0,J126=0),COUNTIFS(C34:I34,"=○",C37:I37,"&gt;=50"),0)</f>
        <v>0</v>
      </c>
      <c r="N126" s="79">
        <f t="shared" si="25"/>
        <v>0</v>
      </c>
      <c r="P126" s="13">
        <f>IF(M126&gt;0,SUMIFS(C37:I37,C34:I34,"=○",C37:I37,"&gt;=50"),0)</f>
        <v>0</v>
      </c>
    </row>
    <row r="127" spans="1:16" ht="35.4" x14ac:dyDescent="0.45">
      <c r="A127" s="114">
        <f t="shared" si="26"/>
        <v>44941</v>
      </c>
      <c r="B127" s="35"/>
      <c r="C127" s="35"/>
      <c r="D127" s="191">
        <f>SUM(J40)</f>
        <v>0</v>
      </c>
      <c r="E127" s="191"/>
      <c r="F127" s="192">
        <f>IF(AND($G$115&gt;=4,K40="150回以上",L40="実施"),D127*3000,0)</f>
        <v>0</v>
      </c>
      <c r="G127" s="192"/>
      <c r="H127" s="192"/>
      <c r="I127" s="192"/>
      <c r="J127" s="192">
        <f>IF(AND($G$116&gt;=4,K40="100回以上",L40="実施"),D127*2000,0)</f>
        <v>0</v>
      </c>
      <c r="K127" s="192"/>
      <c r="L127" s="192"/>
      <c r="M127" s="50">
        <f>IF(AND(F127=0,J127=0),COUNTIFS(C39:I39,"=○",C42:I42,"&gt;=50"),0)</f>
        <v>0</v>
      </c>
      <c r="N127" s="79">
        <f t="shared" si="25"/>
        <v>0</v>
      </c>
      <c r="P127" s="13">
        <f>IF(M127&gt;0,SUMIFS(C42:I42,C39:I39,"=○",C42:I42,"&gt;=50"),0)</f>
        <v>0</v>
      </c>
    </row>
    <row r="128" spans="1:16" ht="35.4" x14ac:dyDescent="0.45">
      <c r="A128" s="114">
        <f t="shared" si="26"/>
        <v>44948</v>
      </c>
      <c r="B128" s="35"/>
      <c r="C128" s="35"/>
      <c r="D128" s="191">
        <f>SUM(J45)</f>
        <v>0</v>
      </c>
      <c r="E128" s="191"/>
      <c r="F128" s="192">
        <f>IF(AND($G$115&gt;=4,K45="150回以上",L45="実施"),D128*3000,0)</f>
        <v>0</v>
      </c>
      <c r="G128" s="192"/>
      <c r="H128" s="192"/>
      <c r="I128" s="192"/>
      <c r="J128" s="192">
        <f>IF(AND($G$116&gt;=4,K45="100回以上",L45="実施"),D128*2000,0)</f>
        <v>0</v>
      </c>
      <c r="K128" s="192"/>
      <c r="L128" s="192"/>
      <c r="M128" s="50">
        <f>IF(AND(F128=0,J128=0),COUNTIFS(C44:I44,"=○",C47:I47,"&gt;=50"),0)</f>
        <v>0</v>
      </c>
      <c r="N128" s="79">
        <f t="shared" si="25"/>
        <v>0</v>
      </c>
      <c r="P128" s="13">
        <f>IF(M128&gt;0,SUMIFS(C47:I47,C44:I44,"=○",C47:I47,"&gt;=50"),0)</f>
        <v>0</v>
      </c>
    </row>
    <row r="129" spans="1:16" s="93" customFormat="1" ht="36" thickBot="1" x14ac:dyDescent="0.5">
      <c r="A129" s="114">
        <f t="shared" si="26"/>
        <v>44955</v>
      </c>
      <c r="B129" s="35"/>
      <c r="C129" s="35"/>
      <c r="D129" s="191">
        <f>SUM(J50)</f>
        <v>0</v>
      </c>
      <c r="E129" s="191"/>
      <c r="F129" s="192">
        <f>IF(AND($G$115&gt;=4,K50="150回以上",L50="実施"),D129*3000,0)</f>
        <v>0</v>
      </c>
      <c r="G129" s="192"/>
      <c r="H129" s="192"/>
      <c r="I129" s="192"/>
      <c r="J129" s="192">
        <f>IF(AND($G$116&gt;=4,K50="100回以上",L50="実施"),D129*2000,0)</f>
        <v>0</v>
      </c>
      <c r="K129" s="192"/>
      <c r="L129" s="192"/>
      <c r="M129" s="50">
        <f>IF(AND(F129=0,J129=0),COUNTIFS(C49:I49,"=○",C52:I52,"&gt;=50"),0)</f>
        <v>0</v>
      </c>
      <c r="N129" s="101">
        <f t="shared" ref="N129" si="27">M129*100000</f>
        <v>0</v>
      </c>
      <c r="P129" s="13">
        <f>IF(M129&gt;0,SUMIFS(C52:I52,C49:I49,"=○",C52:I52,"&gt;=50"),0)</f>
        <v>0</v>
      </c>
    </row>
    <row r="130" spans="1:16" ht="36" thickTop="1" x14ac:dyDescent="0.45">
      <c r="A130" s="42" t="s">
        <v>30</v>
      </c>
      <c r="B130" s="42"/>
      <c r="C130" s="42"/>
      <c r="D130" s="209">
        <f>SUM(D121:E129)</f>
        <v>0</v>
      </c>
      <c r="E130" s="209"/>
      <c r="F130" s="210">
        <f>SUM(F121:I129)</f>
        <v>0</v>
      </c>
      <c r="G130" s="210"/>
      <c r="H130" s="210"/>
      <c r="I130" s="210"/>
      <c r="J130" s="210">
        <f>SUM(J121:L129)</f>
        <v>0</v>
      </c>
      <c r="K130" s="210"/>
      <c r="L130" s="210"/>
      <c r="M130" s="51">
        <f>SUM(M121:M129)</f>
        <v>0</v>
      </c>
      <c r="N130" s="84">
        <f>SUM(N121:N129)</f>
        <v>0</v>
      </c>
    </row>
    <row r="131" spans="1:16" ht="45" customHeight="1" x14ac:dyDescent="0.45">
      <c r="A131" s="130" t="s">
        <v>127</v>
      </c>
      <c r="B131" s="80"/>
      <c r="C131" s="80"/>
      <c r="D131" s="165"/>
      <c r="E131" s="165"/>
      <c r="F131" s="188">
        <f ca="1">SUMIF(F121:I129,"&gt;0",D121:E129)</f>
        <v>0</v>
      </c>
      <c r="G131" s="188"/>
      <c r="H131" s="188"/>
      <c r="I131" s="188"/>
      <c r="J131" s="188">
        <f ca="1">SUMIF(J121:L129,"&gt;0",D121:E129)</f>
        <v>0</v>
      </c>
      <c r="K131" s="188"/>
      <c r="L131" s="188"/>
      <c r="M131" s="179"/>
      <c r="N131" s="180">
        <f>SUM(P121:P129)</f>
        <v>0</v>
      </c>
    </row>
    <row r="132" spans="1:16" s="93" customFormat="1" ht="21.6" customHeight="1" x14ac:dyDescent="0.45">
      <c r="A132" s="130"/>
      <c r="B132" s="165"/>
      <c r="C132" s="165"/>
      <c r="D132" s="165"/>
      <c r="E132" s="165"/>
      <c r="F132" s="177"/>
      <c r="G132" s="177"/>
      <c r="H132" s="177"/>
      <c r="I132" s="177"/>
      <c r="J132" s="177"/>
      <c r="K132" s="177"/>
      <c r="L132" s="177"/>
      <c r="M132" s="173"/>
      <c r="N132" s="176"/>
    </row>
    <row r="133" spans="1:16" s="93" customFormat="1" ht="35.4" x14ac:dyDescent="0.45">
      <c r="A133" s="34" t="s">
        <v>118</v>
      </c>
      <c r="B133" s="34"/>
      <c r="C133" s="34"/>
      <c r="D133" s="34"/>
      <c r="E133" s="34"/>
      <c r="F133" s="34"/>
      <c r="G133" s="34"/>
      <c r="H133" s="34"/>
      <c r="I133" s="34"/>
      <c r="J133" s="164"/>
      <c r="K133" s="164"/>
      <c r="L133" s="164"/>
      <c r="M133" s="164"/>
      <c r="N133" s="166"/>
    </row>
    <row r="134" spans="1:16" s="93" customFormat="1" ht="35.4" x14ac:dyDescent="0.45">
      <c r="A134" s="34"/>
      <c r="B134" s="34"/>
      <c r="C134" s="212" t="s">
        <v>119</v>
      </c>
      <c r="D134" s="212"/>
      <c r="E134" s="213"/>
      <c r="F134" s="213"/>
      <c r="G134" s="213"/>
      <c r="H134" s="213"/>
      <c r="I134" s="213"/>
      <c r="J134" s="213"/>
      <c r="K134" s="213"/>
      <c r="L134" s="213"/>
      <c r="M134" s="213"/>
    </row>
    <row r="135" spans="1:16" s="93" customFormat="1" ht="35.4" x14ac:dyDescent="0.45">
      <c r="A135" s="34"/>
      <c r="B135" s="34"/>
      <c r="C135" s="212" t="s">
        <v>120</v>
      </c>
      <c r="D135" s="212"/>
      <c r="E135" s="213"/>
      <c r="F135" s="213"/>
      <c r="G135" s="213"/>
      <c r="H135" s="213"/>
      <c r="I135" s="213"/>
      <c r="J135" s="213"/>
      <c r="K135" s="213"/>
      <c r="L135" s="213"/>
      <c r="M135" s="213"/>
    </row>
    <row r="136" spans="1:16" s="93" customFormat="1" ht="35.4" x14ac:dyDescent="0.45">
      <c r="A136" s="34"/>
      <c r="B136" s="34"/>
      <c r="C136" s="212" t="s">
        <v>121</v>
      </c>
      <c r="D136" s="212"/>
      <c r="E136" s="213"/>
      <c r="F136" s="213"/>
      <c r="G136" s="213"/>
      <c r="H136" s="213"/>
      <c r="I136" s="213"/>
      <c r="J136" s="213"/>
      <c r="K136" s="213"/>
      <c r="L136" s="213"/>
      <c r="M136" s="213"/>
    </row>
    <row r="137" spans="1:16" s="93" customFormat="1" ht="35.4" x14ac:dyDescent="0.45">
      <c r="A137" s="34"/>
      <c r="B137" s="34"/>
      <c r="C137" s="212" t="s">
        <v>122</v>
      </c>
      <c r="D137" s="212"/>
      <c r="E137" s="213"/>
      <c r="F137" s="213"/>
      <c r="G137" s="213"/>
      <c r="H137" s="213"/>
      <c r="I137" s="213"/>
      <c r="J137" s="213"/>
      <c r="K137" s="213"/>
      <c r="L137" s="213"/>
      <c r="M137" s="213"/>
    </row>
    <row r="138" spans="1:16" s="93" customFormat="1" ht="35.4" x14ac:dyDescent="0.45">
      <c r="A138" s="34"/>
      <c r="B138" s="34"/>
      <c r="C138" s="212" t="s">
        <v>123</v>
      </c>
      <c r="D138" s="212"/>
      <c r="E138" s="213"/>
      <c r="F138" s="213"/>
      <c r="G138" s="213"/>
      <c r="H138" s="213"/>
      <c r="I138" s="213"/>
      <c r="J138" s="213"/>
      <c r="K138" s="213"/>
      <c r="L138" s="213"/>
      <c r="M138" s="213"/>
    </row>
    <row r="139" spans="1:16" s="93" customFormat="1" ht="35.4" x14ac:dyDescent="0.45">
      <c r="A139" s="34"/>
      <c r="B139" s="34"/>
      <c r="C139" s="212" t="s">
        <v>124</v>
      </c>
      <c r="D139" s="212"/>
      <c r="E139" s="213"/>
      <c r="F139" s="213"/>
      <c r="G139" s="213"/>
      <c r="H139" s="213"/>
      <c r="I139" s="213"/>
      <c r="J139" s="213"/>
      <c r="K139" s="213"/>
      <c r="L139" s="213"/>
      <c r="M139" s="213"/>
    </row>
    <row r="140" spans="1:16" s="93" customFormat="1" ht="35.4" x14ac:dyDescent="0.45">
      <c r="A140" s="34"/>
      <c r="B140" s="34"/>
      <c r="C140" s="212" t="s">
        <v>125</v>
      </c>
      <c r="D140" s="212"/>
      <c r="E140" s="213"/>
      <c r="F140" s="213"/>
      <c r="G140" s="213"/>
      <c r="H140" s="213"/>
      <c r="I140" s="213"/>
      <c r="J140" s="213"/>
      <c r="K140" s="213"/>
      <c r="L140" s="213"/>
      <c r="M140" s="213"/>
    </row>
    <row r="141" spans="1:16" s="93" customFormat="1" ht="35.4" x14ac:dyDescent="0.45">
      <c r="A141" s="34"/>
      <c r="B141" s="34"/>
      <c r="C141" s="167" t="s">
        <v>8</v>
      </c>
      <c r="D141" s="168"/>
      <c r="E141" s="168"/>
      <c r="F141" s="169"/>
      <c r="G141" s="169"/>
      <c r="H141" s="169"/>
      <c r="I141" s="169"/>
      <c r="J141" s="169"/>
      <c r="K141" s="169"/>
      <c r="L141" s="169"/>
      <c r="M141" s="170"/>
    </row>
    <row r="142" spans="1:16" s="93" customFormat="1" ht="55.5" customHeight="1" x14ac:dyDescent="0.45">
      <c r="A142" s="34"/>
      <c r="B142" s="34"/>
      <c r="C142" s="242"/>
      <c r="D142" s="243"/>
      <c r="E142" s="243"/>
      <c r="F142" s="243"/>
      <c r="G142" s="243"/>
      <c r="H142" s="243"/>
      <c r="I142" s="243"/>
      <c r="J142" s="243"/>
      <c r="K142" s="243"/>
      <c r="L142" s="243"/>
      <c r="M142" s="244"/>
    </row>
    <row r="143" spans="1:16" s="93" customFormat="1" ht="35.25" customHeight="1" x14ac:dyDescent="0.45">
      <c r="A143" s="34"/>
      <c r="B143" s="34"/>
      <c r="C143" s="171"/>
      <c r="D143" s="171"/>
      <c r="E143" s="171"/>
      <c r="F143" s="171"/>
      <c r="G143" s="171"/>
      <c r="H143" s="171"/>
      <c r="I143" s="171"/>
      <c r="J143" s="171"/>
      <c r="K143" s="171"/>
      <c r="L143" s="171"/>
      <c r="M143" s="171"/>
      <c r="N143" s="171"/>
    </row>
    <row r="144" spans="1:16" ht="39.75" customHeight="1" x14ac:dyDescent="0.45">
      <c r="A144" s="81" t="s">
        <v>18</v>
      </c>
      <c r="B144" s="204"/>
      <c r="C144" s="205"/>
      <c r="D144" s="205"/>
      <c r="E144" s="205"/>
      <c r="F144" s="205"/>
      <c r="G144" s="205"/>
      <c r="H144" s="206"/>
      <c r="I144" s="207" t="s">
        <v>19</v>
      </c>
      <c r="J144" s="207"/>
      <c r="K144" s="207"/>
      <c r="L144" s="208"/>
      <c r="M144" s="208"/>
      <c r="N144" s="208"/>
      <c r="O144" s="26"/>
    </row>
    <row r="145" spans="1:15" ht="39.75" customHeight="1" x14ac:dyDescent="0.45">
      <c r="A145" s="81" t="s">
        <v>20</v>
      </c>
      <c r="B145" s="204"/>
      <c r="C145" s="205"/>
      <c r="D145" s="205"/>
      <c r="E145" s="205"/>
      <c r="F145" s="205"/>
      <c r="G145" s="205"/>
      <c r="H145" s="206"/>
      <c r="I145" s="207" t="s">
        <v>21</v>
      </c>
      <c r="J145" s="207"/>
      <c r="K145" s="207"/>
      <c r="L145" s="208"/>
      <c r="M145" s="208"/>
      <c r="N145" s="208"/>
      <c r="O145" s="25"/>
    </row>
    <row r="146" spans="1:15" ht="39.75" customHeight="1" x14ac:dyDescent="0.45">
      <c r="A146" s="81" t="s">
        <v>22</v>
      </c>
      <c r="B146" s="204"/>
      <c r="C146" s="205"/>
      <c r="D146" s="205"/>
      <c r="E146" s="205"/>
      <c r="F146" s="205"/>
      <c r="G146" s="205"/>
      <c r="H146" s="206"/>
      <c r="I146" s="207" t="s">
        <v>23</v>
      </c>
      <c r="J146" s="207"/>
      <c r="K146" s="207"/>
      <c r="L146" s="208"/>
      <c r="M146" s="208"/>
      <c r="N146" s="208"/>
      <c r="O146" s="25"/>
    </row>
    <row r="147" spans="1:15" ht="39.75" customHeight="1" x14ac:dyDescent="0.45">
      <c r="A147" s="81" t="s">
        <v>25</v>
      </c>
      <c r="B147" s="204"/>
      <c r="C147" s="205"/>
      <c r="D147" s="205"/>
      <c r="E147" s="205"/>
      <c r="F147" s="205"/>
      <c r="G147" s="205"/>
      <c r="H147" s="205"/>
      <c r="I147" s="205"/>
      <c r="J147" s="205"/>
      <c r="K147" s="205"/>
      <c r="L147" s="205"/>
      <c r="M147" s="205"/>
      <c r="N147" s="206"/>
      <c r="O147" s="24"/>
    </row>
    <row r="148" spans="1:15" ht="39.75" customHeight="1" x14ac:dyDescent="0.45">
      <c r="A148" s="81" t="s">
        <v>24</v>
      </c>
      <c r="B148" s="204"/>
      <c r="C148" s="205"/>
      <c r="D148" s="205"/>
      <c r="E148" s="205"/>
      <c r="F148" s="205"/>
      <c r="G148" s="205"/>
      <c r="H148" s="205"/>
      <c r="I148" s="205"/>
      <c r="J148" s="205"/>
      <c r="K148" s="205"/>
      <c r="L148" s="205"/>
      <c r="M148" s="205"/>
      <c r="N148" s="206"/>
      <c r="O148" s="27"/>
    </row>
  </sheetData>
  <mergeCells count="159">
    <mergeCell ref="J125:L125"/>
    <mergeCell ref="C120:E120"/>
    <mergeCell ref="A39:B39"/>
    <mergeCell ref="A34:B34"/>
    <mergeCell ref="C140:D140"/>
    <mergeCell ref="E140:M140"/>
    <mergeCell ref="C142:M142"/>
    <mergeCell ref="M47:N47"/>
    <mergeCell ref="M48:N48"/>
    <mergeCell ref="M42:N42"/>
    <mergeCell ref="M43:N43"/>
    <mergeCell ref="M45:N45"/>
    <mergeCell ref="J43:L43"/>
    <mergeCell ref="J48:L48"/>
    <mergeCell ref="C119:E119"/>
    <mergeCell ref="F119:I119"/>
    <mergeCell ref="J119:L119"/>
    <mergeCell ref="M50:N50"/>
    <mergeCell ref="M51:N51"/>
    <mergeCell ref="M120:N120"/>
    <mergeCell ref="D121:E121"/>
    <mergeCell ref="F121:I121"/>
    <mergeCell ref="J121:L121"/>
    <mergeCell ref="D122:E122"/>
    <mergeCell ref="D125:E125"/>
    <mergeCell ref="F125:I125"/>
    <mergeCell ref="M24:N24"/>
    <mergeCell ref="M29:N29"/>
    <mergeCell ref="M34:N34"/>
    <mergeCell ref="M39:N39"/>
    <mergeCell ref="M44:N44"/>
    <mergeCell ref="M49:N49"/>
    <mergeCell ref="M23:N23"/>
    <mergeCell ref="M37:N37"/>
    <mergeCell ref="M38:N38"/>
    <mergeCell ref="M40:N40"/>
    <mergeCell ref="M41:N41"/>
    <mergeCell ref="M36:N36"/>
    <mergeCell ref="M32:N32"/>
    <mergeCell ref="M33:N33"/>
    <mergeCell ref="M35:N35"/>
    <mergeCell ref="M46:N46"/>
    <mergeCell ref="M25:N25"/>
    <mergeCell ref="M26:N26"/>
    <mergeCell ref="M27:N27"/>
    <mergeCell ref="M28:N28"/>
    <mergeCell ref="M30:N30"/>
    <mergeCell ref="M31:N31"/>
    <mergeCell ref="C2:J2"/>
    <mergeCell ref="J6:J7"/>
    <mergeCell ref="K6:K7"/>
    <mergeCell ref="M16:N16"/>
    <mergeCell ref="M17:N17"/>
    <mergeCell ref="M18:N18"/>
    <mergeCell ref="M20:N20"/>
    <mergeCell ref="M21:N21"/>
    <mergeCell ref="M22:N22"/>
    <mergeCell ref="M6:N7"/>
    <mergeCell ref="L6:L7"/>
    <mergeCell ref="M8:N8"/>
    <mergeCell ref="M9:N9"/>
    <mergeCell ref="M10:N10"/>
    <mergeCell ref="M11:N11"/>
    <mergeCell ref="M12:N12"/>
    <mergeCell ref="M13:N13"/>
    <mergeCell ref="M15:N15"/>
    <mergeCell ref="M14:N14"/>
    <mergeCell ref="M19:N19"/>
    <mergeCell ref="J8:L8"/>
    <mergeCell ref="J13:L13"/>
    <mergeCell ref="J18:L18"/>
    <mergeCell ref="M119:N119"/>
    <mergeCell ref="D91:L91"/>
    <mergeCell ref="J28:L28"/>
    <mergeCell ref="J33:L33"/>
    <mergeCell ref="J38:L38"/>
    <mergeCell ref="J54:K54"/>
    <mergeCell ref="F109:J109"/>
    <mergeCell ref="L93:N93"/>
    <mergeCell ref="L98:N98"/>
    <mergeCell ref="L99:N99"/>
    <mergeCell ref="A102:N102"/>
    <mergeCell ref="A106:N106"/>
    <mergeCell ref="A70:M71"/>
    <mergeCell ref="A72:M73"/>
    <mergeCell ref="A78:O78"/>
    <mergeCell ref="B84:M84"/>
    <mergeCell ref="A33:B33"/>
    <mergeCell ref="A38:B38"/>
    <mergeCell ref="A43:B43"/>
    <mergeCell ref="A48:B48"/>
    <mergeCell ref="B147:N147"/>
    <mergeCell ref="B148:N148"/>
    <mergeCell ref="B144:H144"/>
    <mergeCell ref="I144:K144"/>
    <mergeCell ref="L144:N144"/>
    <mergeCell ref="B145:H145"/>
    <mergeCell ref="I145:K145"/>
    <mergeCell ref="L145:N145"/>
    <mergeCell ref="C134:D134"/>
    <mergeCell ref="E134:M134"/>
    <mergeCell ref="C135:D135"/>
    <mergeCell ref="E135:M135"/>
    <mergeCell ref="C136:D136"/>
    <mergeCell ref="E136:M136"/>
    <mergeCell ref="C137:D137"/>
    <mergeCell ref="E137:M137"/>
    <mergeCell ref="C138:D138"/>
    <mergeCell ref="E138:M138"/>
    <mergeCell ref="C139:D139"/>
    <mergeCell ref="E139:M139"/>
    <mergeCell ref="A9:B9"/>
    <mergeCell ref="A13:B13"/>
    <mergeCell ref="A18:B18"/>
    <mergeCell ref="A23:B23"/>
    <mergeCell ref="A28:B28"/>
    <mergeCell ref="B146:H146"/>
    <mergeCell ref="I146:K146"/>
    <mergeCell ref="L146:N146"/>
    <mergeCell ref="D130:E130"/>
    <mergeCell ref="F130:I130"/>
    <mergeCell ref="J130:L130"/>
    <mergeCell ref="D127:E127"/>
    <mergeCell ref="F127:I127"/>
    <mergeCell ref="J127:L127"/>
    <mergeCell ref="D128:E128"/>
    <mergeCell ref="F128:I128"/>
    <mergeCell ref="J128:L128"/>
    <mergeCell ref="D129:E129"/>
    <mergeCell ref="F129:I129"/>
    <mergeCell ref="J129:L129"/>
    <mergeCell ref="D126:E126"/>
    <mergeCell ref="F126:I126"/>
    <mergeCell ref="J126:L126"/>
    <mergeCell ref="E54:I54"/>
    <mergeCell ref="C1:J1"/>
    <mergeCell ref="L96:N96"/>
    <mergeCell ref="L97:N97"/>
    <mergeCell ref="F131:I131"/>
    <mergeCell ref="J131:L131"/>
    <mergeCell ref="A29:B29"/>
    <mergeCell ref="A24:B24"/>
    <mergeCell ref="A19:B19"/>
    <mergeCell ref="D123:E123"/>
    <mergeCell ref="F123:I123"/>
    <mergeCell ref="J123:L123"/>
    <mergeCell ref="D124:E124"/>
    <mergeCell ref="F124:I124"/>
    <mergeCell ref="J124:L124"/>
    <mergeCell ref="F120:I120"/>
    <mergeCell ref="J120:L120"/>
    <mergeCell ref="F122:I122"/>
    <mergeCell ref="J122:L122"/>
    <mergeCell ref="J23:L23"/>
    <mergeCell ref="B87:M87"/>
    <mergeCell ref="C90:N90"/>
    <mergeCell ref="A49:B49"/>
    <mergeCell ref="A44:B44"/>
    <mergeCell ref="A14:B14"/>
  </mergeCells>
  <phoneticPr fontId="2"/>
  <dataValidations count="2">
    <dataValidation type="list" allowBlank="1" showInputMessage="1" sqref="K35 K20 K30 K10 K40 K45 K15 K25 K50" xr:uid="{00000000-0002-0000-0100-000000000000}">
      <formula1>"100回未満,100回以上,150回以上"</formula1>
    </dataValidation>
    <dataValidation type="list" allowBlank="1" showInputMessage="1" showErrorMessage="1" sqref="C9:I9 C39:I39 C34:I34 C44:I44 C19:I19 C14:I14 C49:I49 C24:I24 C29:I29" xr:uid="{00000000-0002-0000-0100-000001000000}">
      <formula1>"○,　"</formula1>
    </dataValidation>
  </dataValidations>
  <pageMargins left="0.70866141732283472" right="0.70866141732283472" top="0.74803149606299213" bottom="0.74803149606299213" header="0.31496062992125984" footer="0.31496062992125984"/>
  <pageSetup paperSize="9" scale="35" fitToHeight="0" orientation="portrait" r:id="rId1"/>
  <rowBreaks count="3" manualBreakCount="3">
    <brk id="55" max="14" man="1"/>
    <brk id="91" max="14" man="1"/>
    <brk id="148" max="1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79"/>
  <sheetViews>
    <sheetView tabSelected="1" view="pageBreakPreview" zoomScale="55" zoomScaleNormal="100" zoomScaleSheetLayoutView="55" workbookViewId="0">
      <selection activeCell="F26" sqref="F26"/>
    </sheetView>
  </sheetViews>
  <sheetFormatPr defaultColWidth="9" defaultRowHeight="18" x14ac:dyDescent="0.45"/>
  <cols>
    <col min="1" max="1" width="33.5" style="82" customWidth="1"/>
    <col min="2" max="2" width="11.8984375" style="82" customWidth="1"/>
    <col min="3" max="8" width="9.3984375" style="82" bestFit="1" customWidth="1"/>
    <col min="9" max="9" width="10.69921875" style="82" bestFit="1" customWidth="1"/>
    <col min="10" max="10" width="10.69921875" style="82" customWidth="1"/>
    <col min="11" max="11" width="7.8984375" style="82" customWidth="1"/>
    <col min="12" max="12" width="14.69921875" style="82" customWidth="1"/>
    <col min="13" max="13" width="21.59765625" style="82" customWidth="1"/>
    <col min="14" max="14" width="12.8984375" style="82" customWidth="1"/>
    <col min="15" max="15" width="17.8984375" style="82" customWidth="1"/>
    <col min="16" max="16" width="7.3984375" style="82" customWidth="1"/>
    <col min="17" max="17" width="25.69921875" style="82" customWidth="1"/>
    <col min="18" max="18" width="9" style="82" hidden="1" customWidth="1"/>
    <col min="19" max="16384" width="9" style="82"/>
  </cols>
  <sheetData>
    <row r="1" spans="1:17" s="93" customFormat="1" ht="36.6" customHeight="1" x14ac:dyDescent="0.45">
      <c r="A1" s="55" t="s">
        <v>131</v>
      </c>
      <c r="B1" s="48"/>
      <c r="C1" s="266"/>
      <c r="D1" s="266"/>
      <c r="E1" s="266"/>
      <c r="F1" s="266"/>
      <c r="G1" s="266"/>
      <c r="H1" s="266"/>
      <c r="I1" s="266"/>
      <c r="J1" s="266"/>
      <c r="N1" s="166" t="s">
        <v>135</v>
      </c>
    </row>
    <row r="2" spans="1:17" ht="35.4" x14ac:dyDescent="0.45">
      <c r="A2" s="55" t="s">
        <v>35</v>
      </c>
      <c r="B2" s="55"/>
      <c r="C2" s="227" t="s">
        <v>38</v>
      </c>
      <c r="D2" s="228"/>
      <c r="E2" s="228"/>
      <c r="F2" s="228"/>
      <c r="G2" s="228"/>
      <c r="H2" s="228"/>
      <c r="I2" s="228"/>
      <c r="J2" s="228"/>
      <c r="P2" s="30"/>
    </row>
    <row r="3" spans="1:17" ht="48" customHeight="1" x14ac:dyDescent="0.9">
      <c r="A3" s="75" t="s">
        <v>16</v>
      </c>
      <c r="B3" s="16"/>
      <c r="C3" s="16"/>
      <c r="D3" s="16"/>
      <c r="E3" s="16"/>
      <c r="F3" s="16"/>
      <c r="G3" s="16"/>
      <c r="H3" s="16"/>
      <c r="I3" s="16"/>
      <c r="J3" s="16"/>
      <c r="K3" s="16"/>
      <c r="L3" s="16"/>
      <c r="O3" s="76" t="s">
        <v>86</v>
      </c>
    </row>
    <row r="4" spans="1:17" ht="12" customHeight="1" x14ac:dyDescent="0.45">
      <c r="A4" s="16"/>
      <c r="B4" s="16"/>
      <c r="C4" s="16"/>
      <c r="D4" s="16"/>
      <c r="E4" s="16"/>
      <c r="F4" s="16"/>
      <c r="G4" s="16"/>
      <c r="H4" s="16"/>
      <c r="I4" s="16"/>
      <c r="J4" s="16"/>
      <c r="K4" s="16"/>
      <c r="L4" s="16"/>
      <c r="O4" s="17"/>
    </row>
    <row r="5" spans="1:17" ht="39" customHeight="1" x14ac:dyDescent="0.45">
      <c r="A5" s="16" t="s">
        <v>41</v>
      </c>
      <c r="B5" s="16"/>
      <c r="C5" s="16"/>
      <c r="D5" s="16"/>
      <c r="E5" s="16"/>
      <c r="F5" s="16"/>
      <c r="G5" s="16"/>
      <c r="H5" s="16"/>
      <c r="I5" s="16"/>
      <c r="J5" s="16"/>
      <c r="K5" s="16"/>
      <c r="L5" s="16"/>
      <c r="O5" s="17"/>
    </row>
    <row r="6" spans="1:17" ht="28.5" customHeight="1" x14ac:dyDescent="0.45">
      <c r="A6" s="129" t="s">
        <v>106</v>
      </c>
      <c r="B6" s="16"/>
      <c r="C6" s="16"/>
      <c r="D6" s="16"/>
      <c r="E6" s="16"/>
      <c r="F6" s="16"/>
      <c r="G6" s="16"/>
      <c r="H6" s="16"/>
      <c r="I6" s="16"/>
      <c r="J6" s="16"/>
      <c r="K6" s="16"/>
      <c r="L6" s="16"/>
      <c r="O6" s="17"/>
    </row>
    <row r="7" spans="1:17" ht="40.5" customHeight="1" x14ac:dyDescent="0.45">
      <c r="A7" s="18"/>
      <c r="B7" s="18"/>
      <c r="C7" s="18"/>
      <c r="D7" s="18"/>
      <c r="E7" s="18"/>
      <c r="F7" s="18"/>
      <c r="G7" s="18"/>
      <c r="H7" s="18"/>
      <c r="I7" s="18"/>
      <c r="J7" s="292" t="s">
        <v>104</v>
      </c>
      <c r="K7" s="292"/>
      <c r="L7" s="292"/>
      <c r="M7" s="285" t="s">
        <v>113</v>
      </c>
      <c r="N7" s="286"/>
      <c r="O7" s="268" t="s">
        <v>117</v>
      </c>
      <c r="P7" s="235" t="s">
        <v>8</v>
      </c>
      <c r="Q7" s="236"/>
    </row>
    <row r="8" spans="1:17" ht="30.75" customHeight="1" x14ac:dyDescent="0.45">
      <c r="A8" s="293"/>
      <c r="B8" s="294"/>
      <c r="C8" s="77" t="s">
        <v>0</v>
      </c>
      <c r="D8" s="77" t="s">
        <v>1</v>
      </c>
      <c r="E8" s="77" t="s">
        <v>2</v>
      </c>
      <c r="F8" s="77" t="s">
        <v>3</v>
      </c>
      <c r="G8" s="77" t="s">
        <v>4</v>
      </c>
      <c r="H8" s="77" t="s">
        <v>5</v>
      </c>
      <c r="I8" s="128" t="s">
        <v>6</v>
      </c>
      <c r="J8" s="292"/>
      <c r="K8" s="292"/>
      <c r="L8" s="292"/>
      <c r="M8" s="287"/>
      <c r="N8" s="288"/>
      <c r="O8" s="269"/>
      <c r="P8" s="237"/>
      <c r="Q8" s="238"/>
    </row>
    <row r="9" spans="1:17" ht="27.75" customHeight="1" x14ac:dyDescent="0.45">
      <c r="A9" s="295"/>
      <c r="B9" s="296"/>
      <c r="C9" s="142">
        <v>44899</v>
      </c>
      <c r="D9" s="19">
        <f t="shared" ref="D9:I9" si="0">C9+1</f>
        <v>44900</v>
      </c>
      <c r="E9" s="19">
        <f t="shared" si="0"/>
        <v>44901</v>
      </c>
      <c r="F9" s="19">
        <f t="shared" si="0"/>
        <v>44902</v>
      </c>
      <c r="G9" s="19">
        <f t="shared" si="0"/>
        <v>44903</v>
      </c>
      <c r="H9" s="19">
        <f t="shared" si="0"/>
        <v>44904</v>
      </c>
      <c r="I9" s="143">
        <f t="shared" si="0"/>
        <v>44905</v>
      </c>
      <c r="J9" s="289"/>
      <c r="K9" s="290"/>
      <c r="L9" s="291"/>
      <c r="M9" s="134"/>
      <c r="N9" s="136"/>
      <c r="O9" s="150"/>
      <c r="P9" s="109"/>
      <c r="Q9" s="110"/>
    </row>
    <row r="10" spans="1:17" s="93" customFormat="1" ht="33" customHeight="1" x14ac:dyDescent="0.45">
      <c r="A10" s="189" t="s">
        <v>101</v>
      </c>
      <c r="B10" s="297"/>
      <c r="C10" s="182"/>
      <c r="D10" s="182"/>
      <c r="E10" s="182"/>
      <c r="F10" s="182"/>
      <c r="G10" s="182"/>
      <c r="H10" s="182"/>
      <c r="I10" s="182"/>
      <c r="J10" s="304"/>
      <c r="K10" s="305"/>
      <c r="L10" s="306"/>
      <c r="M10" s="137"/>
      <c r="N10" s="138"/>
      <c r="O10" s="125"/>
      <c r="P10" s="109"/>
      <c r="Q10" s="110"/>
    </row>
    <row r="11" spans="1:17" ht="33" customHeight="1" x14ac:dyDescent="0.45">
      <c r="A11" s="31" t="s">
        <v>31</v>
      </c>
      <c r="B11" s="60" t="s">
        <v>48</v>
      </c>
      <c r="C11" s="29"/>
      <c r="D11" s="29"/>
      <c r="E11" s="29"/>
      <c r="F11" s="29"/>
      <c r="G11" s="29"/>
      <c r="H11" s="29"/>
      <c r="I11" s="151"/>
      <c r="J11" s="307"/>
      <c r="K11" s="308"/>
      <c r="L11" s="309"/>
      <c r="M11" s="141"/>
      <c r="N11" s="147"/>
      <c r="O11" s="152"/>
      <c r="P11" s="109"/>
      <c r="Q11" s="110"/>
    </row>
    <row r="12" spans="1:17" ht="33" customHeight="1" x14ac:dyDescent="0.45">
      <c r="A12" s="31" t="s">
        <v>31</v>
      </c>
      <c r="B12" s="60" t="s">
        <v>49</v>
      </c>
      <c r="C12" s="29"/>
      <c r="D12" s="29"/>
      <c r="E12" s="29"/>
      <c r="F12" s="29"/>
      <c r="G12" s="29"/>
      <c r="H12" s="29"/>
      <c r="I12" s="151"/>
      <c r="J12" s="310"/>
      <c r="K12" s="311"/>
      <c r="L12" s="312"/>
      <c r="M12" s="131"/>
      <c r="N12" s="154" t="str">
        <f>IF(COUNTIF(C13:I13,"&gt;=50")&gt;0,"実施","―")</f>
        <v>―</v>
      </c>
      <c r="O12" s="153"/>
      <c r="P12" s="109"/>
      <c r="Q12" s="110"/>
    </row>
    <row r="13" spans="1:17" ht="26.4" hidden="1" x14ac:dyDescent="0.45">
      <c r="A13" s="31"/>
      <c r="B13" s="60"/>
      <c r="C13" s="29">
        <f t="shared" ref="C13:G13" si="1">C11+C12</f>
        <v>0</v>
      </c>
      <c r="D13" s="29">
        <f t="shared" si="1"/>
        <v>0</v>
      </c>
      <c r="E13" s="29">
        <f t="shared" si="1"/>
        <v>0</v>
      </c>
      <c r="F13" s="29">
        <f t="shared" si="1"/>
        <v>0</v>
      </c>
      <c r="G13" s="29">
        <f t="shared" si="1"/>
        <v>0</v>
      </c>
      <c r="H13" s="29">
        <f t="shared" ref="H13:I13" si="2">H11+H12</f>
        <v>0</v>
      </c>
      <c r="I13" s="29">
        <f t="shared" si="2"/>
        <v>0</v>
      </c>
      <c r="J13" s="148"/>
      <c r="K13" s="149"/>
      <c r="M13" s="132"/>
      <c r="N13" s="133"/>
      <c r="O13" s="102"/>
      <c r="P13" s="109"/>
      <c r="Q13" s="110"/>
    </row>
    <row r="14" spans="1:17" ht="33" customHeight="1" x14ac:dyDescent="0.45">
      <c r="A14" s="20" t="s">
        <v>27</v>
      </c>
      <c r="B14" s="61"/>
      <c r="C14" s="57"/>
      <c r="D14" s="57"/>
      <c r="E14" s="57"/>
      <c r="F14" s="57"/>
      <c r="G14" s="57"/>
      <c r="H14" s="57"/>
      <c r="I14" s="57"/>
      <c r="J14" s="139"/>
      <c r="K14" s="135"/>
      <c r="L14" s="136"/>
      <c r="M14" s="135"/>
      <c r="N14" s="135"/>
      <c r="O14" s="124">
        <f>ROUNDDOWN(SUMIF(C13:I13,"&gt;=50",C14:I14),0)</f>
        <v>0</v>
      </c>
      <c r="P14" s="109"/>
      <c r="Q14" s="110"/>
    </row>
    <row r="15" spans="1:17" ht="33" customHeight="1" x14ac:dyDescent="0.45">
      <c r="A15" s="20" t="s">
        <v>29</v>
      </c>
      <c r="B15" s="21"/>
      <c r="C15" s="57"/>
      <c r="D15" s="57"/>
      <c r="E15" s="57"/>
      <c r="F15" s="57"/>
      <c r="G15" s="57"/>
      <c r="H15" s="57"/>
      <c r="I15" s="57"/>
      <c r="J15" s="140"/>
      <c r="K15" s="137"/>
      <c r="L15" s="138"/>
      <c r="M15" s="137"/>
      <c r="N15" s="137"/>
      <c r="O15" s="124">
        <f>ROUNDDOWN(SUMIF(C13:I13,"&gt;=50",C15:I15),0)</f>
        <v>0</v>
      </c>
      <c r="P15" s="109"/>
      <c r="Q15" s="110"/>
    </row>
    <row r="16" spans="1:17" ht="25.5" customHeight="1" x14ac:dyDescent="0.45">
      <c r="A16" s="21"/>
      <c r="B16" s="21"/>
      <c r="C16" s="142">
        <f>I9+1</f>
        <v>44906</v>
      </c>
      <c r="D16" s="19">
        <f>C16+1</f>
        <v>44907</v>
      </c>
      <c r="E16" s="19">
        <f t="shared" ref="E16:H51" si="3">D16+1</f>
        <v>44908</v>
      </c>
      <c r="F16" s="19">
        <f t="shared" si="3"/>
        <v>44909</v>
      </c>
      <c r="G16" s="19">
        <f t="shared" si="3"/>
        <v>44910</v>
      </c>
      <c r="H16" s="19">
        <f t="shared" si="3"/>
        <v>44911</v>
      </c>
      <c r="I16" s="143">
        <f>H16+1</f>
        <v>44912</v>
      </c>
      <c r="J16" s="289"/>
      <c r="K16" s="290"/>
      <c r="L16" s="291"/>
      <c r="M16" s="134"/>
      <c r="N16" s="136"/>
      <c r="O16" s="150"/>
      <c r="P16" s="109"/>
      <c r="Q16" s="110"/>
    </row>
    <row r="17" spans="1:17" s="93" customFormat="1" ht="33" customHeight="1" x14ac:dyDescent="0.45">
      <c r="A17" s="189" t="s">
        <v>101</v>
      </c>
      <c r="B17" s="297"/>
      <c r="C17" s="182"/>
      <c r="D17" s="182"/>
      <c r="E17" s="182"/>
      <c r="F17" s="182"/>
      <c r="G17" s="182"/>
      <c r="H17" s="182"/>
      <c r="I17" s="182"/>
      <c r="J17" s="313"/>
      <c r="K17" s="314"/>
      <c r="L17" s="315"/>
      <c r="M17" s="137"/>
      <c r="N17" s="138"/>
      <c r="O17" s="125"/>
      <c r="P17" s="109"/>
      <c r="Q17" s="110"/>
    </row>
    <row r="18" spans="1:17" ht="33" customHeight="1" x14ac:dyDescent="0.45">
      <c r="A18" s="31" t="s">
        <v>31</v>
      </c>
      <c r="B18" s="60" t="s">
        <v>48</v>
      </c>
      <c r="C18" s="29"/>
      <c r="D18" s="29"/>
      <c r="E18" s="29"/>
      <c r="F18" s="29"/>
      <c r="G18" s="29"/>
      <c r="H18" s="29"/>
      <c r="I18" s="29"/>
      <c r="J18" s="316"/>
      <c r="K18" s="317"/>
      <c r="L18" s="318"/>
      <c r="M18" s="141"/>
      <c r="N18" s="147"/>
      <c r="O18" s="152"/>
      <c r="P18" s="109"/>
      <c r="Q18" s="110"/>
    </row>
    <row r="19" spans="1:17" ht="33" customHeight="1" x14ac:dyDescent="0.45">
      <c r="A19" s="31" t="s">
        <v>31</v>
      </c>
      <c r="B19" s="60" t="s">
        <v>49</v>
      </c>
      <c r="C19" s="29"/>
      <c r="D19" s="29"/>
      <c r="E19" s="29"/>
      <c r="F19" s="29"/>
      <c r="G19" s="29"/>
      <c r="H19" s="29"/>
      <c r="I19" s="29"/>
      <c r="J19" s="319"/>
      <c r="K19" s="320"/>
      <c r="L19" s="321"/>
      <c r="M19" s="131"/>
      <c r="N19" s="154" t="str">
        <f>IF(COUNTIF(C20:I20,"&gt;=50")&gt;0,"実施","―")</f>
        <v>―</v>
      </c>
      <c r="O19" s="153"/>
      <c r="P19" s="109"/>
      <c r="Q19" s="110"/>
    </row>
    <row r="20" spans="1:17" ht="26.4" hidden="1" x14ac:dyDescent="0.45">
      <c r="A20" s="31"/>
      <c r="B20" s="60"/>
      <c r="C20" s="29">
        <f t="shared" ref="C20:F20" si="4">C18+C19</f>
        <v>0</v>
      </c>
      <c r="D20" s="29">
        <f t="shared" si="4"/>
        <v>0</v>
      </c>
      <c r="E20" s="29">
        <f t="shared" si="4"/>
        <v>0</v>
      </c>
      <c r="F20" s="29">
        <f t="shared" si="4"/>
        <v>0</v>
      </c>
      <c r="G20" s="29">
        <f t="shared" ref="G20:I20" si="5">G18+G19</f>
        <v>0</v>
      </c>
      <c r="H20" s="29">
        <f t="shared" si="5"/>
        <v>0</v>
      </c>
      <c r="I20" s="29">
        <f t="shared" si="5"/>
        <v>0</v>
      </c>
      <c r="J20" s="148"/>
      <c r="K20" s="149"/>
      <c r="L20" s="93"/>
      <c r="M20" s="132"/>
      <c r="N20" s="133"/>
      <c r="O20" s="102"/>
      <c r="P20" s="109"/>
      <c r="Q20" s="110"/>
    </row>
    <row r="21" spans="1:17" ht="33" customHeight="1" x14ac:dyDescent="0.45">
      <c r="A21" s="20" t="s">
        <v>27</v>
      </c>
      <c r="B21" s="21"/>
      <c r="C21" s="57"/>
      <c r="D21" s="57"/>
      <c r="E21" s="57"/>
      <c r="F21" s="57"/>
      <c r="G21" s="57"/>
      <c r="H21" s="57"/>
      <c r="I21" s="57"/>
      <c r="J21" s="139"/>
      <c r="K21" s="135"/>
      <c r="L21" s="136"/>
      <c r="M21" s="135"/>
      <c r="N21" s="135"/>
      <c r="O21" s="124">
        <f>ROUNDDOWN(SUMIF(C20:I20,"&gt;=50",C21:I21),0)</f>
        <v>0</v>
      </c>
      <c r="P21" s="109"/>
      <c r="Q21" s="110"/>
    </row>
    <row r="22" spans="1:17" ht="33" customHeight="1" x14ac:dyDescent="0.45">
      <c r="A22" s="20" t="s">
        <v>29</v>
      </c>
      <c r="B22" s="21"/>
      <c r="C22" s="57"/>
      <c r="D22" s="57"/>
      <c r="E22" s="57"/>
      <c r="F22" s="57"/>
      <c r="G22" s="57"/>
      <c r="H22" s="57"/>
      <c r="I22" s="57"/>
      <c r="J22" s="140"/>
      <c r="K22" s="137"/>
      <c r="L22" s="138"/>
      <c r="M22" s="137"/>
      <c r="N22" s="137"/>
      <c r="O22" s="124">
        <f>ROUNDDOWN(SUMIF(C20:I20,"&gt;=50",C22:I22),0)</f>
        <v>0</v>
      </c>
      <c r="P22" s="109"/>
      <c r="Q22" s="110"/>
    </row>
    <row r="23" spans="1:17" ht="25.5" customHeight="1" x14ac:dyDescent="0.45">
      <c r="A23" s="21"/>
      <c r="B23" s="21"/>
      <c r="C23" s="142">
        <f>I16+1</f>
        <v>44913</v>
      </c>
      <c r="D23" s="19">
        <f>C23+1</f>
        <v>44914</v>
      </c>
      <c r="E23" s="19">
        <f t="shared" si="3"/>
        <v>44915</v>
      </c>
      <c r="F23" s="19">
        <f t="shared" si="3"/>
        <v>44916</v>
      </c>
      <c r="G23" s="19">
        <f t="shared" si="3"/>
        <v>44917</v>
      </c>
      <c r="H23" s="19">
        <f t="shared" si="3"/>
        <v>44918</v>
      </c>
      <c r="I23" s="143">
        <f>H23+1</f>
        <v>44919</v>
      </c>
      <c r="J23" s="289"/>
      <c r="K23" s="290"/>
      <c r="L23" s="291"/>
      <c r="M23" s="134"/>
      <c r="N23" s="136"/>
      <c r="O23" s="150"/>
      <c r="P23" s="109"/>
      <c r="Q23" s="110"/>
    </row>
    <row r="24" spans="1:17" s="93" customFormat="1" ht="33" customHeight="1" x14ac:dyDescent="0.45">
      <c r="A24" s="189" t="s">
        <v>101</v>
      </c>
      <c r="B24" s="297"/>
      <c r="C24" s="182"/>
      <c r="D24" s="182"/>
      <c r="E24" s="182"/>
      <c r="F24" s="182"/>
      <c r="G24" s="182"/>
      <c r="H24" s="182"/>
      <c r="I24" s="182"/>
      <c r="J24" s="304"/>
      <c r="K24" s="305"/>
      <c r="L24" s="306"/>
      <c r="M24" s="137"/>
      <c r="N24" s="138"/>
      <c r="O24" s="125"/>
      <c r="P24" s="109"/>
      <c r="Q24" s="110"/>
    </row>
    <row r="25" spans="1:17" ht="33" customHeight="1" x14ac:dyDescent="0.45">
      <c r="A25" s="31" t="s">
        <v>31</v>
      </c>
      <c r="B25" s="60" t="s">
        <v>48</v>
      </c>
      <c r="C25" s="29"/>
      <c r="D25" s="29"/>
      <c r="E25" s="29"/>
      <c r="F25" s="29"/>
      <c r="G25" s="29"/>
      <c r="H25" s="29"/>
      <c r="I25" s="29"/>
      <c r="J25" s="307"/>
      <c r="K25" s="308"/>
      <c r="L25" s="309"/>
      <c r="M25" s="141"/>
      <c r="N25" s="147"/>
      <c r="O25" s="152"/>
      <c r="P25" s="109"/>
      <c r="Q25" s="110"/>
    </row>
    <row r="26" spans="1:17" ht="32.4" customHeight="1" x14ac:dyDescent="0.45">
      <c r="A26" s="31" t="s">
        <v>31</v>
      </c>
      <c r="B26" s="60" t="s">
        <v>49</v>
      </c>
      <c r="C26" s="29"/>
      <c r="D26" s="29"/>
      <c r="E26" s="29"/>
      <c r="F26" s="29"/>
      <c r="G26" s="29"/>
      <c r="H26" s="29"/>
      <c r="I26" s="29"/>
      <c r="J26" s="310"/>
      <c r="K26" s="311"/>
      <c r="L26" s="312"/>
      <c r="M26" s="131"/>
      <c r="N26" s="154" t="str">
        <f>IF(COUNTIF(C27:I27,"&gt;=50")&gt;0,"実施","―")</f>
        <v>―</v>
      </c>
      <c r="O26" s="153"/>
      <c r="P26" s="109"/>
      <c r="Q26" s="110"/>
    </row>
    <row r="27" spans="1:17" ht="26.4" hidden="1" x14ac:dyDescent="0.45">
      <c r="A27" s="31"/>
      <c r="B27" s="60"/>
      <c r="C27" s="29">
        <f t="shared" ref="C27:F27" si="6">C25+C26</f>
        <v>0</v>
      </c>
      <c r="D27" s="29">
        <f t="shared" si="6"/>
        <v>0</v>
      </c>
      <c r="E27" s="29">
        <f t="shared" si="6"/>
        <v>0</v>
      </c>
      <c r="F27" s="29">
        <f t="shared" si="6"/>
        <v>0</v>
      </c>
      <c r="G27" s="29">
        <f t="shared" ref="G27:I27" si="7">G25+G26</f>
        <v>0</v>
      </c>
      <c r="H27" s="29">
        <f t="shared" si="7"/>
        <v>0</v>
      </c>
      <c r="I27" s="29">
        <f t="shared" si="7"/>
        <v>0</v>
      </c>
      <c r="J27" s="148"/>
      <c r="K27" s="149"/>
      <c r="L27" s="93"/>
      <c r="M27" s="132"/>
      <c r="N27" s="133"/>
      <c r="O27" s="102"/>
      <c r="P27" s="109"/>
      <c r="Q27" s="110"/>
    </row>
    <row r="28" spans="1:17" ht="33" customHeight="1" x14ac:dyDescent="0.45">
      <c r="A28" s="20" t="s">
        <v>27</v>
      </c>
      <c r="B28" s="21"/>
      <c r="C28" s="57"/>
      <c r="D28" s="57"/>
      <c r="E28" s="57"/>
      <c r="F28" s="57"/>
      <c r="G28" s="57"/>
      <c r="H28" s="57"/>
      <c r="I28" s="57"/>
      <c r="J28" s="139"/>
      <c r="K28" s="135"/>
      <c r="L28" s="136"/>
      <c r="M28" s="135"/>
      <c r="N28" s="135"/>
      <c r="O28" s="124">
        <f>ROUNDDOWN(SUMIF(C27:I27,"&gt;=50",C28:I28),0)</f>
        <v>0</v>
      </c>
      <c r="P28" s="109"/>
      <c r="Q28" s="110"/>
    </row>
    <row r="29" spans="1:17" ht="33" customHeight="1" x14ac:dyDescent="0.45">
      <c r="A29" s="20" t="s">
        <v>29</v>
      </c>
      <c r="B29" s="21"/>
      <c r="C29" s="57"/>
      <c r="D29" s="57"/>
      <c r="E29" s="57"/>
      <c r="F29" s="57"/>
      <c r="G29" s="57"/>
      <c r="H29" s="57"/>
      <c r="I29" s="57"/>
      <c r="J29" s="140"/>
      <c r="K29" s="137"/>
      <c r="L29" s="138"/>
      <c r="M29" s="137"/>
      <c r="N29" s="137"/>
      <c r="O29" s="124">
        <f>ROUNDDOWN(SUMIF(C27:I27,"&gt;=50",C29:I29),0)</f>
        <v>0</v>
      </c>
      <c r="P29" s="109"/>
      <c r="Q29" s="110"/>
    </row>
    <row r="30" spans="1:17" ht="25.5" customHeight="1" x14ac:dyDescent="0.45">
      <c r="A30" s="21"/>
      <c r="B30" s="21"/>
      <c r="C30" s="142">
        <f>I23+1</f>
        <v>44920</v>
      </c>
      <c r="D30" s="19">
        <f>C30+1</f>
        <v>44921</v>
      </c>
      <c r="E30" s="19">
        <f t="shared" si="3"/>
        <v>44922</v>
      </c>
      <c r="F30" s="19">
        <f t="shared" si="3"/>
        <v>44923</v>
      </c>
      <c r="G30" s="19">
        <f t="shared" si="3"/>
        <v>44924</v>
      </c>
      <c r="H30" s="19">
        <f t="shared" si="3"/>
        <v>44925</v>
      </c>
      <c r="I30" s="143">
        <f>H30+1</f>
        <v>44926</v>
      </c>
      <c r="J30" s="289"/>
      <c r="K30" s="290"/>
      <c r="L30" s="291"/>
      <c r="M30" s="134"/>
      <c r="N30" s="136"/>
      <c r="O30" s="150"/>
      <c r="P30" s="109"/>
      <c r="Q30" s="110"/>
    </row>
    <row r="31" spans="1:17" s="93" customFormat="1" ht="33" customHeight="1" x14ac:dyDescent="0.45">
      <c r="A31" s="189" t="s">
        <v>101</v>
      </c>
      <c r="B31" s="297"/>
      <c r="C31" s="182"/>
      <c r="D31" s="182"/>
      <c r="E31" s="182"/>
      <c r="F31" s="182"/>
      <c r="G31" s="182"/>
      <c r="H31" s="182"/>
      <c r="I31" s="182"/>
      <c r="J31" s="304"/>
      <c r="K31" s="305"/>
      <c r="L31" s="306"/>
      <c r="M31" s="137"/>
      <c r="N31" s="138"/>
      <c r="O31" s="125"/>
      <c r="P31" s="109"/>
      <c r="Q31" s="110"/>
    </row>
    <row r="32" spans="1:17" ht="33" customHeight="1" x14ac:dyDescent="0.45">
      <c r="A32" s="31" t="s">
        <v>31</v>
      </c>
      <c r="B32" s="60" t="s">
        <v>48</v>
      </c>
      <c r="C32" s="29"/>
      <c r="D32" s="29"/>
      <c r="E32" s="29"/>
      <c r="F32" s="29"/>
      <c r="G32" s="29"/>
      <c r="H32" s="29"/>
      <c r="I32" s="29"/>
      <c r="J32" s="307"/>
      <c r="K32" s="308"/>
      <c r="L32" s="309"/>
      <c r="M32" s="141"/>
      <c r="N32" s="147"/>
      <c r="O32" s="152"/>
      <c r="P32" s="109"/>
      <c r="Q32" s="110"/>
    </row>
    <row r="33" spans="1:17" ht="33" customHeight="1" x14ac:dyDescent="0.45">
      <c r="A33" s="31" t="s">
        <v>31</v>
      </c>
      <c r="B33" s="60" t="s">
        <v>49</v>
      </c>
      <c r="C33" s="29"/>
      <c r="D33" s="29"/>
      <c r="E33" s="29"/>
      <c r="F33" s="29"/>
      <c r="G33" s="29"/>
      <c r="H33" s="29"/>
      <c r="I33" s="29"/>
      <c r="J33" s="310"/>
      <c r="K33" s="311"/>
      <c r="L33" s="312"/>
      <c r="M33" s="131"/>
      <c r="N33" s="154" t="str">
        <f>IF(COUNTIF(C34:I34,"&gt;=50")&gt;0,"実施","―")</f>
        <v>―</v>
      </c>
      <c r="O33" s="153"/>
      <c r="P33" s="109"/>
      <c r="Q33" s="110"/>
    </row>
    <row r="34" spans="1:17" ht="26.4" hidden="1" x14ac:dyDescent="0.45">
      <c r="A34" s="31"/>
      <c r="B34" s="60"/>
      <c r="C34" s="29">
        <f t="shared" ref="C34:G34" si="8">C32+C33</f>
        <v>0</v>
      </c>
      <c r="D34" s="29">
        <f t="shared" si="8"/>
        <v>0</v>
      </c>
      <c r="E34" s="29">
        <f t="shared" si="8"/>
        <v>0</v>
      </c>
      <c r="F34" s="29">
        <f t="shared" si="8"/>
        <v>0</v>
      </c>
      <c r="G34" s="29">
        <f t="shared" si="8"/>
        <v>0</v>
      </c>
      <c r="H34" s="29">
        <f t="shared" ref="H34:I34" si="9">H32+H33</f>
        <v>0</v>
      </c>
      <c r="I34" s="29">
        <f t="shared" si="9"/>
        <v>0</v>
      </c>
      <c r="J34" s="148"/>
      <c r="K34" s="149"/>
      <c r="L34" s="93"/>
      <c r="M34" s="132"/>
      <c r="N34" s="133"/>
      <c r="O34" s="102"/>
      <c r="P34" s="109"/>
      <c r="Q34" s="110"/>
    </row>
    <row r="35" spans="1:17" ht="33" customHeight="1" x14ac:dyDescent="0.45">
      <c r="A35" s="20" t="s">
        <v>27</v>
      </c>
      <c r="B35" s="21"/>
      <c r="C35" s="57"/>
      <c r="D35" s="57"/>
      <c r="E35" s="57"/>
      <c r="F35" s="57"/>
      <c r="G35" s="57"/>
      <c r="H35" s="57"/>
      <c r="I35" s="57"/>
      <c r="J35" s="139"/>
      <c r="K35" s="135"/>
      <c r="L35" s="136"/>
      <c r="M35" s="135"/>
      <c r="N35" s="135"/>
      <c r="O35" s="124">
        <f>ROUNDDOWN(SUMIF(C34:I34,"&gt;=50",C35:I35),0)</f>
        <v>0</v>
      </c>
      <c r="P35" s="109"/>
      <c r="Q35" s="110"/>
    </row>
    <row r="36" spans="1:17" ht="33" customHeight="1" x14ac:dyDescent="0.45">
      <c r="A36" s="20" t="s">
        <v>29</v>
      </c>
      <c r="B36" s="21"/>
      <c r="C36" s="57"/>
      <c r="D36" s="57"/>
      <c r="E36" s="57"/>
      <c r="F36" s="57"/>
      <c r="G36" s="57"/>
      <c r="H36" s="57"/>
      <c r="I36" s="57"/>
      <c r="J36" s="140"/>
      <c r="K36" s="137"/>
      <c r="L36" s="138"/>
      <c r="M36" s="137"/>
      <c r="N36" s="137"/>
      <c r="O36" s="124">
        <f>ROUNDDOWN(SUMIF(C34:I34,"&gt;=50",C36:I36),0)</f>
        <v>0</v>
      </c>
      <c r="P36" s="109"/>
      <c r="Q36" s="110"/>
    </row>
    <row r="37" spans="1:17" ht="25.5" customHeight="1" x14ac:dyDescent="0.45">
      <c r="A37" s="21"/>
      <c r="B37" s="21"/>
      <c r="C37" s="142">
        <f>I30+1</f>
        <v>44927</v>
      </c>
      <c r="D37" s="142">
        <f>C37+1</f>
        <v>44928</v>
      </c>
      <c r="E37" s="19">
        <f t="shared" si="3"/>
        <v>44929</v>
      </c>
      <c r="F37" s="19">
        <f t="shared" si="3"/>
        <v>44930</v>
      </c>
      <c r="G37" s="19">
        <f t="shared" si="3"/>
        <v>44931</v>
      </c>
      <c r="H37" s="19">
        <f t="shared" si="3"/>
        <v>44932</v>
      </c>
      <c r="I37" s="143">
        <f>H37+1</f>
        <v>44933</v>
      </c>
      <c r="J37" s="289"/>
      <c r="K37" s="290"/>
      <c r="L37" s="291"/>
      <c r="M37" s="134"/>
      <c r="N37" s="136"/>
      <c r="O37" s="150"/>
      <c r="P37" s="109"/>
      <c r="Q37" s="110"/>
    </row>
    <row r="38" spans="1:17" s="93" customFormat="1" ht="33" customHeight="1" x14ac:dyDescent="0.45">
      <c r="A38" s="189" t="s">
        <v>101</v>
      </c>
      <c r="B38" s="297"/>
      <c r="C38" s="182"/>
      <c r="D38" s="182"/>
      <c r="E38" s="182"/>
      <c r="F38" s="182"/>
      <c r="G38" s="182"/>
      <c r="H38" s="182"/>
      <c r="I38" s="182"/>
      <c r="J38" s="304"/>
      <c r="K38" s="305"/>
      <c r="L38" s="306"/>
      <c r="M38" s="137"/>
      <c r="N38" s="138"/>
      <c r="O38" s="125"/>
      <c r="P38" s="109"/>
      <c r="Q38" s="110"/>
    </row>
    <row r="39" spans="1:17" ht="33" customHeight="1" x14ac:dyDescent="0.45">
      <c r="A39" s="31" t="s">
        <v>31</v>
      </c>
      <c r="B39" s="60" t="s">
        <v>48</v>
      </c>
      <c r="C39" s="29"/>
      <c r="D39" s="29"/>
      <c r="E39" s="29"/>
      <c r="F39" s="29"/>
      <c r="G39" s="29"/>
      <c r="H39" s="29"/>
      <c r="I39" s="29"/>
      <c r="J39" s="307"/>
      <c r="K39" s="308"/>
      <c r="L39" s="309"/>
      <c r="M39" s="141"/>
      <c r="N39" s="147"/>
      <c r="O39" s="152"/>
      <c r="P39" s="109"/>
      <c r="Q39" s="110"/>
    </row>
    <row r="40" spans="1:17" ht="33" customHeight="1" x14ac:dyDescent="0.45">
      <c r="A40" s="31" t="s">
        <v>31</v>
      </c>
      <c r="B40" s="60" t="s">
        <v>49</v>
      </c>
      <c r="C40" s="29"/>
      <c r="D40" s="29"/>
      <c r="E40" s="29"/>
      <c r="F40" s="29"/>
      <c r="G40" s="29"/>
      <c r="H40" s="29"/>
      <c r="I40" s="29"/>
      <c r="J40" s="310"/>
      <c r="K40" s="311"/>
      <c r="L40" s="312"/>
      <c r="M40" s="131"/>
      <c r="N40" s="154" t="str">
        <f>IF(COUNTIF(C41:I41,"&gt;=50")&gt;0,"実施","―")</f>
        <v>―</v>
      </c>
      <c r="O40" s="153"/>
      <c r="P40" s="109"/>
      <c r="Q40" s="110"/>
    </row>
    <row r="41" spans="1:17" ht="26.4" hidden="1" x14ac:dyDescent="0.45">
      <c r="A41" s="31"/>
      <c r="B41" s="60"/>
      <c r="C41" s="29">
        <f t="shared" ref="C41:G41" si="10">C39+C40</f>
        <v>0</v>
      </c>
      <c r="D41" s="29">
        <f t="shared" si="10"/>
        <v>0</v>
      </c>
      <c r="E41" s="29">
        <f t="shared" si="10"/>
        <v>0</v>
      </c>
      <c r="F41" s="29">
        <f t="shared" si="10"/>
        <v>0</v>
      </c>
      <c r="G41" s="29">
        <f t="shared" si="10"/>
        <v>0</v>
      </c>
      <c r="H41" s="29">
        <f t="shared" ref="H41:I41" si="11">H39+H40</f>
        <v>0</v>
      </c>
      <c r="I41" s="29">
        <f t="shared" si="11"/>
        <v>0</v>
      </c>
      <c r="J41" s="148"/>
      <c r="K41" s="149"/>
      <c r="L41" s="93"/>
      <c r="M41" s="132"/>
      <c r="N41" s="133"/>
      <c r="O41" s="102"/>
      <c r="P41" s="109"/>
      <c r="Q41" s="110"/>
    </row>
    <row r="42" spans="1:17" ht="33" customHeight="1" x14ac:dyDescent="0.45">
      <c r="A42" s="20" t="s">
        <v>27</v>
      </c>
      <c r="B42" s="21"/>
      <c r="C42" s="57"/>
      <c r="D42" s="57"/>
      <c r="E42" s="57"/>
      <c r="F42" s="57"/>
      <c r="G42" s="57"/>
      <c r="H42" s="57"/>
      <c r="I42" s="57"/>
      <c r="J42" s="139"/>
      <c r="K42" s="135"/>
      <c r="L42" s="136"/>
      <c r="M42" s="135"/>
      <c r="N42" s="135"/>
      <c r="O42" s="124">
        <f>ROUNDDOWN(SUMIF(C41:I41,"&gt;=50",C42:I42),0)</f>
        <v>0</v>
      </c>
      <c r="P42" s="109"/>
      <c r="Q42" s="110"/>
    </row>
    <row r="43" spans="1:17" ht="33" customHeight="1" x14ac:dyDescent="0.45">
      <c r="A43" s="20" t="s">
        <v>29</v>
      </c>
      <c r="B43" s="21"/>
      <c r="C43" s="57"/>
      <c r="D43" s="57"/>
      <c r="E43" s="57"/>
      <c r="F43" s="57"/>
      <c r="G43" s="57"/>
      <c r="H43" s="57"/>
      <c r="I43" s="57"/>
      <c r="J43" s="140"/>
      <c r="K43" s="137"/>
      <c r="L43" s="138"/>
      <c r="M43" s="137"/>
      <c r="N43" s="137"/>
      <c r="O43" s="124">
        <f>ROUNDDOWN(SUMIF(C41:I41,"&gt;=50",C43:I43),0)</f>
        <v>0</v>
      </c>
      <c r="P43" s="109"/>
      <c r="Q43" s="110"/>
    </row>
    <row r="44" spans="1:17" ht="25.5" customHeight="1" x14ac:dyDescent="0.45">
      <c r="A44" s="21"/>
      <c r="B44" s="21"/>
      <c r="C44" s="142">
        <f>I37+1</f>
        <v>44934</v>
      </c>
      <c r="D44" s="142">
        <f>C44+1</f>
        <v>44935</v>
      </c>
      <c r="E44" s="19">
        <f t="shared" si="3"/>
        <v>44936</v>
      </c>
      <c r="F44" s="19">
        <f t="shared" si="3"/>
        <v>44937</v>
      </c>
      <c r="G44" s="19">
        <f t="shared" si="3"/>
        <v>44938</v>
      </c>
      <c r="H44" s="19">
        <f t="shared" si="3"/>
        <v>44939</v>
      </c>
      <c r="I44" s="143">
        <f>H44+1</f>
        <v>44940</v>
      </c>
      <c r="J44" s="289"/>
      <c r="K44" s="290"/>
      <c r="L44" s="291"/>
      <c r="M44" s="134"/>
      <c r="N44" s="136"/>
      <c r="O44" s="150"/>
      <c r="P44" s="109"/>
      <c r="Q44" s="110"/>
    </row>
    <row r="45" spans="1:17" s="93" customFormat="1" ht="33" customHeight="1" x14ac:dyDescent="0.45">
      <c r="A45" s="189" t="s">
        <v>101</v>
      </c>
      <c r="B45" s="297"/>
      <c r="C45" s="182"/>
      <c r="D45" s="182"/>
      <c r="E45" s="182"/>
      <c r="F45" s="182"/>
      <c r="G45" s="182"/>
      <c r="H45" s="182"/>
      <c r="I45" s="182"/>
      <c r="J45" s="304"/>
      <c r="K45" s="305"/>
      <c r="L45" s="306"/>
      <c r="M45" s="137"/>
      <c r="N45" s="138"/>
      <c r="O45" s="125"/>
      <c r="P45" s="109"/>
      <c r="Q45" s="110"/>
    </row>
    <row r="46" spans="1:17" ht="33" customHeight="1" x14ac:dyDescent="0.45">
      <c r="A46" s="31" t="s">
        <v>31</v>
      </c>
      <c r="B46" s="60" t="s">
        <v>48</v>
      </c>
      <c r="C46" s="29"/>
      <c r="D46" s="29"/>
      <c r="E46" s="29"/>
      <c r="F46" s="29"/>
      <c r="G46" s="29"/>
      <c r="H46" s="29"/>
      <c r="I46" s="29"/>
      <c r="J46" s="307"/>
      <c r="K46" s="308"/>
      <c r="L46" s="309"/>
      <c r="M46" s="141"/>
      <c r="N46" s="147"/>
      <c r="O46" s="152"/>
      <c r="P46" s="109"/>
      <c r="Q46" s="110"/>
    </row>
    <row r="47" spans="1:17" ht="33" customHeight="1" x14ac:dyDescent="0.45">
      <c r="A47" s="31" t="s">
        <v>31</v>
      </c>
      <c r="B47" s="60" t="s">
        <v>49</v>
      </c>
      <c r="C47" s="29"/>
      <c r="D47" s="29"/>
      <c r="E47" s="29"/>
      <c r="F47" s="29"/>
      <c r="G47" s="29"/>
      <c r="H47" s="29"/>
      <c r="I47" s="29"/>
      <c r="J47" s="310"/>
      <c r="K47" s="311"/>
      <c r="L47" s="312"/>
      <c r="M47" s="131"/>
      <c r="N47" s="154" t="str">
        <f>IF(COUNTIF(C48:I48,"&gt;=50")&gt;0,"実施","―")</f>
        <v>―</v>
      </c>
      <c r="O47" s="153"/>
      <c r="P47" s="109"/>
      <c r="Q47" s="110"/>
    </row>
    <row r="48" spans="1:17" ht="26.4" hidden="1" x14ac:dyDescent="0.45">
      <c r="A48" s="31"/>
      <c r="B48" s="60"/>
      <c r="C48" s="29">
        <f t="shared" ref="C48:I48" si="12">C46+C47</f>
        <v>0</v>
      </c>
      <c r="D48" s="29">
        <f t="shared" si="12"/>
        <v>0</v>
      </c>
      <c r="E48" s="29">
        <f t="shared" si="12"/>
        <v>0</v>
      </c>
      <c r="F48" s="29">
        <f t="shared" si="12"/>
        <v>0</v>
      </c>
      <c r="G48" s="29">
        <f t="shared" si="12"/>
        <v>0</v>
      </c>
      <c r="H48" s="29">
        <f t="shared" si="12"/>
        <v>0</v>
      </c>
      <c r="I48" s="29">
        <f t="shared" si="12"/>
        <v>0</v>
      </c>
      <c r="J48" s="148"/>
      <c r="K48" s="149"/>
      <c r="L48" s="93"/>
      <c r="M48" s="132"/>
      <c r="N48" s="133"/>
      <c r="O48" s="102"/>
      <c r="P48" s="109"/>
      <c r="Q48" s="110"/>
    </row>
    <row r="49" spans="1:17" ht="33" customHeight="1" x14ac:dyDescent="0.45">
      <c r="A49" s="20" t="s">
        <v>27</v>
      </c>
      <c r="B49" s="21"/>
      <c r="C49" s="57"/>
      <c r="D49" s="57"/>
      <c r="E49" s="57"/>
      <c r="F49" s="57"/>
      <c r="G49" s="57"/>
      <c r="H49" s="57"/>
      <c r="I49" s="57"/>
      <c r="J49" s="139"/>
      <c r="K49" s="135"/>
      <c r="L49" s="136"/>
      <c r="M49" s="135"/>
      <c r="N49" s="135"/>
      <c r="O49" s="124">
        <f>ROUNDDOWN(SUMIF(C48:I48,"&gt;=50",C49:I49),0)</f>
        <v>0</v>
      </c>
      <c r="P49" s="109"/>
      <c r="Q49" s="110"/>
    </row>
    <row r="50" spans="1:17" ht="33" customHeight="1" x14ac:dyDescent="0.45">
      <c r="A50" s="20" t="s">
        <v>29</v>
      </c>
      <c r="B50" s="21"/>
      <c r="C50" s="57"/>
      <c r="D50" s="57"/>
      <c r="E50" s="57"/>
      <c r="F50" s="57"/>
      <c r="G50" s="57"/>
      <c r="H50" s="57"/>
      <c r="I50" s="57"/>
      <c r="J50" s="140"/>
      <c r="K50" s="137"/>
      <c r="L50" s="138"/>
      <c r="M50" s="137"/>
      <c r="N50" s="137"/>
      <c r="O50" s="124">
        <f>ROUNDDOWN(SUMIF(C48:I48,"&gt;=50",C50:I50),0)</f>
        <v>0</v>
      </c>
      <c r="P50" s="109"/>
      <c r="Q50" s="110"/>
    </row>
    <row r="51" spans="1:17" ht="25.5" customHeight="1" x14ac:dyDescent="0.45">
      <c r="A51" s="21"/>
      <c r="B51" s="21"/>
      <c r="C51" s="142">
        <f>I44+1</f>
        <v>44941</v>
      </c>
      <c r="D51" s="19">
        <f>C51+1</f>
        <v>44942</v>
      </c>
      <c r="E51" s="19">
        <f t="shared" si="3"/>
        <v>44943</v>
      </c>
      <c r="F51" s="19">
        <f t="shared" si="3"/>
        <v>44944</v>
      </c>
      <c r="G51" s="19">
        <f t="shared" si="3"/>
        <v>44945</v>
      </c>
      <c r="H51" s="19">
        <f t="shared" si="3"/>
        <v>44946</v>
      </c>
      <c r="I51" s="143">
        <f>H51+1</f>
        <v>44947</v>
      </c>
      <c r="J51" s="289"/>
      <c r="K51" s="290"/>
      <c r="L51" s="291"/>
      <c r="M51" s="134"/>
      <c r="N51" s="136"/>
      <c r="O51" s="150"/>
      <c r="P51" s="111"/>
      <c r="Q51" s="112"/>
    </row>
    <row r="52" spans="1:17" s="93" customFormat="1" ht="33" customHeight="1" x14ac:dyDescent="0.45">
      <c r="A52" s="189" t="s">
        <v>101</v>
      </c>
      <c r="B52" s="297"/>
      <c r="C52" s="182"/>
      <c r="D52" s="182"/>
      <c r="E52" s="182"/>
      <c r="F52" s="182"/>
      <c r="G52" s="182"/>
      <c r="H52" s="182"/>
      <c r="I52" s="182"/>
      <c r="J52" s="304"/>
      <c r="K52" s="305"/>
      <c r="L52" s="306"/>
      <c r="M52" s="137"/>
      <c r="N52" s="138"/>
      <c r="O52" s="125"/>
      <c r="P52" s="109"/>
      <c r="Q52" s="110"/>
    </row>
    <row r="53" spans="1:17" ht="33" customHeight="1" x14ac:dyDescent="0.45">
      <c r="A53" s="31" t="s">
        <v>31</v>
      </c>
      <c r="B53" s="60" t="s">
        <v>48</v>
      </c>
      <c r="C53" s="29"/>
      <c r="D53" s="29"/>
      <c r="E53" s="29"/>
      <c r="F53" s="29"/>
      <c r="G53" s="29"/>
      <c r="H53" s="29"/>
      <c r="I53" s="29"/>
      <c r="J53" s="307"/>
      <c r="K53" s="308"/>
      <c r="L53" s="309"/>
      <c r="M53" s="141"/>
      <c r="N53" s="147"/>
      <c r="O53" s="152"/>
      <c r="P53" s="109"/>
      <c r="Q53" s="110"/>
    </row>
    <row r="54" spans="1:17" ht="33" customHeight="1" x14ac:dyDescent="0.45">
      <c r="A54" s="31" t="s">
        <v>31</v>
      </c>
      <c r="B54" s="60" t="s">
        <v>49</v>
      </c>
      <c r="C54" s="29"/>
      <c r="D54" s="29"/>
      <c r="E54" s="29"/>
      <c r="F54" s="29"/>
      <c r="G54" s="29"/>
      <c r="H54" s="29"/>
      <c r="I54" s="29"/>
      <c r="J54" s="310"/>
      <c r="K54" s="311"/>
      <c r="L54" s="312"/>
      <c r="M54" s="131"/>
      <c r="N54" s="154" t="str">
        <f>IF(COUNTIF(C55:I55,"&gt;=50")&gt;0,"実施","―")</f>
        <v>―</v>
      </c>
      <c r="O54" s="153"/>
      <c r="P54" s="109"/>
      <c r="Q54" s="110"/>
    </row>
    <row r="55" spans="1:17" ht="26.4" hidden="1" x14ac:dyDescent="0.45">
      <c r="A55" s="31"/>
      <c r="B55" s="60"/>
      <c r="C55" s="29">
        <f t="shared" ref="C55:I55" si="13">C53+C54</f>
        <v>0</v>
      </c>
      <c r="D55" s="29">
        <f t="shared" si="13"/>
        <v>0</v>
      </c>
      <c r="E55" s="29">
        <f t="shared" si="13"/>
        <v>0</v>
      </c>
      <c r="F55" s="29">
        <f t="shared" si="13"/>
        <v>0</v>
      </c>
      <c r="G55" s="29">
        <f t="shared" si="13"/>
        <v>0</v>
      </c>
      <c r="H55" s="29">
        <f t="shared" si="13"/>
        <v>0</v>
      </c>
      <c r="I55" s="29">
        <f t="shared" si="13"/>
        <v>0</v>
      </c>
      <c r="J55" s="148"/>
      <c r="K55" s="149"/>
      <c r="L55" s="93"/>
      <c r="M55" s="132"/>
      <c r="N55" s="133"/>
      <c r="O55" s="102"/>
      <c r="P55" s="109"/>
      <c r="Q55" s="110"/>
    </row>
    <row r="56" spans="1:17" ht="33" customHeight="1" x14ac:dyDescent="0.45">
      <c r="A56" s="20" t="s">
        <v>27</v>
      </c>
      <c r="B56" s="21"/>
      <c r="C56" s="57"/>
      <c r="D56" s="57"/>
      <c r="E56" s="57"/>
      <c r="F56" s="57"/>
      <c r="G56" s="57"/>
      <c r="H56" s="57"/>
      <c r="I56" s="57"/>
      <c r="J56" s="139"/>
      <c r="K56" s="135"/>
      <c r="L56" s="136"/>
      <c r="M56" s="135"/>
      <c r="N56" s="135"/>
      <c r="O56" s="124">
        <f>ROUNDDOWN(SUMIF(C55:I55,"&gt;=50",C56:I56),0)</f>
        <v>0</v>
      </c>
      <c r="P56" s="109"/>
      <c r="Q56" s="110"/>
    </row>
    <row r="57" spans="1:17" ht="33" customHeight="1" x14ac:dyDescent="0.45">
      <c r="A57" s="20" t="s">
        <v>29</v>
      </c>
      <c r="B57" s="21"/>
      <c r="C57" s="57"/>
      <c r="D57" s="57"/>
      <c r="E57" s="57"/>
      <c r="F57" s="57"/>
      <c r="G57" s="57"/>
      <c r="H57" s="57"/>
      <c r="I57" s="57"/>
      <c r="J57" s="140"/>
      <c r="K57" s="137"/>
      <c r="L57" s="138"/>
      <c r="M57" s="137"/>
      <c r="N57" s="137"/>
      <c r="O57" s="124">
        <f>ROUNDDOWN(SUMIF(C55:I55,"&gt;=50",C57:I57),0)</f>
        <v>0</v>
      </c>
      <c r="P57" s="109"/>
      <c r="Q57" s="110"/>
    </row>
    <row r="58" spans="1:17" ht="25.5" customHeight="1" x14ac:dyDescent="0.45">
      <c r="A58" s="21"/>
      <c r="B58" s="21"/>
      <c r="C58" s="142">
        <f>I51+1</f>
        <v>44948</v>
      </c>
      <c r="D58" s="19">
        <f>C58+1</f>
        <v>44949</v>
      </c>
      <c r="E58" s="19">
        <f t="shared" ref="E58" si="14">D58+1</f>
        <v>44950</v>
      </c>
      <c r="F58" s="19">
        <f t="shared" ref="F58" si="15">E58+1</f>
        <v>44951</v>
      </c>
      <c r="G58" s="19">
        <f t="shared" ref="G58" si="16">F58+1</f>
        <v>44952</v>
      </c>
      <c r="H58" s="19">
        <f t="shared" ref="H58" si="17">G58+1</f>
        <v>44953</v>
      </c>
      <c r="I58" s="143">
        <f>H58+1</f>
        <v>44954</v>
      </c>
      <c r="J58" s="289"/>
      <c r="K58" s="290"/>
      <c r="L58" s="291"/>
      <c r="M58" s="134"/>
      <c r="N58" s="136"/>
      <c r="O58" s="150"/>
      <c r="P58" s="109"/>
      <c r="Q58" s="110"/>
    </row>
    <row r="59" spans="1:17" s="93" customFormat="1" ht="33" customHeight="1" x14ac:dyDescent="0.45">
      <c r="A59" s="189" t="s">
        <v>101</v>
      </c>
      <c r="B59" s="297"/>
      <c r="C59" s="182"/>
      <c r="D59" s="182"/>
      <c r="E59" s="182"/>
      <c r="F59" s="182"/>
      <c r="G59" s="182"/>
      <c r="H59" s="182"/>
      <c r="I59" s="182"/>
      <c r="J59" s="304"/>
      <c r="K59" s="305"/>
      <c r="L59" s="306"/>
      <c r="M59" s="137"/>
      <c r="N59" s="138"/>
      <c r="O59" s="125"/>
      <c r="P59" s="109"/>
      <c r="Q59" s="110"/>
    </row>
    <row r="60" spans="1:17" ht="33" customHeight="1" x14ac:dyDescent="0.45">
      <c r="A60" s="31" t="s">
        <v>31</v>
      </c>
      <c r="B60" s="60" t="s">
        <v>48</v>
      </c>
      <c r="C60" s="29"/>
      <c r="D60" s="29"/>
      <c r="E60" s="29"/>
      <c r="F60" s="29"/>
      <c r="G60" s="29"/>
      <c r="H60" s="29"/>
      <c r="I60" s="29"/>
      <c r="J60" s="307"/>
      <c r="K60" s="308"/>
      <c r="L60" s="309"/>
      <c r="M60" s="141"/>
      <c r="N60" s="147"/>
      <c r="O60" s="152"/>
      <c r="P60" s="109"/>
      <c r="Q60" s="110"/>
    </row>
    <row r="61" spans="1:17" ht="33" customHeight="1" x14ac:dyDescent="0.45">
      <c r="A61" s="31" t="s">
        <v>31</v>
      </c>
      <c r="B61" s="60" t="s">
        <v>49</v>
      </c>
      <c r="C61" s="29"/>
      <c r="D61" s="29"/>
      <c r="E61" s="29"/>
      <c r="F61" s="29"/>
      <c r="G61" s="29"/>
      <c r="H61" s="29"/>
      <c r="I61" s="29"/>
      <c r="J61" s="310"/>
      <c r="K61" s="311"/>
      <c r="L61" s="312"/>
      <c r="M61" s="131"/>
      <c r="N61" s="154" t="str">
        <f>IF(COUNTIF(C62:I62,"&gt;=50")&gt;0,"実施","―")</f>
        <v>―</v>
      </c>
      <c r="O61" s="153"/>
      <c r="P61" s="109"/>
      <c r="Q61" s="110"/>
    </row>
    <row r="62" spans="1:17" ht="26.4" hidden="1" x14ac:dyDescent="0.45">
      <c r="A62" s="31"/>
      <c r="B62" s="60"/>
      <c r="C62" s="29">
        <f t="shared" ref="C62:H62" si="18">C60+C61</f>
        <v>0</v>
      </c>
      <c r="D62" s="29">
        <f t="shared" si="18"/>
        <v>0</v>
      </c>
      <c r="E62" s="29">
        <f t="shared" si="18"/>
        <v>0</v>
      </c>
      <c r="F62" s="29">
        <f t="shared" si="18"/>
        <v>0</v>
      </c>
      <c r="G62" s="29">
        <f t="shared" si="18"/>
        <v>0</v>
      </c>
      <c r="H62" s="29">
        <f t="shared" si="18"/>
        <v>0</v>
      </c>
      <c r="I62" s="29">
        <f t="shared" ref="I62" si="19">I60+I61</f>
        <v>0</v>
      </c>
      <c r="J62" s="148"/>
      <c r="K62" s="149"/>
      <c r="L62" s="93"/>
      <c r="M62" s="132"/>
      <c r="N62" s="133"/>
      <c r="O62" s="102"/>
      <c r="P62" s="109"/>
      <c r="Q62" s="110"/>
    </row>
    <row r="63" spans="1:17" ht="33" customHeight="1" x14ac:dyDescent="0.45">
      <c r="A63" s="20" t="s">
        <v>27</v>
      </c>
      <c r="B63" s="21"/>
      <c r="C63" s="57"/>
      <c r="D63" s="57"/>
      <c r="E63" s="57"/>
      <c r="F63" s="57"/>
      <c r="G63" s="57"/>
      <c r="H63" s="57"/>
      <c r="I63" s="57"/>
      <c r="J63" s="139"/>
      <c r="K63" s="135"/>
      <c r="L63" s="136"/>
      <c r="M63" s="135"/>
      <c r="N63" s="135"/>
      <c r="O63" s="124">
        <f>ROUNDDOWN(SUMIF(C62:I62,"&gt;=50",C63:I63),0)</f>
        <v>0</v>
      </c>
      <c r="P63" s="109"/>
      <c r="Q63" s="110"/>
    </row>
    <row r="64" spans="1:17" ht="33" customHeight="1" x14ac:dyDescent="0.45">
      <c r="A64" s="20" t="s">
        <v>29</v>
      </c>
      <c r="B64" s="21"/>
      <c r="C64" s="57"/>
      <c r="D64" s="57"/>
      <c r="E64" s="57"/>
      <c r="F64" s="57"/>
      <c r="G64" s="57"/>
      <c r="H64" s="57"/>
      <c r="I64" s="57"/>
      <c r="J64" s="140"/>
      <c r="K64" s="137"/>
      <c r="L64" s="138"/>
      <c r="M64" s="137"/>
      <c r="N64" s="137"/>
      <c r="O64" s="124">
        <f>ROUNDDOWN(SUMIF(C62:I62,"&gt;=50",C64:I64),0)</f>
        <v>0</v>
      </c>
      <c r="P64" s="109"/>
      <c r="Q64" s="110"/>
    </row>
    <row r="65" spans="1:17" s="93" customFormat="1" ht="25.5" customHeight="1" x14ac:dyDescent="0.45">
      <c r="A65" s="21"/>
      <c r="B65" s="21"/>
      <c r="C65" s="142">
        <f>I58+1</f>
        <v>44955</v>
      </c>
      <c r="D65" s="19">
        <f>C65+1</f>
        <v>44956</v>
      </c>
      <c r="E65" s="19">
        <f t="shared" ref="E65" si="20">D65+1</f>
        <v>44957</v>
      </c>
      <c r="F65" s="19">
        <f t="shared" ref="F65" si="21">E65+1</f>
        <v>44958</v>
      </c>
      <c r="G65" s="19">
        <f t="shared" ref="G65" si="22">F65+1</f>
        <v>44959</v>
      </c>
      <c r="H65" s="19">
        <f t="shared" ref="H65" si="23">G65+1</f>
        <v>44960</v>
      </c>
      <c r="I65" s="143">
        <f>H65+1</f>
        <v>44961</v>
      </c>
      <c r="J65" s="289"/>
      <c r="K65" s="290"/>
      <c r="L65" s="291"/>
      <c r="M65" s="134"/>
      <c r="N65" s="136"/>
      <c r="O65" s="150"/>
      <c r="P65" s="109"/>
      <c r="Q65" s="110"/>
    </row>
    <row r="66" spans="1:17" s="93" customFormat="1" ht="33" customHeight="1" x14ac:dyDescent="0.45">
      <c r="A66" s="189" t="s">
        <v>101</v>
      </c>
      <c r="B66" s="297"/>
      <c r="C66" s="182"/>
      <c r="D66" s="182"/>
      <c r="E66" s="182"/>
      <c r="F66" s="182"/>
      <c r="G66" s="182"/>
      <c r="H66" s="182"/>
      <c r="I66" s="182"/>
      <c r="J66" s="304"/>
      <c r="K66" s="305"/>
      <c r="L66" s="306"/>
      <c r="M66" s="137"/>
      <c r="N66" s="138"/>
      <c r="O66" s="125"/>
      <c r="P66" s="109"/>
      <c r="Q66" s="110"/>
    </row>
    <row r="67" spans="1:17" s="93" customFormat="1" ht="33" customHeight="1" x14ac:dyDescent="0.45">
      <c r="A67" s="31" t="s">
        <v>31</v>
      </c>
      <c r="B67" s="60" t="s">
        <v>48</v>
      </c>
      <c r="C67" s="29"/>
      <c r="D67" s="29"/>
      <c r="E67" s="29"/>
      <c r="F67" s="29"/>
      <c r="G67" s="29"/>
      <c r="H67" s="29"/>
      <c r="I67" s="29"/>
      <c r="J67" s="307"/>
      <c r="K67" s="308"/>
      <c r="L67" s="309"/>
      <c r="M67" s="141"/>
      <c r="N67" s="147"/>
      <c r="O67" s="152"/>
      <c r="P67" s="109"/>
      <c r="Q67" s="110"/>
    </row>
    <row r="68" spans="1:17" s="93" customFormat="1" ht="33" customHeight="1" x14ac:dyDescent="0.45">
      <c r="A68" s="31" t="s">
        <v>31</v>
      </c>
      <c r="B68" s="60" t="s">
        <v>49</v>
      </c>
      <c r="C68" s="29"/>
      <c r="D68" s="29"/>
      <c r="E68" s="29"/>
      <c r="F68" s="29"/>
      <c r="G68" s="29"/>
      <c r="H68" s="29"/>
      <c r="I68" s="29"/>
      <c r="J68" s="310"/>
      <c r="K68" s="311"/>
      <c r="L68" s="312"/>
      <c r="M68" s="131"/>
      <c r="N68" s="154" t="str">
        <f>IF(COUNTIF(C69:I69,"&gt;=50")&gt;0,"実施","―")</f>
        <v>―</v>
      </c>
      <c r="O68" s="153"/>
      <c r="P68" s="109"/>
      <c r="Q68" s="110"/>
    </row>
    <row r="69" spans="1:17" s="93" customFormat="1" ht="26.4" hidden="1" x14ac:dyDescent="0.45">
      <c r="A69" s="31"/>
      <c r="B69" s="60"/>
      <c r="C69" s="29">
        <f t="shared" ref="C69:H69" si="24">C67+C68</f>
        <v>0</v>
      </c>
      <c r="D69" s="29">
        <f t="shared" si="24"/>
        <v>0</v>
      </c>
      <c r="E69" s="29">
        <f t="shared" si="24"/>
        <v>0</v>
      </c>
      <c r="F69" s="29">
        <f t="shared" si="24"/>
        <v>0</v>
      </c>
      <c r="G69" s="29">
        <f t="shared" si="24"/>
        <v>0</v>
      </c>
      <c r="H69" s="29">
        <f t="shared" si="24"/>
        <v>0</v>
      </c>
      <c r="I69" s="29">
        <f t="shared" ref="I69" si="25">I67+I68</f>
        <v>0</v>
      </c>
      <c r="J69" s="148"/>
      <c r="K69" s="149"/>
      <c r="M69" s="132"/>
      <c r="N69" s="133"/>
      <c r="O69" s="102"/>
      <c r="P69" s="109"/>
      <c r="Q69" s="110"/>
    </row>
    <row r="70" spans="1:17" s="93" customFormat="1" ht="33" customHeight="1" x14ac:dyDescent="0.45">
      <c r="A70" s="20" t="s">
        <v>27</v>
      </c>
      <c r="B70" s="21"/>
      <c r="C70" s="57"/>
      <c r="D70" s="57"/>
      <c r="E70" s="57"/>
      <c r="F70" s="57"/>
      <c r="G70" s="57"/>
      <c r="H70" s="57"/>
      <c r="I70" s="57"/>
      <c r="J70" s="139"/>
      <c r="K70" s="135"/>
      <c r="L70" s="136"/>
      <c r="M70" s="135"/>
      <c r="N70" s="135"/>
      <c r="O70" s="124">
        <f>ROUNDDOWN(SUMIF(C69:I69,"&gt;=50",C70:I70),0)</f>
        <v>0</v>
      </c>
      <c r="P70" s="109"/>
      <c r="Q70" s="110"/>
    </row>
    <row r="71" spans="1:17" s="93" customFormat="1" ht="33" customHeight="1" thickBot="1" x14ac:dyDescent="0.5">
      <c r="A71" s="20" t="s">
        <v>29</v>
      </c>
      <c r="B71" s="21"/>
      <c r="C71" s="57"/>
      <c r="D71" s="57"/>
      <c r="E71" s="57"/>
      <c r="F71" s="57"/>
      <c r="G71" s="57"/>
      <c r="H71" s="155"/>
      <c r="I71" s="155"/>
      <c r="J71" s="156"/>
      <c r="K71" s="157"/>
      <c r="L71" s="158"/>
      <c r="M71" s="157"/>
      <c r="N71" s="157"/>
      <c r="O71" s="159">
        <f>ROUNDDOWN(SUMIF(C69:I69,"&gt;=50",C71:I71),0)</f>
        <v>0</v>
      </c>
      <c r="P71" s="109"/>
      <c r="Q71" s="110"/>
    </row>
    <row r="72" spans="1:17" ht="34.5" customHeight="1" x14ac:dyDescent="0.45">
      <c r="H72" s="280" t="s">
        <v>112</v>
      </c>
      <c r="I72" s="281"/>
      <c r="J72" s="298"/>
      <c r="K72" s="299"/>
      <c r="L72" s="300"/>
      <c r="M72" s="160"/>
      <c r="N72" s="278">
        <f>COUNTIF(N9:N71,"=実施")</f>
        <v>0</v>
      </c>
      <c r="O72" s="161">
        <f>SUM(O14,O21,O28,O35,O42,O49,O56,O63,O70)</f>
        <v>0</v>
      </c>
    </row>
    <row r="73" spans="1:17" ht="34.5" customHeight="1" thickBot="1" x14ac:dyDescent="0.5">
      <c r="A73" s="273" t="s">
        <v>83</v>
      </c>
      <c r="B73" s="274"/>
      <c r="C73" s="275"/>
      <c r="D73" s="264">
        <f>SUM(C11:I12,C18:I19,C25:I26,C32:I33,C39:I40,C46:I47,C53:I54,C60:I61,C67:I68)</f>
        <v>0</v>
      </c>
      <c r="E73" s="265"/>
      <c r="F73" s="73" t="s">
        <v>17</v>
      </c>
      <c r="H73" s="282"/>
      <c r="I73" s="283"/>
      <c r="J73" s="301"/>
      <c r="K73" s="302"/>
      <c r="L73" s="303"/>
      <c r="M73" s="162"/>
      <c r="N73" s="279"/>
      <c r="O73" s="163">
        <f>SUM(O15,O22,O29,O36,O43,O50,O57,O64,O71)</f>
        <v>0</v>
      </c>
    </row>
    <row r="74" spans="1:17" s="93" customFormat="1" ht="24" customHeight="1" x14ac:dyDescent="0.45">
      <c r="A74" s="23"/>
      <c r="B74" s="23"/>
      <c r="C74" s="23"/>
      <c r="D74" s="23"/>
      <c r="E74" s="23"/>
      <c r="F74" s="23"/>
      <c r="H74" s="23"/>
      <c r="I74" s="23"/>
      <c r="J74" s="23"/>
      <c r="K74" s="23"/>
      <c r="L74" s="23"/>
      <c r="M74" s="113"/>
      <c r="N74" s="119"/>
    </row>
    <row r="75" spans="1:17" ht="39" customHeight="1" x14ac:dyDescent="0.45">
      <c r="A75" s="18"/>
      <c r="B75" s="18"/>
      <c r="J75" s="22"/>
      <c r="K75" s="28"/>
      <c r="O75" s="54" t="s">
        <v>87</v>
      </c>
    </row>
    <row r="76" spans="1:17" ht="32.25" customHeight="1" x14ac:dyDescent="0.45">
      <c r="A76" s="65" t="s">
        <v>54</v>
      </c>
      <c r="B76" s="65"/>
      <c r="C76" s="33"/>
      <c r="D76" s="33"/>
      <c r="E76" s="33"/>
      <c r="F76" s="33"/>
      <c r="G76" s="33"/>
      <c r="H76" s="33"/>
      <c r="I76" s="33"/>
      <c r="J76" s="33"/>
      <c r="K76" s="33"/>
      <c r="L76" s="33"/>
      <c r="N76" s="33"/>
    </row>
    <row r="77" spans="1:17" ht="20.100000000000001" customHeight="1" thickBot="1" x14ac:dyDescent="0.5">
      <c r="A77" s="65"/>
      <c r="B77" s="65"/>
      <c r="C77" s="33"/>
      <c r="D77" s="33"/>
      <c r="E77" s="33"/>
      <c r="F77" s="33"/>
      <c r="G77" s="33"/>
      <c r="H77" s="33"/>
      <c r="I77" s="33"/>
      <c r="J77" s="33"/>
      <c r="K77" s="33"/>
      <c r="L77" s="33"/>
      <c r="N77" s="33"/>
    </row>
    <row r="78" spans="1:17" ht="42" customHeight="1" thickBot="1" x14ac:dyDescent="0.5">
      <c r="A78" s="63" t="s">
        <v>51</v>
      </c>
      <c r="B78" s="65"/>
      <c r="C78" s="33"/>
      <c r="D78" s="33"/>
      <c r="E78" s="33"/>
      <c r="F78" s="33"/>
      <c r="G78" s="33"/>
      <c r="H78" s="33"/>
      <c r="I78" s="33"/>
      <c r="J78" s="33"/>
      <c r="K78" s="33"/>
      <c r="L78" s="33"/>
      <c r="N78" s="33"/>
      <c r="O78" s="58"/>
      <c r="P78" s="59"/>
    </row>
    <row r="79" spans="1:17" ht="39" customHeight="1" thickBot="1" x14ac:dyDescent="0.5">
      <c r="A79" s="65"/>
      <c r="B79" s="65"/>
      <c r="C79" s="33"/>
      <c r="D79" s="33"/>
      <c r="E79" s="33"/>
      <c r="F79" s="33"/>
      <c r="G79" s="33"/>
      <c r="H79" s="33"/>
      <c r="I79" s="33"/>
      <c r="J79" s="33"/>
      <c r="K79" s="33"/>
      <c r="L79" s="33"/>
      <c r="N79" s="33"/>
      <c r="O79" s="58"/>
      <c r="P79" s="58"/>
    </row>
    <row r="80" spans="1:17" ht="42" customHeight="1" thickBot="1" x14ac:dyDescent="0.5">
      <c r="A80" s="65" t="s">
        <v>50</v>
      </c>
      <c r="B80" s="65"/>
      <c r="C80" s="33"/>
      <c r="D80" s="33"/>
      <c r="F80" s="65"/>
      <c r="N80" s="65" t="s">
        <v>72</v>
      </c>
      <c r="P80" s="64"/>
    </row>
    <row r="81" spans="1:16" ht="39" customHeight="1" thickBot="1" x14ac:dyDescent="0.5">
      <c r="A81" s="65"/>
      <c r="B81" s="65"/>
      <c r="C81" s="33"/>
      <c r="D81" s="33"/>
      <c r="F81" s="65"/>
      <c r="H81" s="65"/>
      <c r="I81" s="33"/>
      <c r="J81" s="33"/>
      <c r="K81" s="33"/>
      <c r="L81" s="33"/>
      <c r="N81" s="33"/>
      <c r="O81" s="33"/>
      <c r="P81" s="72" t="s">
        <v>80</v>
      </c>
    </row>
    <row r="82" spans="1:16" ht="42" customHeight="1" thickBot="1" x14ac:dyDescent="0.5">
      <c r="A82" s="65" t="s">
        <v>73</v>
      </c>
      <c r="B82" s="65"/>
      <c r="C82" s="59"/>
      <c r="D82" s="33"/>
      <c r="E82" s="33"/>
      <c r="F82" s="33"/>
      <c r="G82" s="33"/>
      <c r="H82" s="33"/>
      <c r="I82" s="33"/>
      <c r="J82" s="33"/>
      <c r="K82" s="33"/>
      <c r="L82" s="33"/>
      <c r="N82" s="33"/>
      <c r="O82" s="33"/>
    </row>
    <row r="83" spans="1:16" ht="39" customHeight="1" thickBot="1" x14ac:dyDescent="0.5">
      <c r="A83" s="65"/>
      <c r="B83" s="65"/>
      <c r="C83" s="58"/>
      <c r="D83" s="33"/>
      <c r="E83" s="33"/>
      <c r="F83" s="33"/>
      <c r="G83" s="33"/>
      <c r="H83" s="33"/>
      <c r="I83" s="33"/>
      <c r="J83" s="33"/>
      <c r="K83" s="33"/>
      <c r="L83" s="33"/>
      <c r="N83" s="33"/>
      <c r="O83" s="33"/>
    </row>
    <row r="84" spans="1:16" ht="42" customHeight="1" thickBot="1" x14ac:dyDescent="0.5">
      <c r="A84" s="68" t="s">
        <v>81</v>
      </c>
      <c r="B84" s="68"/>
      <c r="C84" s="69"/>
      <c r="D84" s="69"/>
      <c r="E84" s="69"/>
      <c r="F84" s="69"/>
      <c r="G84" s="69"/>
      <c r="H84" s="69"/>
      <c r="I84" s="69"/>
      <c r="J84" s="33"/>
      <c r="K84" s="33"/>
      <c r="L84" s="33"/>
      <c r="M84" s="33"/>
      <c r="N84" s="65" t="s">
        <v>72</v>
      </c>
      <c r="P84" s="64"/>
    </row>
    <row r="85" spans="1:16" ht="39" customHeight="1" thickBot="1" x14ac:dyDescent="0.5">
      <c r="A85" s="65"/>
      <c r="B85" s="65"/>
      <c r="C85" s="33"/>
      <c r="D85" s="33"/>
      <c r="F85" s="65"/>
      <c r="H85" s="65"/>
      <c r="I85" s="33"/>
      <c r="J85" s="33"/>
      <c r="K85" s="33"/>
      <c r="L85" s="33"/>
      <c r="N85" s="33"/>
      <c r="O85" s="33"/>
      <c r="P85" s="72" t="s">
        <v>79</v>
      </c>
    </row>
    <row r="86" spans="1:16" ht="42" customHeight="1" thickBot="1" x14ac:dyDescent="0.5">
      <c r="A86" s="65" t="s">
        <v>73</v>
      </c>
      <c r="B86" s="65"/>
      <c r="C86" s="59"/>
      <c r="D86" s="33"/>
      <c r="E86" s="33"/>
      <c r="F86" s="33"/>
      <c r="G86" s="33"/>
      <c r="H86" s="33"/>
      <c r="I86" s="33"/>
      <c r="J86" s="33"/>
      <c r="K86" s="33"/>
      <c r="L86" s="33"/>
      <c r="N86" s="33"/>
      <c r="O86" s="58"/>
    </row>
    <row r="87" spans="1:16" ht="39" customHeight="1" thickBot="1" x14ac:dyDescent="0.5">
      <c r="A87" s="65"/>
      <c r="B87" s="65"/>
      <c r="C87" s="58"/>
      <c r="D87" s="33"/>
      <c r="E87" s="33"/>
      <c r="F87" s="33"/>
      <c r="G87" s="33"/>
      <c r="H87" s="33"/>
      <c r="I87" s="33"/>
      <c r="J87" s="33"/>
      <c r="K87" s="33"/>
      <c r="L87" s="33"/>
      <c r="N87" s="33"/>
      <c r="O87" s="58"/>
    </row>
    <row r="88" spans="1:16" ht="42" customHeight="1" thickBot="1" x14ac:dyDescent="0.5">
      <c r="A88" s="224" t="s">
        <v>82</v>
      </c>
      <c r="B88" s="224"/>
      <c r="C88" s="224"/>
      <c r="D88" s="224"/>
      <c r="E88" s="224"/>
      <c r="F88" s="224"/>
      <c r="G88" s="224"/>
      <c r="H88" s="224"/>
      <c r="I88" s="224"/>
      <c r="J88" s="224"/>
      <c r="K88" s="224"/>
      <c r="L88" s="224"/>
      <c r="M88" s="224"/>
      <c r="N88" s="65" t="s">
        <v>72</v>
      </c>
      <c r="P88" s="64"/>
    </row>
    <row r="89" spans="1:16" ht="25.5" customHeight="1" x14ac:dyDescent="0.45">
      <c r="A89" s="224"/>
      <c r="B89" s="224"/>
      <c r="C89" s="224"/>
      <c r="D89" s="224"/>
      <c r="E89" s="224"/>
      <c r="F89" s="224"/>
      <c r="G89" s="224"/>
      <c r="H89" s="224"/>
      <c r="I89" s="224"/>
      <c r="J89" s="224"/>
      <c r="K89" s="224"/>
      <c r="L89" s="224"/>
      <c r="M89" s="224"/>
      <c r="N89" s="65"/>
      <c r="P89" s="71"/>
    </row>
    <row r="90" spans="1:16" ht="42" customHeight="1" x14ac:dyDescent="0.45">
      <c r="A90" s="225" t="s">
        <v>85</v>
      </c>
      <c r="B90" s="225"/>
      <c r="C90" s="225"/>
      <c r="D90" s="225"/>
      <c r="E90" s="225"/>
      <c r="F90" s="225"/>
      <c r="G90" s="225"/>
      <c r="H90" s="225"/>
      <c r="I90" s="225"/>
      <c r="J90" s="225"/>
      <c r="K90" s="225"/>
      <c r="L90" s="225"/>
      <c r="M90" s="225"/>
      <c r="N90" s="33"/>
    </row>
    <row r="91" spans="1:16" ht="42" customHeight="1" x14ac:dyDescent="0.45">
      <c r="A91" s="225"/>
      <c r="B91" s="225"/>
      <c r="C91" s="225"/>
      <c r="D91" s="225"/>
      <c r="E91" s="225"/>
      <c r="F91" s="225"/>
      <c r="G91" s="225"/>
      <c r="H91" s="225"/>
      <c r="I91" s="225"/>
      <c r="J91" s="225"/>
      <c r="K91" s="225"/>
      <c r="L91" s="225"/>
      <c r="M91" s="225"/>
      <c r="N91" s="33"/>
    </row>
    <row r="92" spans="1:16" ht="19.5" customHeight="1" x14ac:dyDescent="0.45">
      <c r="A92" s="65"/>
      <c r="B92" s="65"/>
      <c r="C92" s="33"/>
      <c r="D92" s="33"/>
      <c r="E92" s="33"/>
      <c r="F92" s="33"/>
      <c r="G92" s="33"/>
      <c r="H92" s="33"/>
      <c r="I92" s="33"/>
      <c r="J92" s="33"/>
      <c r="K92" s="33"/>
      <c r="L92" s="33"/>
      <c r="N92" s="33"/>
      <c r="O92" s="58"/>
    </row>
    <row r="93" spans="1:16" ht="42" customHeight="1" x14ac:dyDescent="0.45">
      <c r="A93" s="62" t="s">
        <v>55</v>
      </c>
      <c r="B93" s="62"/>
      <c r="C93" s="33"/>
      <c r="D93" s="33"/>
      <c r="E93" s="33"/>
      <c r="F93" s="33"/>
      <c r="G93" s="33"/>
      <c r="H93" s="33"/>
      <c r="I93" s="33"/>
      <c r="J93" s="33"/>
      <c r="K93" s="33"/>
      <c r="L93" s="33"/>
      <c r="N93" s="33"/>
      <c r="O93" s="58"/>
      <c r="P93" s="58"/>
    </row>
    <row r="94" spans="1:16" ht="42" customHeight="1" x14ac:dyDescent="0.45">
      <c r="A94" s="65" t="s">
        <v>58</v>
      </c>
      <c r="B94" s="65"/>
      <c r="C94" s="33"/>
      <c r="D94" s="33"/>
      <c r="E94" s="33"/>
      <c r="F94" s="33"/>
      <c r="G94" s="33"/>
      <c r="H94" s="33"/>
      <c r="I94" s="33"/>
      <c r="J94" s="33"/>
      <c r="K94" s="33"/>
      <c r="L94" s="33"/>
      <c r="N94" s="33"/>
      <c r="O94" s="58"/>
      <c r="P94" s="58"/>
    </row>
    <row r="95" spans="1:16" ht="42" customHeight="1" x14ac:dyDescent="0.45">
      <c r="A95" s="65" t="s">
        <v>59</v>
      </c>
      <c r="B95" s="65"/>
      <c r="C95" s="33"/>
      <c r="D95" s="33"/>
      <c r="E95" s="33"/>
      <c r="F95" s="33"/>
      <c r="G95" s="33"/>
      <c r="H95" s="33"/>
      <c r="I95" s="33"/>
      <c r="J95" s="33"/>
      <c r="K95" s="33"/>
      <c r="L95" s="33"/>
      <c r="N95" s="33"/>
      <c r="O95" s="58"/>
      <c r="P95" s="58"/>
    </row>
    <row r="96" spans="1:16" ht="42" customHeight="1" x14ac:dyDescent="0.45">
      <c r="A96" s="226" t="s">
        <v>63</v>
      </c>
      <c r="B96" s="226"/>
      <c r="C96" s="226"/>
      <c r="D96" s="226"/>
      <c r="E96" s="226"/>
      <c r="F96" s="226"/>
      <c r="G96" s="226"/>
      <c r="H96" s="226"/>
      <c r="I96" s="226"/>
      <c r="J96" s="226"/>
      <c r="K96" s="226"/>
      <c r="L96" s="226"/>
      <c r="M96" s="226"/>
      <c r="N96" s="226"/>
      <c r="O96" s="226"/>
      <c r="P96" s="58"/>
    </row>
    <row r="97" spans="1:16" ht="42" customHeight="1" x14ac:dyDescent="0.45">
      <c r="A97" s="65" t="s">
        <v>64</v>
      </c>
      <c r="B97" s="65"/>
      <c r="C97" s="65"/>
      <c r="D97" s="65"/>
      <c r="E97" s="65"/>
      <c r="F97" s="65"/>
      <c r="G97" s="65"/>
      <c r="H97" s="65"/>
      <c r="I97" s="65"/>
      <c r="J97" s="65"/>
      <c r="K97" s="65"/>
      <c r="L97" s="65"/>
      <c r="M97" s="65"/>
      <c r="N97" s="65"/>
      <c r="O97" s="65"/>
      <c r="P97" s="58"/>
    </row>
    <row r="98" spans="1:16" ht="42" customHeight="1" x14ac:dyDescent="0.45">
      <c r="A98" s="65" t="s">
        <v>65</v>
      </c>
      <c r="B98" s="65"/>
      <c r="C98" s="65"/>
      <c r="D98" s="65"/>
      <c r="E98" s="65"/>
      <c r="F98" s="65"/>
      <c r="G98" s="65"/>
      <c r="H98" s="65"/>
      <c r="I98" s="65"/>
      <c r="J98" s="65"/>
      <c r="K98" s="65"/>
      <c r="L98" s="65"/>
      <c r="M98" s="65"/>
      <c r="N98" s="65"/>
      <c r="O98" s="65"/>
      <c r="P98" s="58"/>
    </row>
    <row r="99" spans="1:16" ht="42" customHeight="1" x14ac:dyDescent="0.45">
      <c r="A99" s="65" t="s">
        <v>66</v>
      </c>
      <c r="B99" s="65"/>
      <c r="C99" s="65"/>
      <c r="D99" s="65"/>
      <c r="E99" s="65"/>
      <c r="F99" s="65"/>
      <c r="G99" s="65"/>
      <c r="H99" s="65"/>
      <c r="I99" s="65"/>
      <c r="J99" s="65"/>
      <c r="K99" s="65"/>
      <c r="L99" s="65"/>
      <c r="M99" s="65"/>
      <c r="N99" s="65"/>
      <c r="O99" s="65"/>
      <c r="P99" s="58"/>
    </row>
    <row r="100" spans="1:16" ht="25.5" customHeight="1" x14ac:dyDescent="0.45">
      <c r="A100" s="65"/>
      <c r="B100" s="65"/>
      <c r="C100" s="65"/>
      <c r="D100" s="65"/>
      <c r="E100" s="65"/>
      <c r="F100" s="65"/>
      <c r="G100" s="65"/>
      <c r="H100" s="65"/>
      <c r="I100" s="65"/>
      <c r="J100" s="65"/>
      <c r="K100" s="65"/>
      <c r="L100" s="65"/>
      <c r="M100" s="65"/>
      <c r="N100" s="65"/>
      <c r="O100" s="65"/>
      <c r="P100" s="58"/>
    </row>
    <row r="101" spans="1:16" ht="42" customHeight="1" x14ac:dyDescent="0.45">
      <c r="A101" s="65" t="s">
        <v>75</v>
      </c>
      <c r="B101" s="65"/>
      <c r="C101" s="33"/>
      <c r="D101" s="33"/>
      <c r="E101" s="33"/>
      <c r="F101" s="33"/>
      <c r="G101" s="33"/>
      <c r="H101" s="33"/>
      <c r="I101" s="33"/>
      <c r="J101" s="33"/>
      <c r="K101" s="33"/>
      <c r="L101" s="33"/>
      <c r="N101" s="33"/>
      <c r="O101" s="58"/>
      <c r="P101" s="58"/>
    </row>
    <row r="102" spans="1:16" ht="42" customHeight="1" x14ac:dyDescent="0.45">
      <c r="A102" s="30" t="s">
        <v>74</v>
      </c>
      <c r="B102" s="198"/>
      <c r="C102" s="199"/>
      <c r="D102" s="199"/>
      <c r="E102" s="199"/>
      <c r="F102" s="199"/>
      <c r="G102" s="199"/>
      <c r="H102" s="199"/>
      <c r="I102" s="199"/>
      <c r="J102" s="199"/>
      <c r="K102" s="199"/>
      <c r="L102" s="199"/>
      <c r="M102" s="200"/>
      <c r="N102" s="33"/>
      <c r="O102" s="58"/>
      <c r="P102" s="58"/>
    </row>
    <row r="103" spans="1:16" ht="42" customHeight="1" x14ac:dyDescent="0.45">
      <c r="A103" s="15"/>
      <c r="B103" s="66" t="s">
        <v>76</v>
      </c>
      <c r="N103" s="7"/>
    </row>
    <row r="104" spans="1:16" ht="42" customHeight="1" x14ac:dyDescent="0.45">
      <c r="A104" s="65" t="s">
        <v>77</v>
      </c>
      <c r="B104" s="65"/>
      <c r="C104" s="33"/>
      <c r="D104" s="33"/>
      <c r="E104" s="33"/>
      <c r="F104" s="33"/>
      <c r="G104" s="33"/>
      <c r="H104" s="33"/>
      <c r="I104" s="33"/>
      <c r="J104" s="33"/>
      <c r="K104" s="33"/>
      <c r="L104" s="33"/>
      <c r="N104" s="33"/>
      <c r="O104" s="58"/>
      <c r="P104" s="58"/>
    </row>
    <row r="105" spans="1:16" ht="42" customHeight="1" x14ac:dyDescent="0.45">
      <c r="A105" s="30" t="s">
        <v>74</v>
      </c>
      <c r="B105" s="198"/>
      <c r="C105" s="199"/>
      <c r="D105" s="199"/>
      <c r="E105" s="199"/>
      <c r="F105" s="199"/>
      <c r="G105" s="199"/>
      <c r="H105" s="199"/>
      <c r="I105" s="199"/>
      <c r="J105" s="199"/>
      <c r="K105" s="199"/>
      <c r="L105" s="199"/>
      <c r="M105" s="200"/>
      <c r="N105" s="33"/>
      <c r="O105" s="58"/>
      <c r="P105" s="58"/>
    </row>
    <row r="106" spans="1:16" ht="42" customHeight="1" x14ac:dyDescent="0.45">
      <c r="A106" s="15"/>
      <c r="B106" s="66"/>
      <c r="N106" s="7"/>
    </row>
    <row r="107" spans="1:16" ht="42" customHeight="1" x14ac:dyDescent="0.45">
      <c r="A107" s="62" t="s">
        <v>56</v>
      </c>
      <c r="B107" s="62"/>
      <c r="C107" s="33"/>
      <c r="D107" s="33"/>
      <c r="E107" s="33"/>
      <c r="F107" s="33"/>
      <c r="G107" s="33"/>
      <c r="H107" s="33"/>
      <c r="I107" s="33"/>
      <c r="J107" s="33"/>
      <c r="K107" s="33"/>
      <c r="L107" s="33"/>
      <c r="N107" s="33"/>
      <c r="O107" s="58"/>
      <c r="P107" s="58"/>
    </row>
    <row r="108" spans="1:16" ht="42" customHeight="1" x14ac:dyDescent="0.45">
      <c r="A108" s="65" t="s">
        <v>57</v>
      </c>
      <c r="B108" s="65"/>
      <c r="C108" s="33"/>
      <c r="D108" s="33"/>
      <c r="E108" s="33"/>
      <c r="F108" s="33"/>
      <c r="G108" s="33"/>
      <c r="H108" s="33"/>
      <c r="I108" s="33"/>
      <c r="J108" s="33"/>
      <c r="K108" s="33"/>
      <c r="L108" s="33"/>
      <c r="N108" s="33"/>
      <c r="O108" s="58"/>
      <c r="P108" s="58"/>
    </row>
    <row r="109" spans="1:16" ht="42" customHeight="1" x14ac:dyDescent="0.45">
      <c r="A109" s="65" t="s">
        <v>59</v>
      </c>
      <c r="B109" s="65"/>
      <c r="C109" s="33"/>
      <c r="D109" s="33"/>
      <c r="E109" s="33"/>
      <c r="F109" s="33"/>
      <c r="G109" s="33"/>
      <c r="H109" s="33"/>
      <c r="I109" s="33"/>
      <c r="J109" s="33"/>
      <c r="K109" s="33"/>
      <c r="L109" s="33"/>
      <c r="N109" s="33"/>
      <c r="O109" s="58"/>
      <c r="P109" s="58"/>
    </row>
    <row r="110" spans="1:16" ht="42" customHeight="1" x14ac:dyDescent="0.45">
      <c r="A110" s="226" t="s">
        <v>61</v>
      </c>
      <c r="B110" s="226"/>
      <c r="C110" s="226"/>
      <c r="D110" s="226"/>
      <c r="E110" s="226"/>
      <c r="F110" s="226"/>
      <c r="G110" s="226"/>
      <c r="H110" s="226"/>
      <c r="I110" s="226"/>
      <c r="J110" s="226"/>
      <c r="K110" s="226"/>
      <c r="L110" s="226"/>
      <c r="M110" s="226"/>
      <c r="N110" s="226"/>
      <c r="O110" s="226"/>
      <c r="P110" s="58"/>
    </row>
    <row r="111" spans="1:16" ht="42" customHeight="1" x14ac:dyDescent="0.45">
      <c r="A111" s="65" t="s">
        <v>62</v>
      </c>
      <c r="B111" s="65"/>
      <c r="C111" s="65"/>
      <c r="D111" s="65"/>
      <c r="E111" s="65"/>
      <c r="F111" s="65"/>
      <c r="G111" s="65"/>
      <c r="H111" s="65"/>
      <c r="I111" s="65"/>
      <c r="J111" s="65"/>
      <c r="K111" s="65"/>
      <c r="L111" s="65"/>
      <c r="M111" s="65"/>
      <c r="N111" s="65"/>
      <c r="O111" s="65"/>
      <c r="P111" s="58"/>
    </row>
    <row r="112" spans="1:16" ht="42" customHeight="1" x14ac:dyDescent="0.45">
      <c r="A112" s="65" t="s">
        <v>67</v>
      </c>
      <c r="B112" s="65"/>
      <c r="C112" s="33"/>
      <c r="D112" s="33"/>
      <c r="E112" s="33"/>
      <c r="F112" s="33"/>
      <c r="G112" s="33"/>
      <c r="H112" s="33"/>
      <c r="I112" s="33"/>
      <c r="J112" s="33"/>
      <c r="K112" s="33"/>
      <c r="L112" s="33"/>
      <c r="N112" s="33"/>
      <c r="O112" s="58"/>
      <c r="P112" s="58"/>
    </row>
    <row r="113" spans="1:16" ht="25.5" customHeight="1" x14ac:dyDescent="0.45">
      <c r="A113" s="65" t="s">
        <v>52</v>
      </c>
      <c r="B113" s="65"/>
      <c r="C113" s="33"/>
      <c r="D113" s="33"/>
      <c r="E113" s="33"/>
      <c r="F113" s="33"/>
      <c r="G113" s="33"/>
      <c r="H113" s="33"/>
      <c r="I113" s="33"/>
      <c r="J113" s="33"/>
      <c r="K113" s="33"/>
      <c r="L113" s="33"/>
      <c r="N113" s="33"/>
      <c r="O113" s="58"/>
      <c r="P113" s="58"/>
    </row>
    <row r="114" spans="1:16" ht="42" customHeight="1" x14ac:dyDescent="0.45">
      <c r="A114" s="65" t="s">
        <v>75</v>
      </c>
      <c r="B114" s="65"/>
      <c r="C114" s="33"/>
      <c r="D114" s="33"/>
      <c r="E114" s="33"/>
      <c r="F114" s="33"/>
      <c r="G114" s="33"/>
      <c r="H114" s="33"/>
      <c r="I114" s="33"/>
      <c r="J114" s="33"/>
      <c r="K114" s="33"/>
      <c r="L114" s="33"/>
      <c r="N114" s="33"/>
      <c r="O114" s="58"/>
      <c r="P114" s="58"/>
    </row>
    <row r="115" spans="1:16" ht="42" customHeight="1" x14ac:dyDescent="0.45">
      <c r="A115" s="30" t="s">
        <v>74</v>
      </c>
      <c r="B115" s="198"/>
      <c r="C115" s="199"/>
      <c r="D115" s="199"/>
      <c r="E115" s="199"/>
      <c r="F115" s="199"/>
      <c r="G115" s="199"/>
      <c r="H115" s="199"/>
      <c r="I115" s="199"/>
      <c r="J115" s="199"/>
      <c r="K115" s="199"/>
      <c r="L115" s="199"/>
      <c r="M115" s="200"/>
      <c r="N115" s="33"/>
      <c r="O115" s="58"/>
      <c r="P115" s="58"/>
    </row>
    <row r="116" spans="1:16" ht="42" customHeight="1" x14ac:dyDescent="0.45">
      <c r="A116" s="15"/>
      <c r="B116" s="66" t="s">
        <v>76</v>
      </c>
      <c r="N116" s="7"/>
    </row>
    <row r="117" spans="1:16" ht="42" customHeight="1" x14ac:dyDescent="0.45">
      <c r="A117" s="65" t="s">
        <v>77</v>
      </c>
      <c r="B117" s="65"/>
      <c r="C117" s="33"/>
      <c r="D117" s="33"/>
      <c r="E117" s="33"/>
      <c r="F117" s="33"/>
      <c r="G117" s="33"/>
      <c r="H117" s="33"/>
      <c r="I117" s="33"/>
      <c r="J117" s="33"/>
      <c r="K117" s="33"/>
      <c r="L117" s="33"/>
      <c r="N117" s="33"/>
      <c r="O117" s="58"/>
      <c r="P117" s="58"/>
    </row>
    <row r="118" spans="1:16" ht="42" customHeight="1" x14ac:dyDescent="0.45">
      <c r="A118" s="30" t="s">
        <v>74</v>
      </c>
      <c r="B118" s="198"/>
      <c r="C118" s="199"/>
      <c r="D118" s="199"/>
      <c r="E118" s="199"/>
      <c r="F118" s="199"/>
      <c r="G118" s="199"/>
      <c r="H118" s="199"/>
      <c r="I118" s="199"/>
      <c r="J118" s="199"/>
      <c r="K118" s="199"/>
      <c r="L118" s="199"/>
      <c r="M118" s="200"/>
      <c r="N118" s="33"/>
      <c r="O118" s="58"/>
      <c r="P118" s="58"/>
    </row>
    <row r="119" spans="1:16" ht="42" customHeight="1" x14ac:dyDescent="0.45">
      <c r="A119" s="15"/>
      <c r="B119" s="66"/>
      <c r="N119" s="7"/>
    </row>
    <row r="120" spans="1:16" ht="23.25" customHeight="1" x14ac:dyDescent="0.45">
      <c r="A120" s="15"/>
      <c r="B120" s="15"/>
      <c r="J120" s="82" t="s">
        <v>28</v>
      </c>
      <c r="P120" s="7"/>
    </row>
    <row r="121" spans="1:16" ht="68.25" customHeight="1" x14ac:dyDescent="0.45">
      <c r="A121" s="15"/>
      <c r="B121" s="15"/>
      <c r="C121" s="45" t="s">
        <v>15</v>
      </c>
      <c r="I121" s="45"/>
      <c r="J121" s="53"/>
    </row>
    <row r="122" spans="1:16" ht="45" customHeight="1" x14ac:dyDescent="0.45">
      <c r="A122" s="15"/>
      <c r="B122" s="15"/>
      <c r="C122" s="201"/>
      <c r="D122" s="201"/>
      <c r="E122" s="201"/>
      <c r="F122" s="201"/>
      <c r="G122" s="201"/>
      <c r="H122" s="201"/>
      <c r="I122" s="201"/>
      <c r="J122" s="201"/>
      <c r="K122" s="201"/>
      <c r="L122" s="201"/>
      <c r="M122" s="201"/>
      <c r="N122" s="201"/>
      <c r="O122" s="201"/>
      <c r="P122" s="201"/>
    </row>
    <row r="123" spans="1:16" ht="68.25" customHeight="1" x14ac:dyDescent="0.45">
      <c r="A123" s="15"/>
      <c r="B123" s="15"/>
      <c r="C123" s="45"/>
      <c r="D123" s="216" t="str">
        <f>C2&amp;"     "</f>
        <v xml:space="preserve">医療機関○○病院     </v>
      </c>
      <c r="E123" s="216"/>
      <c r="F123" s="216"/>
      <c r="G123" s="216"/>
      <c r="H123" s="216"/>
      <c r="I123" s="216"/>
      <c r="J123" s="216"/>
      <c r="K123" s="216"/>
      <c r="L123" s="216"/>
      <c r="M123" s="44" t="s">
        <v>36</v>
      </c>
      <c r="N123" s="44"/>
    </row>
    <row r="124" spans="1:16" ht="45.75" customHeight="1" x14ac:dyDescent="0.45">
      <c r="J124" s="15"/>
      <c r="K124" s="15"/>
      <c r="L124" s="15"/>
      <c r="N124" s="166" t="s">
        <v>136</v>
      </c>
      <c r="P124" s="30"/>
    </row>
    <row r="125" spans="1:16" ht="45.75" customHeight="1" x14ac:dyDescent="0.45">
      <c r="J125" s="15"/>
      <c r="K125" s="15"/>
      <c r="L125" s="15"/>
      <c r="M125" s="220" t="s">
        <v>53</v>
      </c>
      <c r="N125" s="220"/>
      <c r="O125" s="220"/>
      <c r="P125" s="30"/>
    </row>
    <row r="126" spans="1:16" ht="39" x14ac:dyDescent="0.45">
      <c r="A126" s="14" t="s">
        <v>129</v>
      </c>
      <c r="B126" s="37"/>
      <c r="C126" s="38"/>
      <c r="D126" s="38"/>
      <c r="E126" s="38"/>
      <c r="F126" s="38"/>
      <c r="G126" s="38"/>
      <c r="H126" s="38"/>
      <c r="I126" s="38"/>
      <c r="J126" s="44"/>
      <c r="K126" s="44"/>
      <c r="L126" s="38"/>
      <c r="M126" s="38"/>
      <c r="N126" s="38"/>
      <c r="O126" s="38"/>
      <c r="P126" s="38"/>
    </row>
    <row r="127" spans="1:16" ht="3.6" customHeight="1" x14ac:dyDescent="0.45">
      <c r="A127" s="38"/>
      <c r="B127" s="38"/>
      <c r="C127" s="38"/>
      <c r="D127" s="38"/>
      <c r="E127" s="38"/>
      <c r="F127" s="38"/>
      <c r="G127" s="38"/>
      <c r="H127" s="38"/>
      <c r="I127" s="38"/>
      <c r="J127" s="38"/>
      <c r="K127" s="38"/>
      <c r="L127" s="38"/>
      <c r="M127" s="38"/>
      <c r="N127" s="38"/>
      <c r="O127" s="38"/>
      <c r="P127" s="38"/>
    </row>
    <row r="128" spans="1:16" s="93" customFormat="1" ht="42" customHeight="1" x14ac:dyDescent="0.45">
      <c r="A128" s="38"/>
      <c r="B128" s="38"/>
      <c r="C128" s="38"/>
      <c r="D128" s="38"/>
      <c r="E128" s="38"/>
      <c r="F128" s="38"/>
      <c r="G128" s="38"/>
      <c r="H128" s="38"/>
      <c r="I128" s="38"/>
      <c r="J128" s="35" t="s">
        <v>130</v>
      </c>
      <c r="K128" s="181"/>
      <c r="L128" s="181"/>
      <c r="M128" s="267"/>
      <c r="N128" s="267"/>
      <c r="O128" s="267"/>
      <c r="P128" s="267"/>
    </row>
    <row r="129" spans="1:17" ht="39" x14ac:dyDescent="0.45">
      <c r="A129" s="38"/>
      <c r="B129" s="38"/>
      <c r="C129" s="38"/>
      <c r="D129" s="38"/>
      <c r="E129" s="38"/>
      <c r="F129" s="38"/>
      <c r="G129" s="38"/>
      <c r="H129" s="38"/>
      <c r="I129" s="38"/>
      <c r="J129" s="83" t="s">
        <v>37</v>
      </c>
      <c r="K129" s="48"/>
      <c r="L129" s="83"/>
      <c r="M129" s="270" t="str">
        <f>C2</f>
        <v>医療機関○○病院</v>
      </c>
      <c r="N129" s="270"/>
      <c r="O129" s="270"/>
      <c r="P129" s="270"/>
      <c r="Q129" s="1"/>
    </row>
    <row r="130" spans="1:17" ht="39" x14ac:dyDescent="0.45">
      <c r="A130" s="38"/>
      <c r="B130" s="38"/>
      <c r="C130" s="38"/>
      <c r="D130" s="38"/>
      <c r="E130" s="38"/>
      <c r="F130" s="38"/>
      <c r="G130" s="38"/>
      <c r="H130" s="38"/>
      <c r="I130" s="38"/>
      <c r="J130" s="83" t="s">
        <v>11</v>
      </c>
      <c r="K130" s="48"/>
      <c r="L130" s="83"/>
      <c r="M130" s="56"/>
      <c r="N130" s="56"/>
      <c r="O130" s="56"/>
      <c r="P130" s="56"/>
      <c r="Q130" s="1"/>
    </row>
    <row r="131" spans="1:17" ht="39" x14ac:dyDescent="0.45">
      <c r="A131" s="38"/>
      <c r="B131" s="38"/>
      <c r="C131" s="38"/>
      <c r="D131" s="38"/>
      <c r="E131" s="38"/>
      <c r="F131" s="38"/>
      <c r="G131" s="38"/>
      <c r="H131" s="38"/>
      <c r="I131" s="38"/>
      <c r="J131" s="83" t="s">
        <v>12</v>
      </c>
      <c r="K131" s="48"/>
      <c r="L131" s="83"/>
      <c r="M131" s="56"/>
      <c r="N131" s="56"/>
      <c r="O131" s="56"/>
      <c r="P131" s="56"/>
      <c r="Q131" s="1"/>
    </row>
    <row r="132" spans="1:17" ht="39" x14ac:dyDescent="0.45">
      <c r="A132" s="38"/>
      <c r="B132" s="38"/>
      <c r="C132" s="38"/>
      <c r="D132" s="38"/>
      <c r="E132" s="38"/>
      <c r="F132" s="38"/>
      <c r="G132" s="38"/>
      <c r="H132" s="38"/>
      <c r="I132" s="38"/>
      <c r="J132" s="38"/>
      <c r="K132" s="38"/>
      <c r="L132" s="38"/>
      <c r="M132" s="38"/>
      <c r="N132" s="38"/>
      <c r="O132" s="38"/>
      <c r="P132" s="38"/>
    </row>
    <row r="133" spans="1:17" ht="24.75" customHeight="1" x14ac:dyDescent="0.45">
      <c r="A133" s="38"/>
      <c r="B133" s="38"/>
      <c r="C133" s="38"/>
      <c r="D133" s="38"/>
      <c r="E133" s="38"/>
      <c r="F133" s="38"/>
      <c r="G133" s="38"/>
      <c r="H133" s="38"/>
      <c r="I133" s="38"/>
      <c r="J133" s="38"/>
      <c r="K133" s="38"/>
      <c r="L133" s="38"/>
      <c r="M133" s="38"/>
      <c r="N133" s="38"/>
      <c r="O133" s="38"/>
      <c r="P133" s="38"/>
    </row>
    <row r="134" spans="1:17" ht="39" customHeight="1" x14ac:dyDescent="0.45">
      <c r="A134" s="222" t="s">
        <v>47</v>
      </c>
      <c r="B134" s="222"/>
      <c r="C134" s="222"/>
      <c r="D134" s="222"/>
      <c r="E134" s="222"/>
      <c r="F134" s="222"/>
      <c r="G134" s="222"/>
      <c r="H134" s="222"/>
      <c r="I134" s="222"/>
      <c r="J134" s="222"/>
      <c r="K134" s="222"/>
      <c r="L134" s="222"/>
      <c r="M134" s="222"/>
      <c r="N134" s="222"/>
      <c r="O134" s="222"/>
      <c r="P134" s="222"/>
      <c r="Q134" s="8"/>
    </row>
    <row r="135" spans="1:17" ht="27" customHeight="1" x14ac:dyDescent="0.45">
      <c r="A135" s="38"/>
      <c r="B135" s="38"/>
      <c r="C135" s="38"/>
      <c r="D135" s="38"/>
      <c r="E135" s="38"/>
      <c r="F135" s="38"/>
      <c r="G135" s="38"/>
      <c r="H135" s="38"/>
      <c r="I135" s="38"/>
      <c r="J135" s="38"/>
      <c r="K135" s="38"/>
      <c r="L135" s="38"/>
      <c r="M135" s="38"/>
      <c r="N135" s="38"/>
      <c r="O135" s="38"/>
      <c r="P135" s="38"/>
    </row>
    <row r="136" spans="1:17" ht="27" customHeight="1" x14ac:dyDescent="0.45">
      <c r="A136" s="38"/>
      <c r="B136" s="38"/>
      <c r="C136" s="38"/>
      <c r="D136" s="38"/>
      <c r="E136" s="38"/>
      <c r="F136" s="38"/>
      <c r="G136" s="38"/>
      <c r="H136" s="38"/>
      <c r="I136" s="38"/>
      <c r="J136" s="38"/>
      <c r="K136" s="38"/>
      <c r="L136" s="38"/>
      <c r="M136" s="38"/>
      <c r="N136" s="38"/>
      <c r="O136" s="38"/>
      <c r="P136" s="38"/>
    </row>
    <row r="137" spans="1:17" ht="27" customHeight="1" x14ac:dyDescent="0.45">
      <c r="A137" s="38"/>
      <c r="B137" s="38"/>
      <c r="C137" s="38"/>
      <c r="D137" s="38"/>
      <c r="E137" s="38"/>
      <c r="F137" s="38"/>
      <c r="G137" s="38"/>
      <c r="H137" s="38"/>
      <c r="I137" s="38"/>
      <c r="J137" s="38"/>
      <c r="K137" s="38"/>
      <c r="L137" s="38"/>
      <c r="M137" s="38"/>
      <c r="N137" s="38"/>
      <c r="O137" s="38"/>
      <c r="P137" s="38"/>
    </row>
    <row r="138" spans="1:17" ht="75" customHeight="1" x14ac:dyDescent="0.45">
      <c r="A138" s="271" t="s">
        <v>138</v>
      </c>
      <c r="B138" s="271"/>
      <c r="C138" s="271"/>
      <c r="D138" s="271"/>
      <c r="E138" s="271"/>
      <c r="F138" s="271"/>
      <c r="G138" s="271"/>
      <c r="H138" s="271"/>
      <c r="I138" s="271"/>
      <c r="J138" s="271"/>
      <c r="K138" s="271"/>
      <c r="L138" s="271"/>
      <c r="M138" s="271"/>
      <c r="N138" s="271"/>
      <c r="O138" s="271"/>
      <c r="P138" s="271"/>
      <c r="Q138" s="6"/>
    </row>
    <row r="139" spans="1:17" x14ac:dyDescent="0.45">
      <c r="C139" s="5"/>
      <c r="D139" s="5"/>
      <c r="E139" s="5"/>
      <c r="F139" s="5"/>
      <c r="G139" s="5"/>
      <c r="H139" s="5"/>
      <c r="I139" s="5"/>
    </row>
    <row r="140" spans="1:17" ht="28.2" customHeight="1" x14ac:dyDescent="0.45">
      <c r="C140" s="2"/>
      <c r="D140" s="1"/>
      <c r="E140" s="1"/>
      <c r="F140" s="3"/>
      <c r="G140" s="3"/>
      <c r="H140" s="4"/>
      <c r="I140" s="4"/>
    </row>
    <row r="141" spans="1:17" ht="58.2" x14ac:dyDescent="1.4">
      <c r="C141" s="46" t="s">
        <v>13</v>
      </c>
      <c r="D141" s="47"/>
      <c r="E141" s="47"/>
      <c r="F141" s="272">
        <f>SUM(D161,J161,O161)</f>
        <v>0</v>
      </c>
      <c r="G141" s="272"/>
      <c r="H141" s="272"/>
      <c r="I141" s="272"/>
      <c r="J141" s="272"/>
      <c r="K141" s="272"/>
      <c r="L141" s="272"/>
      <c r="M141" s="7"/>
      <c r="N141" s="7"/>
      <c r="O141" s="7"/>
    </row>
    <row r="143" spans="1:17" ht="31.8" customHeight="1" x14ac:dyDescent="0.45"/>
    <row r="144" spans="1:17" ht="35.4" x14ac:dyDescent="0.45">
      <c r="A144" s="34" t="s">
        <v>14</v>
      </c>
      <c r="B144" s="34"/>
      <c r="C144" s="34"/>
      <c r="D144" s="34"/>
      <c r="E144" s="34"/>
      <c r="F144" s="34"/>
      <c r="G144" s="34"/>
      <c r="H144" s="34"/>
      <c r="I144" s="34"/>
      <c r="J144" s="34"/>
      <c r="K144" s="34"/>
      <c r="L144" s="34"/>
      <c r="M144" s="34"/>
      <c r="N144" s="34"/>
      <c r="O144" s="34"/>
      <c r="P144" s="34"/>
    </row>
    <row r="145" spans="1:18" ht="11.25" customHeight="1" x14ac:dyDescent="0.45">
      <c r="A145" s="34"/>
      <c r="B145" s="34"/>
      <c r="C145" s="34"/>
      <c r="D145" s="34"/>
      <c r="E145" s="34"/>
      <c r="F145" s="34"/>
      <c r="G145" s="34"/>
      <c r="H145" s="34"/>
      <c r="I145" s="34"/>
      <c r="J145" s="34"/>
      <c r="K145" s="34"/>
      <c r="L145" s="34"/>
      <c r="M145" s="34"/>
      <c r="N145" s="34"/>
      <c r="O145" s="34"/>
      <c r="P145" s="80"/>
    </row>
    <row r="146" spans="1:18" ht="35.25" customHeight="1" x14ac:dyDescent="0.45">
      <c r="A146" s="106" t="s">
        <v>139</v>
      </c>
      <c r="B146" s="106"/>
      <c r="C146" s="106"/>
      <c r="D146" s="106"/>
      <c r="E146" s="106"/>
      <c r="F146" s="34"/>
      <c r="G146" s="34"/>
      <c r="H146" s="34"/>
      <c r="I146" s="34"/>
      <c r="M146" s="106"/>
      <c r="N146" s="106"/>
      <c r="O146" s="106"/>
      <c r="P146" s="106"/>
    </row>
    <row r="147" spans="1:18" ht="35.25" customHeight="1" x14ac:dyDescent="0.45">
      <c r="A147" s="284" t="s">
        <v>114</v>
      </c>
      <c r="B147" s="284"/>
      <c r="C147" s="284"/>
      <c r="D147" s="284"/>
      <c r="E147" s="284"/>
      <c r="F147" s="284"/>
      <c r="G147" s="284"/>
      <c r="H147" s="284"/>
      <c r="I147" s="93"/>
      <c r="J147" s="120">
        <f>N72</f>
        <v>0</v>
      </c>
      <c r="K147" s="106" t="s">
        <v>111</v>
      </c>
      <c r="L147" s="106"/>
      <c r="M147" s="106"/>
      <c r="N147" s="106"/>
      <c r="O147" s="106"/>
      <c r="P147" s="106"/>
    </row>
    <row r="148" spans="1:18" s="93" customFormat="1" ht="35.25" customHeight="1" x14ac:dyDescent="0.45">
      <c r="A148" s="130" t="s">
        <v>115</v>
      </c>
      <c r="B148" s="127"/>
      <c r="C148" s="127"/>
      <c r="D148" s="127"/>
      <c r="E148" s="127"/>
      <c r="F148" s="127"/>
      <c r="G148" s="127"/>
      <c r="H148" s="127"/>
      <c r="J148" s="120"/>
      <c r="K148" s="126"/>
      <c r="L148" s="126"/>
      <c r="M148" s="126"/>
      <c r="N148" s="126"/>
      <c r="O148" s="126"/>
      <c r="P148" s="126"/>
    </row>
    <row r="149" spans="1:18" ht="35.4" x14ac:dyDescent="0.45">
      <c r="A149" s="80"/>
      <c r="B149" s="80"/>
      <c r="C149" s="80"/>
      <c r="D149" s="80"/>
      <c r="E149" s="80"/>
      <c r="F149" s="34"/>
      <c r="G149" s="80"/>
      <c r="H149" s="40"/>
      <c r="I149" s="80"/>
      <c r="J149" s="80"/>
      <c r="K149" s="80"/>
      <c r="L149" s="80"/>
      <c r="M149" s="80"/>
      <c r="N149" s="80"/>
      <c r="O149" s="80"/>
      <c r="P149" s="80"/>
    </row>
    <row r="150" spans="1:18" ht="52.5" customHeight="1" x14ac:dyDescent="0.45">
      <c r="A150" s="34"/>
      <c r="B150" s="34"/>
      <c r="C150" s="277" t="s">
        <v>105</v>
      </c>
      <c r="D150" s="277"/>
      <c r="E150" s="277"/>
      <c r="F150" s="277"/>
      <c r="G150" s="326"/>
      <c r="H150" s="276" t="s">
        <v>128</v>
      </c>
      <c r="I150" s="277"/>
      <c r="J150" s="277"/>
      <c r="K150" s="277"/>
      <c r="L150" s="277"/>
      <c r="M150" s="277"/>
      <c r="N150" s="277"/>
      <c r="O150" s="277"/>
      <c r="P150" s="277"/>
      <c r="R150" s="12"/>
    </row>
    <row r="151" spans="1:18" ht="43.5" customHeight="1" x14ac:dyDescent="0.45">
      <c r="A151" s="80"/>
      <c r="B151" s="80"/>
      <c r="C151" s="327"/>
      <c r="D151" s="327"/>
      <c r="E151" s="327"/>
      <c r="F151" s="327"/>
      <c r="G151" s="328"/>
      <c r="H151" s="329" t="s">
        <v>99</v>
      </c>
      <c r="I151" s="330"/>
      <c r="J151" s="330"/>
      <c r="K151" s="330"/>
      <c r="L151" s="330"/>
      <c r="M151" s="329" t="s">
        <v>100</v>
      </c>
      <c r="N151" s="330"/>
      <c r="O151" s="330"/>
      <c r="P151" s="330"/>
      <c r="R151" s="13"/>
    </row>
    <row r="152" spans="1:18" ht="39" customHeight="1" x14ac:dyDescent="0.45">
      <c r="A152" s="114">
        <v>44899</v>
      </c>
      <c r="B152" s="35"/>
      <c r="C152" s="183">
        <f>J10</f>
        <v>0</v>
      </c>
      <c r="D152" s="260">
        <f t="shared" ref="D152:D158" si="26">C152*100000</f>
        <v>0</v>
      </c>
      <c r="E152" s="260"/>
      <c r="F152" s="260"/>
      <c r="G152" s="261"/>
      <c r="H152" s="262">
        <f>IF($J$147&gt;=4,O14,0)</f>
        <v>0</v>
      </c>
      <c r="I152" s="263"/>
      <c r="J152" s="192">
        <f t="shared" ref="J152:J159" si="27">H152*7550</f>
        <v>0</v>
      </c>
      <c r="K152" s="192"/>
      <c r="L152" s="192"/>
      <c r="M152" s="122">
        <f>IF($J$147&gt;=4,O15,0)</f>
        <v>0</v>
      </c>
      <c r="N152" s="108"/>
      <c r="O152" s="192">
        <f t="shared" ref="O152:O159" si="28">M152*2760</f>
        <v>0</v>
      </c>
      <c r="P152" s="192"/>
      <c r="R152" s="13">
        <f>IF(C152&gt;0,SUMIFS(C13:I13,C10:I10,"=○",C13:I13,"&gt;=50"),0)</f>
        <v>0</v>
      </c>
    </row>
    <row r="153" spans="1:18" ht="39" customHeight="1" x14ac:dyDescent="0.45">
      <c r="A153" s="114">
        <f>A152+7</f>
        <v>44906</v>
      </c>
      <c r="B153" s="35"/>
      <c r="C153" s="183">
        <f>J17</f>
        <v>0</v>
      </c>
      <c r="D153" s="260">
        <f t="shared" si="26"/>
        <v>0</v>
      </c>
      <c r="E153" s="260"/>
      <c r="F153" s="260"/>
      <c r="G153" s="261"/>
      <c r="H153" s="262">
        <f>IF($J$147&gt;=4,O21,0)</f>
        <v>0</v>
      </c>
      <c r="I153" s="263"/>
      <c r="J153" s="192">
        <f t="shared" si="27"/>
        <v>0</v>
      </c>
      <c r="K153" s="192"/>
      <c r="L153" s="192"/>
      <c r="M153" s="122">
        <f>IF($J$147&gt;=4,O22,0)</f>
        <v>0</v>
      </c>
      <c r="N153" s="108"/>
      <c r="O153" s="192">
        <f t="shared" si="28"/>
        <v>0</v>
      </c>
      <c r="P153" s="192"/>
      <c r="R153" s="13">
        <f>IF(C153&gt;0,SUMIFS(C20:I20,C17:I17,"=○",C20:I20,"&gt;=50"),0)</f>
        <v>0</v>
      </c>
    </row>
    <row r="154" spans="1:18" ht="39" customHeight="1" x14ac:dyDescent="0.45">
      <c r="A154" s="114">
        <f t="shared" ref="A154:A160" si="29">A153+7</f>
        <v>44913</v>
      </c>
      <c r="B154" s="35"/>
      <c r="C154" s="183">
        <f>L26</f>
        <v>0</v>
      </c>
      <c r="D154" s="260">
        <f t="shared" si="26"/>
        <v>0</v>
      </c>
      <c r="E154" s="260"/>
      <c r="F154" s="260"/>
      <c r="G154" s="261"/>
      <c r="H154" s="262">
        <f>IF($J$147&gt;=4,O28,0)</f>
        <v>0</v>
      </c>
      <c r="I154" s="263"/>
      <c r="J154" s="192">
        <f t="shared" si="27"/>
        <v>0</v>
      </c>
      <c r="K154" s="192"/>
      <c r="L154" s="192"/>
      <c r="M154" s="122">
        <f>IF($J$147&gt;=4,O29,0)</f>
        <v>0</v>
      </c>
      <c r="N154" s="108"/>
      <c r="O154" s="192">
        <f t="shared" si="28"/>
        <v>0</v>
      </c>
      <c r="P154" s="192"/>
      <c r="R154" s="13">
        <f>IF(C154&gt;0,SUMIFS(C27:I27,C24:I24,"=○",C27:I27,"&gt;=50"),0)</f>
        <v>0</v>
      </c>
    </row>
    <row r="155" spans="1:18" ht="39" customHeight="1" x14ac:dyDescent="0.45">
      <c r="A155" s="114">
        <f t="shared" si="29"/>
        <v>44920</v>
      </c>
      <c r="B155" s="35"/>
      <c r="C155" s="183">
        <f>L33</f>
        <v>0</v>
      </c>
      <c r="D155" s="260">
        <f t="shared" si="26"/>
        <v>0</v>
      </c>
      <c r="E155" s="260"/>
      <c r="F155" s="260"/>
      <c r="G155" s="261"/>
      <c r="H155" s="262">
        <f>IF($J$147&gt;=4,O35,0)</f>
        <v>0</v>
      </c>
      <c r="I155" s="263"/>
      <c r="J155" s="192">
        <f t="shared" si="27"/>
        <v>0</v>
      </c>
      <c r="K155" s="192"/>
      <c r="L155" s="192"/>
      <c r="M155" s="122">
        <f>IF($J$147&gt;=4,O36,0)</f>
        <v>0</v>
      </c>
      <c r="N155" s="108"/>
      <c r="O155" s="192">
        <f t="shared" si="28"/>
        <v>0</v>
      </c>
      <c r="P155" s="192"/>
      <c r="R155" s="13">
        <f>IF(C155&gt;0,SUMIFS(C34:I34,C31:I31,"=○",C34:I34,"&gt;=50"),0)</f>
        <v>0</v>
      </c>
    </row>
    <row r="156" spans="1:18" ht="39" customHeight="1" x14ac:dyDescent="0.45">
      <c r="A156" s="114">
        <f t="shared" si="29"/>
        <v>44927</v>
      </c>
      <c r="B156" s="35"/>
      <c r="C156" s="183">
        <f>L40</f>
        <v>0</v>
      </c>
      <c r="D156" s="260">
        <f t="shared" si="26"/>
        <v>0</v>
      </c>
      <c r="E156" s="260"/>
      <c r="F156" s="260"/>
      <c r="G156" s="261"/>
      <c r="H156" s="262">
        <f>IF($J$147&gt;=4,O42,0)</f>
        <v>0</v>
      </c>
      <c r="I156" s="263"/>
      <c r="J156" s="192">
        <f t="shared" si="27"/>
        <v>0</v>
      </c>
      <c r="K156" s="192"/>
      <c r="L156" s="192"/>
      <c r="M156" s="122">
        <f>IF($J$147&gt;=4,O43,0)</f>
        <v>0</v>
      </c>
      <c r="N156" s="108"/>
      <c r="O156" s="192">
        <f t="shared" si="28"/>
        <v>0</v>
      </c>
      <c r="P156" s="192"/>
      <c r="R156" s="13">
        <f>IF(C156&gt;0,SUMIFS(C41:I41,C38:I38,"=○",C41:I41,"&gt;=50"),0)</f>
        <v>0</v>
      </c>
    </row>
    <row r="157" spans="1:18" ht="39" customHeight="1" x14ac:dyDescent="0.45">
      <c r="A157" s="114">
        <f t="shared" si="29"/>
        <v>44934</v>
      </c>
      <c r="B157" s="35"/>
      <c r="C157" s="183">
        <f>L47</f>
        <v>0</v>
      </c>
      <c r="D157" s="260">
        <f t="shared" si="26"/>
        <v>0</v>
      </c>
      <c r="E157" s="260"/>
      <c r="F157" s="260"/>
      <c r="G157" s="261"/>
      <c r="H157" s="262">
        <f>IF($J$147&gt;=4,O49,0)</f>
        <v>0</v>
      </c>
      <c r="I157" s="263"/>
      <c r="J157" s="192">
        <f t="shared" si="27"/>
        <v>0</v>
      </c>
      <c r="K157" s="192"/>
      <c r="L157" s="192"/>
      <c r="M157" s="122">
        <f>IF($J$147&gt;=4,O50,0)</f>
        <v>0</v>
      </c>
      <c r="N157" s="108"/>
      <c r="O157" s="192">
        <f t="shared" si="28"/>
        <v>0</v>
      </c>
      <c r="P157" s="192"/>
      <c r="R157" s="13">
        <f>IF(C157&gt;0,SUMIFS(C48:I48,C45:I45,"=○",C48:I48,"&gt;=50"),0)</f>
        <v>0</v>
      </c>
    </row>
    <row r="158" spans="1:18" ht="39" customHeight="1" x14ac:dyDescent="0.45">
      <c r="A158" s="114">
        <f t="shared" si="29"/>
        <v>44941</v>
      </c>
      <c r="B158" s="35"/>
      <c r="C158" s="183">
        <f>L54</f>
        <v>0</v>
      </c>
      <c r="D158" s="260">
        <f t="shared" si="26"/>
        <v>0</v>
      </c>
      <c r="E158" s="260"/>
      <c r="F158" s="260"/>
      <c r="G158" s="261"/>
      <c r="H158" s="262">
        <f>IF($J$147&gt;=4,O56,0)</f>
        <v>0</v>
      </c>
      <c r="I158" s="263"/>
      <c r="J158" s="192">
        <f t="shared" si="27"/>
        <v>0</v>
      </c>
      <c r="K158" s="192"/>
      <c r="L158" s="192"/>
      <c r="M158" s="122">
        <f>IF($J$147&gt;=4,O57,0)</f>
        <v>0</v>
      </c>
      <c r="N158" s="108"/>
      <c r="O158" s="192">
        <f t="shared" si="28"/>
        <v>0</v>
      </c>
      <c r="P158" s="192"/>
      <c r="R158" s="13">
        <f>IF(C158&gt;0,SUMIFS(C55:I55,C52:I52,"=○",C55:I55,"&gt;=50"),0)</f>
        <v>0</v>
      </c>
    </row>
    <row r="159" spans="1:18" ht="39" customHeight="1" x14ac:dyDescent="0.45">
      <c r="A159" s="114">
        <f t="shared" si="29"/>
        <v>44948</v>
      </c>
      <c r="B159" s="35"/>
      <c r="C159" s="183">
        <f>L61</f>
        <v>0</v>
      </c>
      <c r="D159" s="260">
        <f>C159*100000</f>
        <v>0</v>
      </c>
      <c r="E159" s="260"/>
      <c r="F159" s="260"/>
      <c r="G159" s="261"/>
      <c r="H159" s="262">
        <f>IF($J$147&gt;=4,O63,0)</f>
        <v>0</v>
      </c>
      <c r="I159" s="263"/>
      <c r="J159" s="192">
        <f t="shared" si="27"/>
        <v>0</v>
      </c>
      <c r="K159" s="192"/>
      <c r="L159" s="192"/>
      <c r="M159" s="122">
        <f>IF($J$147&gt;=4,O64,0)</f>
        <v>0</v>
      </c>
      <c r="N159" s="108"/>
      <c r="O159" s="192">
        <f t="shared" si="28"/>
        <v>0</v>
      </c>
      <c r="P159" s="192"/>
      <c r="R159" s="13">
        <f>IF(C159&gt;0,SUMIFS(C62:I62,C59:I59,"=○",C62:I62,"&gt;=50"),0)</f>
        <v>0</v>
      </c>
    </row>
    <row r="160" spans="1:18" s="93" customFormat="1" ht="39" customHeight="1" thickBot="1" x14ac:dyDescent="0.5">
      <c r="A160" s="114">
        <f t="shared" si="29"/>
        <v>44955</v>
      </c>
      <c r="B160" s="35"/>
      <c r="C160" s="183">
        <f>L68</f>
        <v>0</v>
      </c>
      <c r="D160" s="260">
        <f>C160*100000</f>
        <v>0</v>
      </c>
      <c r="E160" s="260"/>
      <c r="F160" s="260"/>
      <c r="G160" s="261"/>
      <c r="H160" s="262">
        <f>IF($J$147&gt;=4,O70,0)</f>
        <v>0</v>
      </c>
      <c r="I160" s="263"/>
      <c r="J160" s="192">
        <f t="shared" ref="J160" si="30">H160*7550</f>
        <v>0</v>
      </c>
      <c r="K160" s="192"/>
      <c r="L160" s="192"/>
      <c r="M160" s="122">
        <f>IF($J$147&gt;=4,O71,0)</f>
        <v>0</v>
      </c>
      <c r="N160" s="108"/>
      <c r="O160" s="192">
        <f t="shared" ref="O160" si="31">M160*2760</f>
        <v>0</v>
      </c>
      <c r="P160" s="192"/>
      <c r="R160" s="13">
        <f>IF(C160&gt;0,SUMIFS(C69:F69,C66:F66,"=○",C69:F69,"&gt;=50"),0)</f>
        <v>0</v>
      </c>
    </row>
    <row r="161" spans="1:16" ht="39" customHeight="1" thickTop="1" x14ac:dyDescent="0.45">
      <c r="A161" s="42" t="s">
        <v>30</v>
      </c>
      <c r="B161" s="42"/>
      <c r="C161" s="184">
        <f>SUM(C152:C160)</f>
        <v>0</v>
      </c>
      <c r="D161" s="248">
        <f>SUM(D152:G160)</f>
        <v>0</v>
      </c>
      <c r="E161" s="248"/>
      <c r="F161" s="248"/>
      <c r="G161" s="249"/>
      <c r="H161" s="250">
        <f>SUM(H152:I160)</f>
        <v>0</v>
      </c>
      <c r="I161" s="251"/>
      <c r="J161" s="252">
        <f>SUM(J152:L160)</f>
        <v>0</v>
      </c>
      <c r="K161" s="252"/>
      <c r="L161" s="252"/>
      <c r="M161" s="123">
        <f>SUM(M152:M160)</f>
        <v>0</v>
      </c>
      <c r="N161" s="107"/>
      <c r="O161" s="252">
        <f>SUM(O152:P160)</f>
        <v>0</v>
      </c>
      <c r="P161" s="252"/>
    </row>
    <row r="162" spans="1:16" ht="46.5" customHeight="1" x14ac:dyDescent="0.45">
      <c r="A162" s="178" t="s">
        <v>126</v>
      </c>
      <c r="B162" s="41"/>
      <c r="C162" s="41"/>
      <c r="E162" s="188">
        <f>SUM(R152:R160)</f>
        <v>0</v>
      </c>
      <c r="F162" s="188"/>
      <c r="G162" s="188"/>
      <c r="H162" s="43"/>
      <c r="I162" s="43"/>
      <c r="J162" s="43"/>
      <c r="K162" s="43"/>
      <c r="L162" s="43"/>
      <c r="M162" s="43"/>
      <c r="N162" s="43"/>
      <c r="O162" s="43"/>
      <c r="P162" s="43"/>
    </row>
    <row r="163" spans="1:16" s="93" customFormat="1" ht="27.75" customHeight="1" x14ac:dyDescent="0.45">
      <c r="A163" s="41"/>
      <c r="B163" s="41"/>
      <c r="C163" s="41"/>
      <c r="D163" s="174"/>
      <c r="E163" s="175"/>
      <c r="F163" s="175"/>
      <c r="G163" s="175"/>
      <c r="H163" s="43"/>
      <c r="I163" s="43"/>
      <c r="J163" s="43"/>
      <c r="K163" s="43"/>
      <c r="L163" s="43"/>
      <c r="M163" s="43"/>
      <c r="N163" s="43"/>
      <c r="O163" s="43"/>
      <c r="P163" s="43"/>
    </row>
    <row r="164" spans="1:16" s="93" customFormat="1" ht="35.4" x14ac:dyDescent="0.45">
      <c r="A164" s="34" t="s">
        <v>118</v>
      </c>
      <c r="B164" s="34"/>
      <c r="C164" s="34"/>
      <c r="D164" s="34"/>
      <c r="E164" s="34"/>
      <c r="F164" s="34"/>
      <c r="G164" s="34"/>
      <c r="H164" s="34"/>
      <c r="I164" s="34"/>
      <c r="J164" s="164"/>
      <c r="K164" s="164"/>
      <c r="L164" s="164"/>
      <c r="M164" s="164"/>
      <c r="N164" s="166"/>
    </row>
    <row r="165" spans="1:16" s="93" customFormat="1" ht="35.4" x14ac:dyDescent="0.45">
      <c r="A165" s="34"/>
      <c r="B165" s="212" t="s">
        <v>119</v>
      </c>
      <c r="C165" s="212"/>
      <c r="D165" s="322"/>
      <c r="E165" s="323"/>
      <c r="F165" s="323"/>
      <c r="G165" s="323"/>
      <c r="H165" s="323"/>
      <c r="I165" s="323"/>
      <c r="J165" s="323"/>
      <c r="K165" s="323"/>
      <c r="L165" s="323"/>
      <c r="M165" s="324"/>
    </row>
    <row r="166" spans="1:16" s="93" customFormat="1" ht="35.4" x14ac:dyDescent="0.45">
      <c r="A166" s="34"/>
      <c r="B166" s="212" t="s">
        <v>120</v>
      </c>
      <c r="C166" s="212"/>
      <c r="D166" s="325"/>
      <c r="E166" s="325"/>
      <c r="F166" s="325"/>
      <c r="G166" s="325"/>
      <c r="H166" s="325"/>
      <c r="I166" s="325"/>
      <c r="J166" s="325"/>
      <c r="K166" s="325"/>
      <c r="L166" s="325"/>
      <c r="M166" s="325"/>
    </row>
    <row r="167" spans="1:16" s="93" customFormat="1" ht="35.4" x14ac:dyDescent="0.45">
      <c r="A167" s="34"/>
      <c r="B167" s="212" t="s">
        <v>121</v>
      </c>
      <c r="C167" s="212"/>
      <c r="D167" s="325"/>
      <c r="E167" s="325"/>
      <c r="F167" s="325"/>
      <c r="G167" s="325"/>
      <c r="H167" s="325"/>
      <c r="I167" s="325"/>
      <c r="J167" s="325"/>
      <c r="K167" s="325"/>
      <c r="L167" s="325"/>
      <c r="M167" s="325"/>
    </row>
    <row r="168" spans="1:16" s="93" customFormat="1" ht="35.4" x14ac:dyDescent="0.45">
      <c r="A168" s="34"/>
      <c r="B168" s="212" t="s">
        <v>122</v>
      </c>
      <c r="C168" s="212"/>
      <c r="D168" s="325"/>
      <c r="E168" s="325"/>
      <c r="F168" s="325"/>
      <c r="G168" s="325"/>
      <c r="H168" s="325"/>
      <c r="I168" s="325"/>
      <c r="J168" s="325"/>
      <c r="K168" s="325"/>
      <c r="L168" s="325"/>
      <c r="M168" s="325"/>
    </row>
    <row r="169" spans="1:16" s="93" customFormat="1" ht="35.4" x14ac:dyDescent="0.45">
      <c r="A169" s="34"/>
      <c r="B169" s="212" t="s">
        <v>123</v>
      </c>
      <c r="C169" s="212"/>
      <c r="D169" s="325"/>
      <c r="E169" s="325"/>
      <c r="F169" s="325"/>
      <c r="G169" s="325"/>
      <c r="H169" s="325"/>
      <c r="I169" s="325"/>
      <c r="J169" s="325"/>
      <c r="K169" s="325"/>
      <c r="L169" s="325"/>
      <c r="M169" s="325"/>
    </row>
    <row r="170" spans="1:16" s="93" customFormat="1" ht="35.4" x14ac:dyDescent="0.45">
      <c r="A170" s="34"/>
      <c r="B170" s="212" t="s">
        <v>124</v>
      </c>
      <c r="C170" s="212"/>
      <c r="D170" s="325"/>
      <c r="E170" s="325"/>
      <c r="F170" s="325"/>
      <c r="G170" s="325"/>
      <c r="H170" s="325"/>
      <c r="I170" s="325"/>
      <c r="J170" s="325"/>
      <c r="K170" s="325"/>
      <c r="L170" s="325"/>
      <c r="M170" s="325"/>
    </row>
    <row r="171" spans="1:16" s="93" customFormat="1" ht="35.4" x14ac:dyDescent="0.45">
      <c r="A171" s="34"/>
      <c r="B171" s="212" t="s">
        <v>125</v>
      </c>
      <c r="C171" s="212"/>
      <c r="D171" s="325"/>
      <c r="E171" s="325"/>
      <c r="F171" s="325"/>
      <c r="G171" s="325"/>
      <c r="H171" s="325"/>
      <c r="I171" s="325"/>
      <c r="J171" s="325"/>
      <c r="K171" s="325"/>
      <c r="L171" s="325"/>
      <c r="M171" s="325"/>
    </row>
    <row r="172" spans="1:16" s="93" customFormat="1" ht="35.4" x14ac:dyDescent="0.45">
      <c r="A172" s="34"/>
      <c r="B172" s="167" t="s">
        <v>8</v>
      </c>
      <c r="C172" s="172"/>
      <c r="D172" s="168"/>
      <c r="E172" s="168"/>
      <c r="F172" s="169"/>
      <c r="G172" s="169"/>
      <c r="H172" s="169"/>
      <c r="I172" s="169"/>
      <c r="J172" s="169"/>
      <c r="K172" s="169"/>
      <c r="L172" s="169"/>
      <c r="M172" s="170"/>
    </row>
    <row r="173" spans="1:16" s="93" customFormat="1" ht="55.5" customHeight="1" x14ac:dyDescent="0.45">
      <c r="A173" s="34"/>
      <c r="B173" s="331"/>
      <c r="C173" s="332"/>
      <c r="D173" s="332"/>
      <c r="E173" s="332"/>
      <c r="F173" s="332"/>
      <c r="G173" s="332"/>
      <c r="H173" s="332"/>
      <c r="I173" s="332"/>
      <c r="J173" s="332"/>
      <c r="K173" s="332"/>
      <c r="L173" s="332"/>
      <c r="M173" s="333"/>
    </row>
    <row r="174" spans="1:16" s="93" customFormat="1" ht="35.25" customHeight="1" x14ac:dyDescent="0.45">
      <c r="A174" s="34"/>
      <c r="B174" s="34"/>
      <c r="C174" s="171"/>
      <c r="D174" s="171"/>
      <c r="E174" s="171"/>
      <c r="F174" s="171"/>
      <c r="G174" s="171"/>
      <c r="H174" s="171"/>
      <c r="I174" s="171"/>
      <c r="J174" s="171"/>
      <c r="K174" s="171"/>
      <c r="L174" s="171"/>
      <c r="M174" s="171"/>
      <c r="N174" s="171"/>
    </row>
    <row r="175" spans="1:16" ht="46.5" customHeight="1" x14ac:dyDescent="0.45">
      <c r="A175" s="36" t="s">
        <v>18</v>
      </c>
      <c r="B175" s="253"/>
      <c r="C175" s="254"/>
      <c r="D175" s="254"/>
      <c r="E175" s="254"/>
      <c r="F175" s="254"/>
      <c r="G175" s="255"/>
      <c r="H175" s="207" t="s">
        <v>19</v>
      </c>
      <c r="I175" s="207"/>
      <c r="J175" s="207"/>
      <c r="K175" s="256"/>
      <c r="L175" s="257"/>
      <c r="M175" s="257"/>
      <c r="N175" s="257"/>
      <c r="O175" s="257"/>
      <c r="P175" s="258"/>
    </row>
    <row r="176" spans="1:16" ht="46.5" customHeight="1" x14ac:dyDescent="0.45">
      <c r="A176" s="36" t="s">
        <v>20</v>
      </c>
      <c r="B176" s="253"/>
      <c r="C176" s="254"/>
      <c r="D176" s="254"/>
      <c r="E176" s="254"/>
      <c r="F176" s="254"/>
      <c r="G176" s="255"/>
      <c r="H176" s="207" t="s">
        <v>21</v>
      </c>
      <c r="I176" s="207"/>
      <c r="J176" s="207"/>
      <c r="K176" s="259"/>
      <c r="L176" s="259"/>
      <c r="M176" s="259"/>
      <c r="N176" s="259"/>
      <c r="O176" s="259"/>
      <c r="P176" s="259"/>
    </row>
    <row r="177" spans="1:16" ht="46.5" customHeight="1" x14ac:dyDescent="0.45">
      <c r="A177" s="36" t="s">
        <v>22</v>
      </c>
      <c r="B177" s="253"/>
      <c r="C177" s="254"/>
      <c r="D177" s="254"/>
      <c r="E177" s="254"/>
      <c r="F177" s="254"/>
      <c r="G177" s="255"/>
      <c r="H177" s="207" t="s">
        <v>23</v>
      </c>
      <c r="I177" s="207"/>
      <c r="J177" s="207"/>
      <c r="K177" s="259"/>
      <c r="L177" s="259"/>
      <c r="M177" s="259"/>
      <c r="N177" s="259"/>
      <c r="O177" s="259"/>
      <c r="P177" s="259"/>
    </row>
    <row r="178" spans="1:16" ht="46.5" customHeight="1" x14ac:dyDescent="0.45">
      <c r="A178" s="36" t="s">
        <v>25</v>
      </c>
      <c r="B178" s="253"/>
      <c r="C178" s="254"/>
      <c r="D178" s="254"/>
      <c r="E178" s="254"/>
      <c r="F178" s="254"/>
      <c r="G178" s="254"/>
      <c r="H178" s="254"/>
      <c r="I178" s="254"/>
      <c r="J178" s="254"/>
      <c r="K178" s="254"/>
      <c r="L178" s="254"/>
      <c r="M178" s="254"/>
      <c r="N178" s="254"/>
      <c r="O178" s="254"/>
      <c r="P178" s="255"/>
    </row>
    <row r="179" spans="1:16" ht="46.5" customHeight="1" x14ac:dyDescent="0.45">
      <c r="A179" s="36" t="s">
        <v>24</v>
      </c>
      <c r="B179" s="253"/>
      <c r="C179" s="254"/>
      <c r="D179" s="254"/>
      <c r="E179" s="254"/>
      <c r="F179" s="254"/>
      <c r="G179" s="254"/>
      <c r="H179" s="254"/>
      <c r="I179" s="254"/>
      <c r="J179" s="254"/>
      <c r="K179" s="254"/>
      <c r="L179" s="254"/>
      <c r="M179" s="254"/>
      <c r="N179" s="254"/>
      <c r="O179" s="254"/>
      <c r="P179" s="255"/>
    </row>
  </sheetData>
  <mergeCells count="127">
    <mergeCell ref="J155:L155"/>
    <mergeCell ref="J24:L26"/>
    <mergeCell ref="J31:L33"/>
    <mergeCell ref="J38:L40"/>
    <mergeCell ref="J45:L47"/>
    <mergeCell ref="J52:L54"/>
    <mergeCell ref="J59:L61"/>
    <mergeCell ref="J66:L68"/>
    <mergeCell ref="B173:M173"/>
    <mergeCell ref="B168:C168"/>
    <mergeCell ref="B169:C169"/>
    <mergeCell ref="B170:C170"/>
    <mergeCell ref="B165:C165"/>
    <mergeCell ref="B166:C166"/>
    <mergeCell ref="B167:C167"/>
    <mergeCell ref="J44:L44"/>
    <mergeCell ref="J51:L51"/>
    <mergeCell ref="J58:L58"/>
    <mergeCell ref="J65:L65"/>
    <mergeCell ref="H155:I155"/>
    <mergeCell ref="D158:G158"/>
    <mergeCell ref="H158:I158"/>
    <mergeCell ref="J158:L158"/>
    <mergeCell ref="E162:G162"/>
    <mergeCell ref="B115:M115"/>
    <mergeCell ref="B102:M102"/>
    <mergeCell ref="B105:M105"/>
    <mergeCell ref="J9:L9"/>
    <mergeCell ref="J72:L73"/>
    <mergeCell ref="J10:L12"/>
    <mergeCell ref="J17:L19"/>
    <mergeCell ref="J30:L30"/>
    <mergeCell ref="D165:M165"/>
    <mergeCell ref="D155:G155"/>
    <mergeCell ref="A38:B38"/>
    <mergeCell ref="A45:B45"/>
    <mergeCell ref="A66:B66"/>
    <mergeCell ref="D153:G153"/>
    <mergeCell ref="H153:I153"/>
    <mergeCell ref="J153:L153"/>
    <mergeCell ref="C150:G151"/>
    <mergeCell ref="H151:L151"/>
    <mergeCell ref="M151:P151"/>
    <mergeCell ref="O153:P153"/>
    <mergeCell ref="D154:G154"/>
    <mergeCell ref="H154:I154"/>
    <mergeCell ref="J154:L154"/>
    <mergeCell ref="O154:P154"/>
    <mergeCell ref="J16:L16"/>
    <mergeCell ref="J23:L23"/>
    <mergeCell ref="A8:B9"/>
    <mergeCell ref="A10:B10"/>
    <mergeCell ref="A17:B17"/>
    <mergeCell ref="A24:B24"/>
    <mergeCell ref="A31:B31"/>
    <mergeCell ref="A52:B52"/>
    <mergeCell ref="A59:B59"/>
    <mergeCell ref="J157:L157"/>
    <mergeCell ref="O157:P157"/>
    <mergeCell ref="C2:J2"/>
    <mergeCell ref="O7:O8"/>
    <mergeCell ref="P7:Q8"/>
    <mergeCell ref="O152:P152"/>
    <mergeCell ref="M129:P129"/>
    <mergeCell ref="A134:P134"/>
    <mergeCell ref="A138:P138"/>
    <mergeCell ref="F141:L141"/>
    <mergeCell ref="C122:P122"/>
    <mergeCell ref="D123:L123"/>
    <mergeCell ref="M125:O125"/>
    <mergeCell ref="A88:M89"/>
    <mergeCell ref="A90:M91"/>
    <mergeCell ref="A96:O96"/>
    <mergeCell ref="A73:C73"/>
    <mergeCell ref="H150:P150"/>
    <mergeCell ref="N72:N73"/>
    <mergeCell ref="H72:I73"/>
    <mergeCell ref="A147:H147"/>
    <mergeCell ref="M7:N8"/>
    <mergeCell ref="J37:L37"/>
    <mergeCell ref="J7:L8"/>
    <mergeCell ref="D152:G152"/>
    <mergeCell ref="H152:I152"/>
    <mergeCell ref="J152:L152"/>
    <mergeCell ref="D160:G160"/>
    <mergeCell ref="B118:M118"/>
    <mergeCell ref="D73:E73"/>
    <mergeCell ref="A110:O110"/>
    <mergeCell ref="C1:J1"/>
    <mergeCell ref="M128:P128"/>
    <mergeCell ref="O158:P158"/>
    <mergeCell ref="D159:G159"/>
    <mergeCell ref="H159:I159"/>
    <mergeCell ref="J159:L159"/>
    <mergeCell ref="O159:P159"/>
    <mergeCell ref="H160:I160"/>
    <mergeCell ref="J160:L160"/>
    <mergeCell ref="O160:P160"/>
    <mergeCell ref="O155:P155"/>
    <mergeCell ref="D156:G156"/>
    <mergeCell ref="H156:I156"/>
    <mergeCell ref="J156:L156"/>
    <mergeCell ref="O156:P156"/>
    <mergeCell ref="D157:G157"/>
    <mergeCell ref="H157:I157"/>
    <mergeCell ref="D161:G161"/>
    <mergeCell ref="H161:I161"/>
    <mergeCell ref="J161:L161"/>
    <mergeCell ref="B175:G175"/>
    <mergeCell ref="H175:J175"/>
    <mergeCell ref="K175:P175"/>
    <mergeCell ref="B178:P178"/>
    <mergeCell ref="B179:P179"/>
    <mergeCell ref="B176:G176"/>
    <mergeCell ref="H176:J176"/>
    <mergeCell ref="K176:P176"/>
    <mergeCell ref="B177:G177"/>
    <mergeCell ref="H177:J177"/>
    <mergeCell ref="K177:P177"/>
    <mergeCell ref="D166:M166"/>
    <mergeCell ref="D167:M167"/>
    <mergeCell ref="D168:M168"/>
    <mergeCell ref="D169:M169"/>
    <mergeCell ref="D170:M170"/>
    <mergeCell ref="D171:M171"/>
    <mergeCell ref="O161:P161"/>
    <mergeCell ref="B171:C171"/>
  </mergeCells>
  <phoneticPr fontId="2"/>
  <dataValidations count="1">
    <dataValidation type="list" allowBlank="1" showInputMessage="1" showErrorMessage="1" sqref="C24:F24 C31:F31 C38:F38 C45:F45 C52:F52 C59:F59 C17:F17 C66:F66 C10:F10" xr:uid="{00000000-0002-0000-0200-000000000000}">
      <formula1>"○,　"</formula1>
    </dataValidation>
  </dataValidations>
  <pageMargins left="0.70866141732283472" right="0.70866141732283472" top="0.74803149606299213" bottom="0.74803149606299213" header="0.31496062992125984" footer="0.31496062992125984"/>
  <pageSetup paperSize="9" scale="34" fitToHeight="0" orientation="portrait" cellComments="asDisplayed" r:id="rId1"/>
  <rowBreaks count="2" manualBreakCount="2">
    <brk id="74" max="16383" man="1"/>
    <brk id="1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2022-09-26T05:56:11Z</cp:lastPrinted>
  <dcterms:created xsi:type="dcterms:W3CDTF">2021-05-25T06:48:22Z</dcterms:created>
  <dcterms:modified xsi:type="dcterms:W3CDTF">2022-10-07T01:01:52Z</dcterms:modified>
</cp:coreProperties>
</file>