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00107506\Desktop\県マニュアル等改訂\県マニュアル\勤務一覧新様式\★新勤務表\"/>
    </mc:Choice>
  </mc:AlternateContent>
  <bookViews>
    <workbookView xWindow="0" yWindow="0" windowWidth="28800" windowHeight="12315" tabRatio="665" activeTab="2"/>
  </bookViews>
  <sheets>
    <sheet name="【記載例】訪問リハ" sheetId="10" r:id="rId1"/>
    <sheet name="訪問リハ（１枚版）" sheetId="1" r:id="rId2"/>
    <sheet name="記入方法" sheetId="5" r:id="rId3"/>
    <sheet name="プルダウン・リスト" sheetId="2" r:id="rId4"/>
  </sheets>
  <definedNames>
    <definedName name="_xlnm.Print_Area" localSheetId="0">【記載例】訪問リハ!$A$1:$BD$50</definedName>
    <definedName name="_xlnm.Print_Area" localSheetId="2">記入方法!$A$1:$O$77</definedName>
    <definedName name="_xlnm.Print_Area" localSheetId="1">'訪問リハ（１枚版）'!$A$1:$BD$50</definedName>
    <definedName name="_xlnm.Print_Titles" localSheetId="0">【記載例】訪問リハ!$1:$12</definedName>
    <definedName name="_xlnm.Print_Titles" localSheetId="1">'訪問リハ（１枚版）'!$1:$12</definedName>
    <definedName name="看護職員">プルダウン・リスト!$D$16:$D$28</definedName>
    <definedName name="管理者">プルダウン・リスト!$C$16:$C$28</definedName>
    <definedName name="言語聴覚士">プルダウン・リスト!$G$16:$G$28</definedName>
    <definedName name="作業療法士">プルダウン・リスト!$F$16:$F$28</definedName>
    <definedName name="職種">プルダウン・リスト!$C$15:$K$15</definedName>
    <definedName name="理学療法士">プルダウン・リスト!$E$16:$E$28</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44" i="1" l="1"/>
  <c r="E37" i="1"/>
  <c r="E36" i="1"/>
  <c r="E39" i="1" s="1"/>
  <c r="E35" i="1"/>
  <c r="H44" i="1"/>
  <c r="H43" i="1"/>
  <c r="C43" i="1"/>
  <c r="P39" i="1"/>
  <c r="C49" i="1" s="1"/>
  <c r="L39" i="1"/>
  <c r="J39" i="1"/>
  <c r="G38" i="1"/>
  <c r="E38" i="1"/>
  <c r="G37" i="1"/>
  <c r="G36" i="1"/>
  <c r="G35" i="1"/>
  <c r="G39" i="1" s="1"/>
  <c r="G38" i="10"/>
  <c r="G37" i="10"/>
  <c r="G36" i="10"/>
  <c r="E38" i="10"/>
  <c r="E37" i="10"/>
  <c r="E36" i="10"/>
  <c r="E35" i="10"/>
  <c r="M44" i="1" l="1"/>
  <c r="H49" i="1" s="1"/>
  <c r="M49" i="1" s="1"/>
  <c r="AU8" i="10"/>
  <c r="AU14" i="1"/>
  <c r="AU8" i="1"/>
  <c r="AU22" i="10" l="1"/>
  <c r="AU30" i="10"/>
  <c r="AU29" i="10"/>
  <c r="AU28" i="10"/>
  <c r="AU27" i="10"/>
  <c r="AU26" i="10"/>
  <c r="AU25" i="10"/>
  <c r="AU24" i="10"/>
  <c r="AU23" i="10"/>
  <c r="AU21" i="10"/>
  <c r="AU20" i="10"/>
  <c r="AU19" i="10"/>
  <c r="AU18" i="10"/>
  <c r="AU17" i="10"/>
  <c r="AU16" i="10"/>
  <c r="AU15" i="10"/>
  <c r="AU14" i="10"/>
  <c r="B14" i="10"/>
  <c r="B15" i="10" s="1"/>
  <c r="B16" i="10" s="1"/>
  <c r="B17" i="10" s="1"/>
  <c r="B18" i="10" s="1"/>
  <c r="B19" i="10" s="1"/>
  <c r="B20" i="10" s="1"/>
  <c r="B21" i="10" s="1"/>
  <c r="B22" i="10" s="1"/>
  <c r="B23" i="10" s="1"/>
  <c r="B24" i="10" s="1"/>
  <c r="B25" i="10" s="1"/>
  <c r="B26" i="10" s="1"/>
  <c r="B27" i="10" s="1"/>
  <c r="B28" i="10" s="1"/>
  <c r="B29" i="10" s="1"/>
  <c r="B30" i="10" s="1"/>
  <c r="AU13" i="10"/>
  <c r="X2" i="10"/>
  <c r="AJ11" i="10" s="1"/>
  <c r="AJ12" i="10" s="1"/>
  <c r="X10" i="10" l="1"/>
  <c r="T11" i="10"/>
  <c r="T12" i="10" s="1"/>
  <c r="P10" i="10"/>
  <c r="AB10" i="10"/>
  <c r="AM10" i="10"/>
  <c r="X11" i="10"/>
  <c r="X12" i="10" s="1"/>
  <c r="T10" i="10"/>
  <c r="AE10" i="10"/>
  <c r="AN10" i="10"/>
  <c r="AF11" i="10"/>
  <c r="AF12" i="10" s="1"/>
  <c r="AJ10" i="10"/>
  <c r="AN11" i="10"/>
  <c r="AN12" i="10" s="1"/>
  <c r="W10" i="10"/>
  <c r="AF10" i="10"/>
  <c r="P11" i="10"/>
  <c r="P12" i="10" s="1"/>
  <c r="AQ11" i="10"/>
  <c r="AQ12" i="10" s="1"/>
  <c r="AM11" i="10"/>
  <c r="AM12" i="10" s="1"/>
  <c r="AI11" i="10"/>
  <c r="AI12" i="10" s="1"/>
  <c r="AE11" i="10"/>
  <c r="AE12" i="10" s="1"/>
  <c r="AA11" i="10"/>
  <c r="AA12" i="10" s="1"/>
  <c r="W11" i="10"/>
  <c r="W12" i="10" s="1"/>
  <c r="S11" i="10"/>
  <c r="S12" i="10" s="1"/>
  <c r="AT10" i="10"/>
  <c r="AT11" i="10" s="1"/>
  <c r="AT12" i="10" s="1"/>
  <c r="AP10" i="10"/>
  <c r="AL10" i="10"/>
  <c r="AH10" i="10"/>
  <c r="AD10" i="10"/>
  <c r="Z10" i="10"/>
  <c r="V10" i="10"/>
  <c r="R10" i="10"/>
  <c r="AZ6" i="10"/>
  <c r="AW21" i="10" s="1"/>
  <c r="AL11" i="10"/>
  <c r="AL12" i="10" s="1"/>
  <c r="AH11" i="10"/>
  <c r="AH12" i="10" s="1"/>
  <c r="AD11" i="10"/>
  <c r="AD12" i="10" s="1"/>
  <c r="Z11" i="10"/>
  <c r="Z12" i="10" s="1"/>
  <c r="V11" i="10"/>
  <c r="V12" i="10" s="1"/>
  <c r="R11" i="10"/>
  <c r="R12" i="10" s="1"/>
  <c r="AO10" i="10"/>
  <c r="AK10" i="10"/>
  <c r="AG10" i="10"/>
  <c r="AC10" i="10"/>
  <c r="Y10" i="10"/>
  <c r="U10" i="10"/>
  <c r="Q10" i="10"/>
  <c r="AO11" i="10"/>
  <c r="AO12" i="10" s="1"/>
  <c r="AG11" i="10"/>
  <c r="AG12" i="10" s="1"/>
  <c r="AC11" i="10"/>
  <c r="AC12" i="10" s="1"/>
  <c r="Y11" i="10"/>
  <c r="Y12" i="10" s="1"/>
  <c r="Q11" i="10"/>
  <c r="Q12" i="10" s="1"/>
  <c r="AP11" i="10"/>
  <c r="AP12" i="10" s="1"/>
  <c r="AS10" i="10"/>
  <c r="AS11" i="10" s="1"/>
  <c r="AS12" i="10" s="1"/>
  <c r="AK11" i="10"/>
  <c r="AK12" i="10" s="1"/>
  <c r="U11" i="10"/>
  <c r="U12" i="10" s="1"/>
  <c r="AR10" i="10"/>
  <c r="AR11" i="10" s="1"/>
  <c r="AR12" i="10" s="1"/>
  <c r="S10" i="10"/>
  <c r="AA10" i="10"/>
  <c r="AI10" i="10"/>
  <c r="AQ10" i="10"/>
  <c r="AB11" i="10"/>
  <c r="AB12" i="10" s="1"/>
  <c r="AW17" i="10"/>
  <c r="E39" i="10" l="1"/>
  <c r="AW26" i="10"/>
  <c r="AW29" i="10"/>
  <c r="AW15" i="10"/>
  <c r="AW30" i="10"/>
  <c r="AW28" i="10"/>
  <c r="AW20" i="10"/>
  <c r="AW16" i="10"/>
  <c r="AW24" i="10"/>
  <c r="AW14" i="10"/>
  <c r="G35" i="10" s="1"/>
  <c r="AW25" i="10"/>
  <c r="AW19" i="10"/>
  <c r="AW13" i="10"/>
  <c r="AW23" i="10"/>
  <c r="AW27" i="10"/>
  <c r="AW22" i="10"/>
  <c r="AW18" i="10"/>
  <c r="G39" i="10" l="1"/>
  <c r="AU19" i="1" l="1"/>
  <c r="AU17" i="1"/>
  <c r="AU18" i="1"/>
  <c r="AU20" i="1"/>
  <c r="AU21" i="1"/>
  <c r="AU22" i="1"/>
  <c r="AU23" i="1"/>
  <c r="AU24" i="1"/>
  <c r="AU25" i="1"/>
  <c r="AU26" i="1"/>
  <c r="AU27" i="1"/>
  <c r="AU28" i="1"/>
  <c r="AU29" i="1"/>
  <c r="AU30" i="1"/>
  <c r="AU16" i="1"/>
  <c r="AU15" i="1"/>
  <c r="AU13" i="1"/>
  <c r="B14" i="1" l="1"/>
  <c r="B15" i="1" s="1"/>
  <c r="B16" i="1" s="1"/>
  <c r="B17" i="1" s="1"/>
  <c r="B18" i="1" s="1"/>
  <c r="B19" i="1" s="1"/>
  <c r="B20" i="1" s="1"/>
  <c r="B21" i="1" s="1"/>
  <c r="B22" i="1" s="1"/>
  <c r="B23" i="1" l="1"/>
  <c r="B24" i="1" l="1"/>
  <c r="B25" i="1" s="1"/>
  <c r="B26" i="1" s="1"/>
  <c r="B27" i="1" s="1"/>
  <c r="X2" i="1"/>
  <c r="AT10" i="1" l="1"/>
  <c r="AR10" i="1"/>
  <c r="AR11" i="1" s="1"/>
  <c r="AR12" i="1" s="1"/>
  <c r="AS10" i="1"/>
  <c r="AS11" i="1" s="1"/>
  <c r="AS12" i="1" s="1"/>
  <c r="B28" i="1"/>
  <c r="B29" i="1" s="1"/>
  <c r="B30" i="1" s="1"/>
  <c r="AT11" i="1"/>
  <c r="AT12" i="1" s="1"/>
  <c r="AZ6" i="1"/>
  <c r="P10" i="1"/>
  <c r="S11" i="1"/>
  <c r="S12" i="1" s="1"/>
  <c r="AL11" i="1"/>
  <c r="AL12" i="1" s="1"/>
  <c r="T11" i="1"/>
  <c r="T12" i="1" s="1"/>
  <c r="AD11" i="1"/>
  <c r="AD12" i="1" s="1"/>
  <c r="AN11" i="1"/>
  <c r="AN12" i="1" s="1"/>
  <c r="AQ11" i="1"/>
  <c r="AQ12" i="1" s="1"/>
  <c r="AA11" i="1"/>
  <c r="AA12" i="1" s="1"/>
  <c r="V11" i="1"/>
  <c r="V12" i="1" s="1"/>
  <c r="AF11" i="1"/>
  <c r="AF12" i="1" s="1"/>
  <c r="P11" i="1"/>
  <c r="P12" i="1" s="1"/>
  <c r="X11" i="1"/>
  <c r="X12" i="1" s="1"/>
  <c r="AI11" i="1"/>
  <c r="AI12" i="1" s="1"/>
  <c r="Z11" i="1"/>
  <c r="Z12" i="1" s="1"/>
  <c r="AE11" i="1"/>
  <c r="AE12" i="1" s="1"/>
  <c r="AJ11" i="1"/>
  <c r="AJ12" i="1" s="1"/>
  <c r="AP11" i="1"/>
  <c r="AP12" i="1" s="1"/>
  <c r="R11" i="1"/>
  <c r="R12" i="1" s="1"/>
  <c r="W11" i="1"/>
  <c r="W12" i="1" s="1"/>
  <c r="AB11" i="1"/>
  <c r="AB12" i="1" s="1"/>
  <c r="AH11" i="1"/>
  <c r="AH12" i="1" s="1"/>
  <c r="AM11" i="1"/>
  <c r="AM12" i="1" s="1"/>
  <c r="Q11" i="1"/>
  <c r="Q12" i="1" s="1"/>
  <c r="U11" i="1"/>
  <c r="U12" i="1" s="1"/>
  <c r="Y11" i="1"/>
  <c r="Y12" i="1" s="1"/>
  <c r="AC11" i="1"/>
  <c r="AC12" i="1" s="1"/>
  <c r="AG11" i="1"/>
  <c r="AG12" i="1" s="1"/>
  <c r="AK11" i="1"/>
  <c r="AK12" i="1" s="1"/>
  <c r="AO11" i="1"/>
  <c r="AO12" i="1" s="1"/>
  <c r="W10" i="1"/>
  <c r="AA10" i="1"/>
  <c r="AE10" i="1"/>
  <c r="AI10" i="1"/>
  <c r="AM10" i="1"/>
  <c r="AQ10" i="1"/>
  <c r="T10" i="1"/>
  <c r="X10" i="1"/>
  <c r="AB10" i="1"/>
  <c r="AF10" i="1"/>
  <c r="AJ10" i="1"/>
  <c r="AN10" i="1"/>
  <c r="Q10" i="1"/>
  <c r="U10" i="1"/>
  <c r="Y10" i="1"/>
  <c r="AC10" i="1"/>
  <c r="AG10" i="1"/>
  <c r="AK10" i="1"/>
  <c r="AO10" i="1"/>
  <c r="S10" i="1"/>
  <c r="R10" i="1"/>
  <c r="V10" i="1"/>
  <c r="Z10" i="1"/>
  <c r="AD10" i="1"/>
  <c r="AH10" i="1"/>
  <c r="AL10" i="1"/>
  <c r="AP10" i="1"/>
  <c r="AW14" i="1" l="1"/>
  <c r="AW27" i="1"/>
  <c r="AW21" i="1"/>
  <c r="AW20" i="1"/>
  <c r="AW22" i="1"/>
  <c r="AW24" i="1"/>
  <c r="AW25" i="1"/>
  <c r="AW23" i="1"/>
  <c r="AW15" i="1"/>
  <c r="AW13" i="1"/>
  <c r="AW17" i="1"/>
  <c r="AW29" i="1"/>
  <c r="AW19" i="1"/>
  <c r="AW18" i="1"/>
  <c r="AW28" i="1"/>
  <c r="AW30" i="1"/>
  <c r="AW16" i="1"/>
  <c r="AW26" i="1"/>
</calcChain>
</file>

<file path=xl/sharedStrings.xml><?xml version="1.0" encoding="utf-8"?>
<sst xmlns="http://schemas.openxmlformats.org/spreadsheetml/2006/main" count="299" uniqueCount="145">
  <si>
    <t>）</t>
    <phoneticPr fontId="1"/>
  </si>
  <si>
    <t>職種名</t>
    <rPh sb="0" eb="2">
      <t>ショクシュ</t>
    </rPh>
    <rPh sb="2" eb="3">
      <t>メイ</t>
    </rPh>
    <phoneticPr fontId="1"/>
  </si>
  <si>
    <t>管理者</t>
    <rPh sb="0" eb="3">
      <t>カンリシャ</t>
    </rPh>
    <phoneticPr fontId="1"/>
  </si>
  <si>
    <t>A</t>
    <phoneticPr fontId="1"/>
  </si>
  <si>
    <t>B</t>
    <phoneticPr fontId="1"/>
  </si>
  <si>
    <t>C</t>
    <phoneticPr fontId="1"/>
  </si>
  <si>
    <t>D</t>
    <phoneticPr fontId="1"/>
  </si>
  <si>
    <t>記号</t>
    <rPh sb="0" eb="2">
      <t>キゴウ</t>
    </rPh>
    <phoneticPr fontId="1"/>
  </si>
  <si>
    <t>区分</t>
    <rPh sb="0" eb="2">
      <t>クブン</t>
    </rPh>
    <phoneticPr fontId="1"/>
  </si>
  <si>
    <t>（注）常勤・非常勤の区分について</t>
    <rPh sb="1" eb="2">
      <t>チュウ</t>
    </rPh>
    <rPh sb="3" eb="5">
      <t>ジョウキン</t>
    </rPh>
    <rPh sb="6" eb="9">
      <t>ヒジョウキン</t>
    </rPh>
    <rPh sb="10" eb="12">
      <t>クブン</t>
    </rPh>
    <phoneticPr fontId="1"/>
  </si>
  <si>
    <t>1週目</t>
    <rPh sb="1" eb="2">
      <t>シュウ</t>
    </rPh>
    <rPh sb="2" eb="3">
      <t>メ</t>
    </rPh>
    <phoneticPr fontId="1"/>
  </si>
  <si>
    <t>2週目</t>
    <rPh sb="1" eb="2">
      <t>シュウ</t>
    </rPh>
    <rPh sb="2" eb="3">
      <t>メ</t>
    </rPh>
    <phoneticPr fontId="1"/>
  </si>
  <si>
    <t>3週目</t>
    <rPh sb="1" eb="2">
      <t>シュウ</t>
    </rPh>
    <rPh sb="2" eb="3">
      <t>メ</t>
    </rPh>
    <phoneticPr fontId="1"/>
  </si>
  <si>
    <t>4週目</t>
    <rPh sb="1" eb="2">
      <t>シュウ</t>
    </rPh>
    <rPh sb="2" eb="3">
      <t>メ</t>
    </rPh>
    <phoneticPr fontId="1"/>
  </si>
  <si>
    <t>5週目</t>
    <rPh sb="1" eb="2">
      <t>シュウ</t>
    </rPh>
    <rPh sb="2" eb="3">
      <t>メ</t>
    </rPh>
    <phoneticPr fontId="1"/>
  </si>
  <si>
    <t>従業者の勤務の体制及び勤務形態一覧表</t>
    <phoneticPr fontId="1"/>
  </si>
  <si>
    <t>(</t>
    <phoneticPr fontId="1"/>
  </si>
  <si>
    <t>事業所名</t>
    <rPh sb="0" eb="3">
      <t>ジギョウショ</t>
    </rPh>
    <rPh sb="3" eb="4">
      <t>メイ</t>
    </rPh>
    <phoneticPr fontId="1"/>
  </si>
  <si>
    <t>サービス種別</t>
    <rPh sb="4" eb="6">
      <t>シュベツ</t>
    </rPh>
    <phoneticPr fontId="1"/>
  </si>
  <si>
    <t>令和</t>
    <rPh sb="0" eb="2">
      <t>レイワ</t>
    </rPh>
    <phoneticPr fontId="1"/>
  </si>
  <si>
    <t>)</t>
    <phoneticPr fontId="1"/>
  </si>
  <si>
    <t>年</t>
    <rPh sb="0" eb="1">
      <t>ネン</t>
    </rPh>
    <phoneticPr fontId="1"/>
  </si>
  <si>
    <t>月</t>
    <rPh sb="0" eb="1">
      <t>ゲツ</t>
    </rPh>
    <phoneticPr fontId="1"/>
  </si>
  <si>
    <t>時間/週</t>
    <rPh sb="0" eb="2">
      <t>ジカン</t>
    </rPh>
    <rPh sb="3" eb="4">
      <t>シュウ</t>
    </rPh>
    <phoneticPr fontId="1"/>
  </si>
  <si>
    <t>当月の日数</t>
    <rPh sb="0" eb="2">
      <t>トウゲツ</t>
    </rPh>
    <rPh sb="3" eb="5">
      <t>ニッスウ</t>
    </rPh>
    <phoneticPr fontId="1"/>
  </si>
  <si>
    <t>日</t>
    <rPh sb="0" eb="1">
      <t>ニチ</t>
    </rPh>
    <phoneticPr fontId="1"/>
  </si>
  <si>
    <t>No</t>
    <phoneticPr fontId="1"/>
  </si>
  <si>
    <t>合計</t>
    <rPh sb="0" eb="2">
      <t>ゴウケイ</t>
    </rPh>
    <phoneticPr fontId="1"/>
  </si>
  <si>
    <t>÷</t>
    <phoneticPr fontId="1"/>
  </si>
  <si>
    <t>＝</t>
    <phoneticPr fontId="1"/>
  </si>
  <si>
    <t>-</t>
    <phoneticPr fontId="1"/>
  </si>
  <si>
    <t>看護師</t>
    <rPh sb="0" eb="3">
      <t>カンゴシ</t>
    </rPh>
    <phoneticPr fontId="1"/>
  </si>
  <si>
    <t>准看護師</t>
    <rPh sb="0" eb="4">
      <t>ジュンカンゴシ</t>
    </rPh>
    <phoneticPr fontId="1"/>
  </si>
  <si>
    <t>ー</t>
    <phoneticPr fontId="1"/>
  </si>
  <si>
    <t>※ INDIRECT関数使用のため、以下のとおりセルに「名前の定義」をしています。</t>
    <rPh sb="10" eb="12">
      <t>カンスウ</t>
    </rPh>
    <rPh sb="12" eb="14">
      <t>シヨウ</t>
    </rPh>
    <rPh sb="18" eb="20">
      <t>イカ</t>
    </rPh>
    <rPh sb="28" eb="30">
      <t>ナマエ</t>
    </rPh>
    <rPh sb="31" eb="33">
      <t>テイギ</t>
    </rPh>
    <phoneticPr fontId="1"/>
  </si>
  <si>
    <t>※自治体の条例により定められた資格等、自治体独自の資格を追加する必要がある場合は、上表の空欄に資格名称を追加してください。</t>
    <rPh sb="1" eb="4">
      <t>ジチタイ</t>
    </rPh>
    <rPh sb="5" eb="7">
      <t>ジョウレイ</t>
    </rPh>
    <rPh sb="10" eb="11">
      <t>サダ</t>
    </rPh>
    <rPh sb="15" eb="17">
      <t>シカク</t>
    </rPh>
    <rPh sb="17" eb="18">
      <t>トウ</t>
    </rPh>
    <rPh sb="19" eb="22">
      <t>ジチタイ</t>
    </rPh>
    <rPh sb="22" eb="24">
      <t>ドクジ</t>
    </rPh>
    <rPh sb="25" eb="27">
      <t>シカク</t>
    </rPh>
    <rPh sb="28" eb="30">
      <t>ツイカ</t>
    </rPh>
    <rPh sb="32" eb="34">
      <t>ヒツヨウ</t>
    </rPh>
    <rPh sb="37" eb="39">
      <t>バアイ</t>
    </rPh>
    <rPh sb="41" eb="43">
      <t>ジョウヒョウ</t>
    </rPh>
    <rPh sb="44" eb="46">
      <t>クウラン</t>
    </rPh>
    <rPh sb="47" eb="49">
      <t>シカク</t>
    </rPh>
    <rPh sb="49" eb="51">
      <t>メイショウ</t>
    </rPh>
    <rPh sb="52" eb="54">
      <t>ツイカ</t>
    </rPh>
    <phoneticPr fontId="1"/>
  </si>
  <si>
    <t>　行が足りない場合は、適宜追加してください。</t>
    <rPh sb="1" eb="2">
      <t>ギョウ</t>
    </rPh>
    <rPh sb="3" eb="4">
      <t>タ</t>
    </rPh>
    <rPh sb="7" eb="9">
      <t>バアイ</t>
    </rPh>
    <rPh sb="11" eb="13">
      <t>テキギ</t>
    </rPh>
    <rPh sb="13" eb="15">
      <t>ツイカ</t>
    </rPh>
    <phoneticPr fontId="1"/>
  </si>
  <si>
    <t>勤務形態</t>
    <rPh sb="0" eb="2">
      <t>キンム</t>
    </rPh>
    <rPh sb="2" eb="4">
      <t>ケイタイ</t>
    </rPh>
    <phoneticPr fontId="1"/>
  </si>
  <si>
    <t>勤務時間数合計</t>
    <rPh sb="0" eb="2">
      <t>キンム</t>
    </rPh>
    <rPh sb="2" eb="5">
      <t>ジカンスウ</t>
    </rPh>
    <rPh sb="5" eb="7">
      <t>ゴウケイ</t>
    </rPh>
    <phoneticPr fontId="1"/>
  </si>
  <si>
    <t>当月合計</t>
    <rPh sb="0" eb="2">
      <t>トウゲツ</t>
    </rPh>
    <rPh sb="2" eb="4">
      <t>ゴウケイ</t>
    </rPh>
    <phoneticPr fontId="1"/>
  </si>
  <si>
    <t>週平均</t>
    <rPh sb="0" eb="3">
      <t>シュウヘイキン</t>
    </rPh>
    <phoneticPr fontId="1"/>
  </si>
  <si>
    <t>常勤換算の対象時間数</t>
    <rPh sb="0" eb="2">
      <t>ジョウキン</t>
    </rPh>
    <rPh sb="2" eb="4">
      <t>カンサン</t>
    </rPh>
    <rPh sb="5" eb="7">
      <t>タイショウ</t>
    </rPh>
    <rPh sb="7" eb="9">
      <t>ジカン</t>
    </rPh>
    <rPh sb="9" eb="10">
      <t>スウ</t>
    </rPh>
    <phoneticPr fontId="1"/>
  </si>
  <si>
    <t>常勤換算の</t>
    <rPh sb="0" eb="2">
      <t>ジョウキン</t>
    </rPh>
    <rPh sb="2" eb="4">
      <t>カンサン</t>
    </rPh>
    <phoneticPr fontId="1"/>
  </si>
  <si>
    <t>常勤の従業者が</t>
    <rPh sb="0" eb="2">
      <t>ジョウキン</t>
    </rPh>
    <rPh sb="3" eb="6">
      <t>ジュウギョウシャ</t>
    </rPh>
    <phoneticPr fontId="1"/>
  </si>
  <si>
    <t>常勤換算後の人数</t>
    <rPh sb="0" eb="2">
      <t>ジョウキン</t>
    </rPh>
    <rPh sb="2" eb="4">
      <t>カンサン</t>
    </rPh>
    <rPh sb="4" eb="5">
      <t>ゴ</t>
    </rPh>
    <rPh sb="6" eb="8">
      <t>ニンズウ</t>
    </rPh>
    <phoneticPr fontId="1"/>
  </si>
  <si>
    <t>常勤の従業者の人数</t>
  </si>
  <si>
    <t>常勤の従業者の人数</t>
    <rPh sb="0" eb="2">
      <t>ジョウキン</t>
    </rPh>
    <rPh sb="3" eb="6">
      <t>ジュウギョウシャ</t>
    </rPh>
    <rPh sb="7" eb="9">
      <t>ニンズウ</t>
    </rPh>
    <phoneticPr fontId="1"/>
  </si>
  <si>
    <t>■ 常勤換算方法による人数</t>
    <rPh sb="2" eb="4">
      <t>ジョウキン</t>
    </rPh>
    <rPh sb="4" eb="6">
      <t>カンサン</t>
    </rPh>
    <rPh sb="6" eb="8">
      <t>ホウホウ</t>
    </rPh>
    <rPh sb="11" eb="13">
      <t>ニンズウ</t>
    </rPh>
    <phoneticPr fontId="1"/>
  </si>
  <si>
    <t>常勤換算方法による人数</t>
    <rPh sb="0" eb="2">
      <t>ジョウキン</t>
    </rPh>
    <rPh sb="2" eb="4">
      <t>カンサン</t>
    </rPh>
    <rPh sb="4" eb="6">
      <t>ホウホウ</t>
    </rPh>
    <rPh sb="9" eb="11">
      <t>ニンズウ</t>
    </rPh>
    <phoneticPr fontId="1"/>
  </si>
  <si>
    <t>常勤換算方法対象外の</t>
    <rPh sb="0" eb="2">
      <t>ジョウキン</t>
    </rPh>
    <rPh sb="2" eb="4">
      <t>カンサン</t>
    </rPh>
    <rPh sb="4" eb="6">
      <t>ホウホウ</t>
    </rPh>
    <rPh sb="6" eb="9">
      <t>タイショウガイ</t>
    </rPh>
    <phoneticPr fontId="1"/>
  </si>
  <si>
    <t xml:space="preserve"> 　　 記入の順序は、職種ごとにまとめてください。</t>
    <rPh sb="4" eb="6">
      <t>キニュウ</t>
    </rPh>
    <rPh sb="7" eb="9">
      <t>ジュンジョ</t>
    </rPh>
    <rPh sb="11" eb="13">
      <t>ショクシュ</t>
    </rPh>
    <phoneticPr fontId="1"/>
  </si>
  <si>
    <t xml:space="preserve"> 　　 記入の順序は、各職種の中で勤務形態の区分ごとにまとめてください。</t>
    <rPh sb="4" eb="6">
      <t>キニュウ</t>
    </rPh>
    <rPh sb="7" eb="9">
      <t>ジュンジョ</t>
    </rPh>
    <rPh sb="11" eb="12">
      <t>カク</t>
    </rPh>
    <rPh sb="12" eb="14">
      <t>ショクシュ</t>
    </rPh>
    <rPh sb="15" eb="16">
      <t>ナカ</t>
    </rPh>
    <rPh sb="17" eb="19">
      <t>キンム</t>
    </rPh>
    <rPh sb="19" eb="21">
      <t>ケイタイ</t>
    </rPh>
    <rPh sb="22" eb="24">
      <t>クブン</t>
    </rPh>
    <phoneticPr fontId="1"/>
  </si>
  <si>
    <t>常勤で専従</t>
    <rPh sb="0" eb="2">
      <t>ジョウキン</t>
    </rPh>
    <rPh sb="3" eb="5">
      <t>センジュウ</t>
    </rPh>
    <phoneticPr fontId="1"/>
  </si>
  <si>
    <t>常勤で兼務</t>
    <rPh sb="0" eb="2">
      <t>ジョウキン</t>
    </rPh>
    <rPh sb="3" eb="5">
      <t>ケンム</t>
    </rPh>
    <phoneticPr fontId="1"/>
  </si>
  <si>
    <t>非常勤で専従</t>
    <rPh sb="0" eb="3">
      <t>ヒジョウキン</t>
    </rPh>
    <rPh sb="4" eb="6">
      <t>センジュウ</t>
    </rPh>
    <phoneticPr fontId="1"/>
  </si>
  <si>
    <r>
      <t>　　　当該事業所における勤務時間が、当該事業所において定められている常勤の従業者が勤務すべき時間数に達していることをいいます。</t>
    </r>
    <r>
      <rPr>
        <u/>
        <sz val="12"/>
        <rFont val="HGSｺﾞｼｯｸE"/>
        <family val="3"/>
        <charset val="128"/>
      </rPr>
      <t>雇用の形態は考慮しません</t>
    </r>
    <r>
      <rPr>
        <sz val="12"/>
        <rFont val="HGSｺﾞｼｯｸM"/>
        <family val="3"/>
        <charset val="128"/>
      </rPr>
      <t>。</t>
    </r>
    <rPh sb="3" eb="5">
      <t>トウガイ</t>
    </rPh>
    <rPh sb="5" eb="8">
      <t>ジギョウショ</t>
    </rPh>
    <rPh sb="12" eb="14">
      <t>キンム</t>
    </rPh>
    <rPh sb="14" eb="16">
      <t>ジカン</t>
    </rPh>
    <rPh sb="18" eb="20">
      <t>トウガイ</t>
    </rPh>
    <rPh sb="20" eb="23">
      <t>ジギョウショ</t>
    </rPh>
    <rPh sb="27" eb="28">
      <t>サダ</t>
    </rPh>
    <rPh sb="34" eb="36">
      <t>ジョウキン</t>
    </rPh>
    <rPh sb="37" eb="40">
      <t>ジュウギョウシャ</t>
    </rPh>
    <rPh sb="41" eb="43">
      <t>キンム</t>
    </rPh>
    <rPh sb="46" eb="49">
      <t>ジカンスウ</t>
    </rPh>
    <rPh sb="50" eb="51">
      <t>タッ</t>
    </rPh>
    <rPh sb="63" eb="65">
      <t>コヨウ</t>
    </rPh>
    <rPh sb="66" eb="68">
      <t>ケイタイ</t>
    </rPh>
    <rPh sb="69" eb="71">
      <t>コウリョ</t>
    </rPh>
    <phoneticPr fontId="1"/>
  </si>
  <si>
    <t xml:space="preserve"> 　　 保有資格を全て記入するのではなく、人員基準上、求められる資格等を入力してください。</t>
    <rPh sb="4" eb="6">
      <t>ホユウ</t>
    </rPh>
    <rPh sb="6" eb="8">
      <t>シカク</t>
    </rPh>
    <rPh sb="9" eb="10">
      <t>スベ</t>
    </rPh>
    <rPh sb="11" eb="13">
      <t>キニュウ</t>
    </rPh>
    <rPh sb="21" eb="23">
      <t>ジンイン</t>
    </rPh>
    <rPh sb="23" eb="25">
      <t>キジュン</t>
    </rPh>
    <rPh sb="25" eb="26">
      <t>ジョウ</t>
    </rPh>
    <rPh sb="27" eb="28">
      <t>モト</t>
    </rPh>
    <rPh sb="32" eb="34">
      <t>シカク</t>
    </rPh>
    <rPh sb="34" eb="35">
      <t>トウ</t>
    </rPh>
    <rPh sb="36" eb="38">
      <t>ニュウリョク</t>
    </rPh>
    <phoneticPr fontId="1"/>
  </si>
  <si>
    <t>≪提出不要≫</t>
    <rPh sb="1" eb="3">
      <t>テイシュツ</t>
    </rPh>
    <rPh sb="3" eb="5">
      <t>フヨウ</t>
    </rPh>
    <phoneticPr fontId="1"/>
  </si>
  <si>
    <t>(3)事業所における常勤の従業者が勤務すべき時間数</t>
    <rPh sb="3" eb="6">
      <t>ジギョウショ</t>
    </rPh>
    <rPh sb="10" eb="12">
      <t>ジョウキン</t>
    </rPh>
    <rPh sb="13" eb="16">
      <t>ジュウギョウシャ</t>
    </rPh>
    <rPh sb="17" eb="19">
      <t>キンム</t>
    </rPh>
    <rPh sb="22" eb="24">
      <t>ジカン</t>
    </rPh>
    <rPh sb="24" eb="25">
      <t>スウ</t>
    </rPh>
    <phoneticPr fontId="1"/>
  </si>
  <si>
    <t>　(3) 事業所における常勤の従業者が勤務すべき時間数を入力してください。</t>
    <rPh sb="5" eb="8">
      <t>ジギョウショ</t>
    </rPh>
    <rPh sb="12" eb="14">
      <t>ジョウキン</t>
    </rPh>
    <rPh sb="15" eb="18">
      <t>ジュウギョウシャ</t>
    </rPh>
    <rPh sb="19" eb="21">
      <t>キンム</t>
    </rPh>
    <rPh sb="24" eb="26">
      <t>ジカン</t>
    </rPh>
    <rPh sb="26" eb="27">
      <t>スウ</t>
    </rPh>
    <rPh sb="28" eb="30">
      <t>ニュウリョク</t>
    </rPh>
    <phoneticPr fontId="1"/>
  </si>
  <si>
    <t>　(5) 従業者の勤務形態について、下記のうち該当する区分の記号をプルダウンより選択してください。</t>
    <rPh sb="5" eb="8">
      <t>ジュウギョウシャ</t>
    </rPh>
    <rPh sb="9" eb="11">
      <t>キンム</t>
    </rPh>
    <rPh sb="11" eb="13">
      <t>ケイタイ</t>
    </rPh>
    <rPh sb="18" eb="20">
      <t>カキ</t>
    </rPh>
    <rPh sb="23" eb="25">
      <t>ガイトウ</t>
    </rPh>
    <rPh sb="27" eb="29">
      <t>クブン</t>
    </rPh>
    <rPh sb="30" eb="32">
      <t>キゴウ</t>
    </rPh>
    <rPh sb="40" eb="42">
      <t>センタク</t>
    </rPh>
    <phoneticPr fontId="2"/>
  </si>
  <si>
    <t>　(7) 従業者の氏名を記入してください。</t>
    <rPh sb="5" eb="8">
      <t>ジュウギョウシャ</t>
    </rPh>
    <rPh sb="9" eb="11">
      <t>シメイ</t>
    </rPh>
    <rPh sb="12" eb="14">
      <t>キニュウ</t>
    </rPh>
    <phoneticPr fontId="1"/>
  </si>
  <si>
    <t>　・最初に「年月欄」「サービス種別」「事業所名」を入力してください。</t>
    <rPh sb="2" eb="4">
      <t>サイショ</t>
    </rPh>
    <rPh sb="6" eb="8">
      <t>ネンゲツ</t>
    </rPh>
    <rPh sb="8" eb="9">
      <t>ラン</t>
    </rPh>
    <rPh sb="15" eb="17">
      <t>シュベツ</t>
    </rPh>
    <rPh sb="19" eb="22">
      <t>ジギョウショ</t>
    </rPh>
    <rPh sb="22" eb="23">
      <t>メイ</t>
    </rPh>
    <rPh sb="25" eb="27">
      <t>ニュウリョク</t>
    </rPh>
    <phoneticPr fontId="1"/>
  </si>
  <si>
    <t>　(9) 従業者ごとに、合計勤務時間数が自動計算されますので、誤りがないか確認してください。</t>
    <rPh sb="5" eb="8">
      <t>ジュウギョウシャ</t>
    </rPh>
    <rPh sb="12" eb="14">
      <t>ゴウケイ</t>
    </rPh>
    <rPh sb="14" eb="16">
      <t>キンム</t>
    </rPh>
    <rPh sb="16" eb="19">
      <t>ジカンスウ</t>
    </rPh>
    <rPh sb="20" eb="22">
      <t>ジドウ</t>
    </rPh>
    <rPh sb="22" eb="24">
      <t>ケイサン</t>
    </rPh>
    <rPh sb="31" eb="32">
      <t>アヤマ</t>
    </rPh>
    <rPh sb="37" eb="39">
      <t>カクニン</t>
    </rPh>
    <phoneticPr fontId="1"/>
  </si>
  <si>
    <t>　(10) 従業者ごとに、週平均の勤務時間数が自動計算されますので、誤りがないか確認してください。</t>
    <rPh sb="6" eb="9">
      <t>ジュウギョウシャ</t>
    </rPh>
    <rPh sb="13" eb="16">
      <t>シュウヘイキン</t>
    </rPh>
    <rPh sb="17" eb="19">
      <t>キンム</t>
    </rPh>
    <rPh sb="19" eb="22">
      <t>ジカンスウ</t>
    </rPh>
    <rPh sb="23" eb="25">
      <t>ジドウ</t>
    </rPh>
    <rPh sb="25" eb="27">
      <t>ケイサン</t>
    </rPh>
    <rPh sb="34" eb="35">
      <t>アヤマ</t>
    </rPh>
    <rPh sb="40" eb="42">
      <t>カクニン</t>
    </rPh>
    <phoneticPr fontId="1"/>
  </si>
  <si>
    <t>(4) 
職種</t>
    <phoneticPr fontId="2"/>
  </si>
  <si>
    <t>(5)
勤務
形態</t>
    <phoneticPr fontId="2"/>
  </si>
  <si>
    <t>(6)
資格</t>
    <rPh sb="4" eb="6">
      <t>シカク</t>
    </rPh>
    <phoneticPr fontId="1"/>
  </si>
  <si>
    <t>(7) 氏　名</t>
    <phoneticPr fontId="2"/>
  </si>
  <si>
    <r>
      <t xml:space="preserve">(10)
</t>
    </r>
    <r>
      <rPr>
        <sz val="11"/>
        <rFont val="HGSｺﾞｼｯｸM"/>
        <family val="3"/>
        <charset val="128"/>
      </rPr>
      <t>週平均
勤務時間数</t>
    </r>
    <rPh sb="6" eb="8">
      <t>ヘイキン</t>
    </rPh>
    <rPh sb="9" eb="11">
      <t>キンム</t>
    </rPh>
    <rPh sb="11" eb="13">
      <t>ジカン</t>
    </rPh>
    <rPh sb="13" eb="14">
      <t>スウ</t>
    </rPh>
    <phoneticPr fontId="2"/>
  </si>
  <si>
    <t>職種名</t>
    <rPh sb="0" eb="2">
      <t>ショクシュ</t>
    </rPh>
    <rPh sb="2" eb="3">
      <t>メイ</t>
    </rPh>
    <phoneticPr fontId="1"/>
  </si>
  <si>
    <t>資格</t>
    <rPh sb="0" eb="2">
      <t>シカク</t>
    </rPh>
    <phoneticPr fontId="1"/>
  </si>
  <si>
    <t>　その後、以下の手順で必要資格について「名前の定義」をします。</t>
    <rPh sb="3" eb="4">
      <t>ゴ</t>
    </rPh>
    <rPh sb="5" eb="7">
      <t>イカ</t>
    </rPh>
    <rPh sb="8" eb="10">
      <t>テジュン</t>
    </rPh>
    <rPh sb="11" eb="13">
      <t>ヒツヨウ</t>
    </rPh>
    <rPh sb="13" eb="15">
      <t>シカク</t>
    </rPh>
    <rPh sb="20" eb="22">
      <t>ナマエ</t>
    </rPh>
    <rPh sb="23" eb="25">
      <t>テイギ</t>
    </rPh>
    <phoneticPr fontId="1"/>
  </si>
  <si>
    <t>　・「数式」タブ　⇒　「名前の定義」を選択</t>
    <rPh sb="3" eb="5">
      <t>スウシキ</t>
    </rPh>
    <rPh sb="12" eb="14">
      <t>ナマエ</t>
    </rPh>
    <rPh sb="15" eb="17">
      <t>テイギ</t>
    </rPh>
    <rPh sb="19" eb="21">
      <t>センタク</t>
    </rPh>
    <phoneticPr fontId="1"/>
  </si>
  <si>
    <t>　・「名前」に職種名を入力</t>
    <rPh sb="3" eb="5">
      <t>ナマエ</t>
    </rPh>
    <rPh sb="7" eb="9">
      <t>ショクシュ</t>
    </rPh>
    <rPh sb="9" eb="10">
      <t>メイ</t>
    </rPh>
    <rPh sb="11" eb="13">
      <t>ニュウリョク</t>
    </rPh>
    <phoneticPr fontId="1"/>
  </si>
  <si>
    <t>　・「参照範囲」にその職種の必要資格を範囲設定する　⇒　OKボタン</t>
    <rPh sb="3" eb="5">
      <t>サンショウ</t>
    </rPh>
    <rPh sb="5" eb="7">
      <t>ハンイ</t>
    </rPh>
    <rPh sb="11" eb="13">
      <t>ショクシュ</t>
    </rPh>
    <rPh sb="14" eb="16">
      <t>ヒツヨウ</t>
    </rPh>
    <rPh sb="16" eb="18">
      <t>シカク</t>
    </rPh>
    <rPh sb="19" eb="21">
      <t>ハンイ</t>
    </rPh>
    <rPh sb="21" eb="23">
      <t>セッテイ</t>
    </rPh>
    <phoneticPr fontId="1"/>
  </si>
  <si>
    <t>　編集したい場合は、「数式」タブ　⇒　「名前の管理」で編集してください。</t>
    <rPh sb="1" eb="3">
      <t>ヘンシュウ</t>
    </rPh>
    <rPh sb="6" eb="8">
      <t>バアイ</t>
    </rPh>
    <rPh sb="11" eb="13">
      <t>スウシキ</t>
    </rPh>
    <rPh sb="20" eb="22">
      <t>ナマエ</t>
    </rPh>
    <rPh sb="23" eb="25">
      <t>カンリ</t>
    </rPh>
    <rPh sb="27" eb="29">
      <t>ヘンシュウ</t>
    </rPh>
    <phoneticPr fontId="1"/>
  </si>
  <si>
    <t>A</t>
  </si>
  <si>
    <t>ー</t>
  </si>
  <si>
    <t>厚労　太郎</t>
    <rPh sb="0" eb="2">
      <t>コウロウ</t>
    </rPh>
    <rPh sb="3" eb="5">
      <t>タロウ</t>
    </rPh>
    <phoneticPr fontId="1"/>
  </si>
  <si>
    <t>非常勤で兼務</t>
    <rPh sb="0" eb="3">
      <t>ヒジョウキン</t>
    </rPh>
    <rPh sb="4" eb="6">
      <t>ケンム</t>
    </rPh>
    <phoneticPr fontId="1"/>
  </si>
  <si>
    <t>（勤務形態の記号）</t>
    <rPh sb="1" eb="3">
      <t>キンム</t>
    </rPh>
    <rPh sb="3" eb="5">
      <t>ケイタイ</t>
    </rPh>
    <rPh sb="6" eb="8">
      <t>キゴウ</t>
    </rPh>
    <phoneticPr fontId="1"/>
  </si>
  <si>
    <t>（小数点第2位以下切り捨て）</t>
    <rPh sb="1" eb="4">
      <t>ショウスウテン</t>
    </rPh>
    <rPh sb="4" eb="5">
      <t>ダイ</t>
    </rPh>
    <rPh sb="6" eb="7">
      <t>イ</t>
    </rPh>
    <rPh sb="7" eb="9">
      <t>イカ</t>
    </rPh>
    <rPh sb="9" eb="10">
      <t>キ</t>
    </rPh>
    <rPh sb="11" eb="12">
      <t>ス</t>
    </rPh>
    <phoneticPr fontId="1"/>
  </si>
  <si>
    <t>(1)</t>
    <phoneticPr fontId="1"/>
  </si>
  <si>
    <t>２．職種名・資格名称</t>
    <rPh sb="2" eb="4">
      <t>ショクシュ</t>
    </rPh>
    <rPh sb="4" eb="5">
      <t>メイ</t>
    </rPh>
    <rPh sb="6" eb="8">
      <t>シカク</t>
    </rPh>
    <rPh sb="8" eb="10">
      <t>メイショウ</t>
    </rPh>
    <phoneticPr fontId="1"/>
  </si>
  <si>
    <t>１．サービス種別</t>
    <rPh sb="6" eb="8">
      <t>シュベツ</t>
    </rPh>
    <phoneticPr fontId="1"/>
  </si>
  <si>
    <t>No</t>
    <phoneticPr fontId="1"/>
  </si>
  <si>
    <t>サービス種別名</t>
    <rPh sb="4" eb="6">
      <t>シュベツ</t>
    </rPh>
    <rPh sb="6" eb="7">
      <t>メイ</t>
    </rPh>
    <phoneticPr fontId="1"/>
  </si>
  <si>
    <t>　　　 同一事業所内の兼務についても兼務する職務の内容を記入してください。</t>
    <rPh sb="4" eb="6">
      <t>ドウイツ</t>
    </rPh>
    <rPh sb="6" eb="9">
      <t>ジギョウショ</t>
    </rPh>
    <rPh sb="9" eb="10">
      <t>ナイ</t>
    </rPh>
    <rPh sb="11" eb="13">
      <t>ケンム</t>
    </rPh>
    <rPh sb="18" eb="20">
      <t>ケンム</t>
    </rPh>
    <rPh sb="22" eb="24">
      <t>ショクム</t>
    </rPh>
    <rPh sb="25" eb="27">
      <t>ナイヨウ</t>
    </rPh>
    <rPh sb="28" eb="30">
      <t>キニュウ</t>
    </rPh>
    <phoneticPr fontId="1"/>
  </si>
  <si>
    <t>＋</t>
    <phoneticPr fontId="1"/>
  </si>
  <si>
    <t>　　（例えば、常勤者は週に40時間勤務することとされた事業所であれば、非正規雇用であっても、週40時間勤務する従業者は常勤扱いとなります。）</t>
    <rPh sb="3" eb="4">
      <t>タト</t>
    </rPh>
    <rPh sb="7" eb="10">
      <t>ジョウキンシャ</t>
    </rPh>
    <rPh sb="11" eb="12">
      <t>シュウ</t>
    </rPh>
    <rPh sb="15" eb="17">
      <t>ジカン</t>
    </rPh>
    <rPh sb="17" eb="19">
      <t>キンム</t>
    </rPh>
    <rPh sb="27" eb="30">
      <t>ジギョウショ</t>
    </rPh>
    <rPh sb="35" eb="38">
      <t>ヒセイキ</t>
    </rPh>
    <rPh sb="38" eb="40">
      <t>コヨウ</t>
    </rPh>
    <rPh sb="46" eb="47">
      <t>シュウ</t>
    </rPh>
    <rPh sb="49" eb="51">
      <t>ジカン</t>
    </rPh>
    <rPh sb="51" eb="53">
      <t>キンム</t>
    </rPh>
    <rPh sb="55" eb="58">
      <t>ジュウギョウシャ</t>
    </rPh>
    <rPh sb="59" eb="61">
      <t>ジョウキン</t>
    </rPh>
    <rPh sb="61" eb="62">
      <t>アツカ</t>
    </rPh>
    <phoneticPr fontId="1"/>
  </si>
  <si>
    <t>時間/月</t>
    <rPh sb="0" eb="2">
      <t>ジカン</t>
    </rPh>
    <rPh sb="3" eb="4">
      <t>ツキ</t>
    </rPh>
    <phoneticPr fontId="1"/>
  </si>
  <si>
    <t>・・・直接入力する必要がある箇所です。</t>
    <rPh sb="3" eb="5">
      <t>チョクセツ</t>
    </rPh>
    <rPh sb="5" eb="7">
      <t>ニュウリョク</t>
    </rPh>
    <rPh sb="9" eb="11">
      <t>ヒツヨウ</t>
    </rPh>
    <rPh sb="14" eb="16">
      <t>カショ</t>
    </rPh>
    <phoneticPr fontId="1"/>
  </si>
  <si>
    <t>・・・プルダウンから選択して入力する必要がある箇所です。</t>
    <rPh sb="10" eb="12">
      <t>センタク</t>
    </rPh>
    <rPh sb="14" eb="16">
      <t>ニュウリョク</t>
    </rPh>
    <rPh sb="18" eb="20">
      <t>ヒツヨウ</t>
    </rPh>
    <rPh sb="23" eb="25">
      <t>カショ</t>
    </rPh>
    <phoneticPr fontId="1"/>
  </si>
  <si>
    <t>下記の記入方法に従って、入力してください。</t>
    <rPh sb="0" eb="2">
      <t>カキ</t>
    </rPh>
    <rPh sb="3" eb="5">
      <t>キニュウ</t>
    </rPh>
    <rPh sb="5" eb="7">
      <t>ホウホウ</t>
    </rPh>
    <rPh sb="8" eb="9">
      <t>シタガ</t>
    </rPh>
    <rPh sb="12" eb="14">
      <t>ニュウリョク</t>
    </rPh>
    <phoneticPr fontId="1"/>
  </si>
  <si>
    <t>【自治体の皆様へ】</t>
    <rPh sb="1" eb="4">
      <t>ジチタイ</t>
    </rPh>
    <rPh sb="5" eb="7">
      <t>ミナサマ</t>
    </rPh>
    <phoneticPr fontId="1"/>
  </si>
  <si>
    <t>基準：</t>
    <rPh sb="0" eb="2">
      <t>キジュン</t>
    </rPh>
    <phoneticPr fontId="1"/>
  </si>
  <si>
    <t>週</t>
  </si>
  <si>
    <t>　C列・・・「管理者」</t>
    <rPh sb="2" eb="3">
      <t>レツ</t>
    </rPh>
    <rPh sb="7" eb="10">
      <t>カンリシャ</t>
    </rPh>
    <phoneticPr fontId="1"/>
  </si>
  <si>
    <t>ー</t>
    <phoneticPr fontId="1"/>
  </si>
  <si>
    <t>(2)</t>
    <phoneticPr fontId="1"/>
  </si>
  <si>
    <t>予定</t>
  </si>
  <si>
    <t>　(1) 「４週」・「暦月」のいずれかを選択してください。</t>
    <rPh sb="7" eb="8">
      <t>シュウ</t>
    </rPh>
    <rPh sb="11" eb="12">
      <t>レキ</t>
    </rPh>
    <rPh sb="12" eb="13">
      <t>ツキ</t>
    </rPh>
    <rPh sb="20" eb="22">
      <t>センタク</t>
    </rPh>
    <phoneticPr fontId="1"/>
  </si>
  <si>
    <r>
      <t xml:space="preserve">       ※選択した資格及び研修に関して、</t>
    </r>
    <r>
      <rPr>
        <b/>
        <u/>
        <sz val="12"/>
        <rFont val="HGSｺﾞｼｯｸM"/>
        <family val="3"/>
        <charset val="128"/>
      </rPr>
      <t>必要に応じて、</t>
    </r>
    <r>
      <rPr>
        <b/>
        <sz val="12"/>
        <rFont val="HGSｺﾞｼｯｸM"/>
        <family val="3"/>
        <charset val="128"/>
      </rPr>
      <t>資格証又は研修修了証等の写しを添付資料として提出してください。</t>
    </r>
    <rPh sb="8" eb="10">
      <t>センタク</t>
    </rPh>
    <rPh sb="12" eb="14">
      <t>シカク</t>
    </rPh>
    <rPh sb="14" eb="15">
      <t>オヨ</t>
    </rPh>
    <rPh sb="16" eb="18">
      <t>ケンシュウ</t>
    </rPh>
    <rPh sb="19" eb="20">
      <t>カン</t>
    </rPh>
    <rPh sb="23" eb="25">
      <t>ヒツヨウ</t>
    </rPh>
    <rPh sb="26" eb="27">
      <t>オウ</t>
    </rPh>
    <rPh sb="30" eb="33">
      <t>シカクショウ</t>
    </rPh>
    <rPh sb="33" eb="34">
      <t>マタ</t>
    </rPh>
    <rPh sb="35" eb="37">
      <t>ケンシュウ</t>
    </rPh>
    <rPh sb="37" eb="39">
      <t>シュウリョウ</t>
    </rPh>
    <rPh sb="39" eb="41">
      <t>ショウトウ</t>
    </rPh>
    <rPh sb="42" eb="43">
      <t>ウツ</t>
    </rPh>
    <rPh sb="45" eb="47">
      <t>テンプ</t>
    </rPh>
    <rPh sb="47" eb="49">
      <t>シリョウ</t>
    </rPh>
    <rPh sb="52" eb="54">
      <t>テイシュツ</t>
    </rPh>
    <phoneticPr fontId="1"/>
  </si>
  <si>
    <t>　　  ※ 指定基準の確認に際しては、４週分の入力で差し支えありません。</t>
    <phoneticPr fontId="1"/>
  </si>
  <si>
    <t xml:space="preserve"> 　　 ※ 入力することができる時間数は、当該事業所において常勤の従業者が勤務すべき勤務時間数を上限とします。</t>
    <rPh sb="6" eb="8">
      <t>ニュウリョク</t>
    </rPh>
    <rPh sb="16" eb="18">
      <t>ジカン</t>
    </rPh>
    <rPh sb="18" eb="19">
      <t>スウ</t>
    </rPh>
    <rPh sb="21" eb="23">
      <t>トウガイ</t>
    </rPh>
    <rPh sb="23" eb="26">
      <t>ジギョウショ</t>
    </rPh>
    <rPh sb="30" eb="32">
      <t>ジョウキン</t>
    </rPh>
    <rPh sb="33" eb="36">
      <t>ジュウギョウシャ</t>
    </rPh>
    <rPh sb="37" eb="39">
      <t>キンム</t>
    </rPh>
    <rPh sb="42" eb="44">
      <t>キンム</t>
    </rPh>
    <rPh sb="44" eb="46">
      <t>ジカン</t>
    </rPh>
    <rPh sb="46" eb="47">
      <t>スウ</t>
    </rPh>
    <rPh sb="48" eb="50">
      <t>ジョウゲン</t>
    </rPh>
    <phoneticPr fontId="1"/>
  </si>
  <si>
    <t>　(11) 申請する事業所以外の事業所・施設との兼務がある場合は、兼務先の事業所・施設の名称、兼務する職務の内容について記入してください。</t>
    <rPh sb="6" eb="8">
      <t>シンセイ</t>
    </rPh>
    <rPh sb="10" eb="13">
      <t>ジギョウショ</t>
    </rPh>
    <rPh sb="13" eb="15">
      <t>イガイ</t>
    </rPh>
    <rPh sb="16" eb="19">
      <t>ジギョウショ</t>
    </rPh>
    <rPh sb="20" eb="22">
      <t>シセツ</t>
    </rPh>
    <rPh sb="24" eb="26">
      <t>ケンム</t>
    </rPh>
    <rPh sb="29" eb="31">
      <t>バアイ</t>
    </rPh>
    <rPh sb="33" eb="35">
      <t>ケンム</t>
    </rPh>
    <rPh sb="35" eb="36">
      <t>サキ</t>
    </rPh>
    <rPh sb="37" eb="40">
      <t>ジギョウショ</t>
    </rPh>
    <rPh sb="41" eb="43">
      <t>シセツ</t>
    </rPh>
    <rPh sb="44" eb="46">
      <t>メイショウ</t>
    </rPh>
    <rPh sb="47" eb="49">
      <t>ケンム</t>
    </rPh>
    <rPh sb="51" eb="53">
      <t>ショクム</t>
    </rPh>
    <rPh sb="54" eb="56">
      <t>ナイヨウ</t>
    </rPh>
    <rPh sb="60" eb="62">
      <t>キニュウ</t>
    </rPh>
    <phoneticPr fontId="1"/>
  </si>
  <si>
    <t>４週</t>
  </si>
  <si>
    <t>○○　A郞</t>
    <rPh sb="4" eb="5">
      <t>ロウ</t>
    </rPh>
    <phoneticPr fontId="1"/>
  </si>
  <si>
    <t>　　　　○ 常勤換算方法とは、非常勤の従業者について「事業所の従業者の勤務延時間数を当該事業所において常勤の従業者が勤務すべき時間数で除することにより、</t>
    <phoneticPr fontId="1"/>
  </si>
  <si>
    <t>　　　　　常勤の従業者の員数に換算する方法」であるため、常勤の従業者については常勤換算方法によらず、実人数で計算する。</t>
    <phoneticPr fontId="1"/>
  </si>
  <si>
    <r>
      <t>　　　　　したがって、勤務形態「</t>
    </r>
    <r>
      <rPr>
        <sz val="11"/>
        <color rgb="FF000000"/>
        <rFont val="Calibri"/>
        <family val="2"/>
      </rPr>
      <t>A</t>
    </r>
    <r>
      <rPr>
        <sz val="11"/>
        <color rgb="FF000000"/>
        <rFont val="游ゴシック"/>
        <family val="3"/>
        <charset val="128"/>
        <scheme val="minor"/>
      </rPr>
      <t>：常勤で専従」及び「</t>
    </r>
    <r>
      <rPr>
        <sz val="11"/>
        <color rgb="FF000000"/>
        <rFont val="Calibri"/>
        <family val="2"/>
      </rPr>
      <t>B</t>
    </r>
    <r>
      <rPr>
        <sz val="11"/>
        <color rgb="FF000000"/>
        <rFont val="游ゴシック"/>
        <family val="3"/>
        <charset val="128"/>
        <scheme val="minor"/>
      </rPr>
      <t>：常勤で兼務」については、実態に応じて「常勤換算の対象時間数」及び「常勤換算方法対象外の常勤の従業者の人数」を確認し、</t>
    </r>
    <phoneticPr fontId="1"/>
  </si>
  <si>
    <t>　　　　　手入力すること。</t>
    <phoneticPr fontId="1"/>
  </si>
  <si>
    <t>　　　 その他、特記事項欄としてもご活用ください。</t>
    <rPh sb="6" eb="7">
      <t>タ</t>
    </rPh>
    <rPh sb="8" eb="10">
      <t>トッキ</t>
    </rPh>
    <rPh sb="10" eb="12">
      <t>ジコウ</t>
    </rPh>
    <rPh sb="12" eb="13">
      <t>ラン</t>
    </rPh>
    <rPh sb="18" eb="20">
      <t>カツヨウ</t>
    </rPh>
    <phoneticPr fontId="2"/>
  </si>
  <si>
    <t>(11) 兼務状況
（兼務先／兼務する職務の内容）等</t>
    <rPh sb="5" eb="7">
      <t>ケンム</t>
    </rPh>
    <rPh sb="7" eb="9">
      <t>ジョウキョウ</t>
    </rPh>
    <rPh sb="11" eb="13">
      <t>ケンム</t>
    </rPh>
    <rPh sb="13" eb="14">
      <t>サキ</t>
    </rPh>
    <rPh sb="15" eb="17">
      <t>ケンム</t>
    </rPh>
    <rPh sb="19" eb="21">
      <t>ショクム</t>
    </rPh>
    <rPh sb="22" eb="24">
      <t>ナイヨウ</t>
    </rPh>
    <rPh sb="25" eb="26">
      <t>トウ</t>
    </rPh>
    <phoneticPr fontId="2"/>
  </si>
  <si>
    <t>訪問看護（訪問看護ステーション）</t>
    <rPh sb="0" eb="2">
      <t>ホウモン</t>
    </rPh>
    <rPh sb="2" eb="4">
      <t>カンゴ</t>
    </rPh>
    <rPh sb="5" eb="7">
      <t>ホウモン</t>
    </rPh>
    <rPh sb="7" eb="9">
      <t>カンゴ</t>
    </rPh>
    <phoneticPr fontId="1"/>
  </si>
  <si>
    <t>看護職員</t>
    <rPh sb="0" eb="2">
      <t>カンゴ</t>
    </rPh>
    <rPh sb="2" eb="4">
      <t>ショクイン</t>
    </rPh>
    <phoneticPr fontId="1"/>
  </si>
  <si>
    <t>理学療法士</t>
    <rPh sb="0" eb="2">
      <t>リガク</t>
    </rPh>
    <rPh sb="2" eb="5">
      <t>リョウホウシ</t>
    </rPh>
    <phoneticPr fontId="1"/>
  </si>
  <si>
    <t>作業療法士</t>
    <rPh sb="0" eb="2">
      <t>サギョウ</t>
    </rPh>
    <rPh sb="2" eb="5">
      <t>リョウホウシ</t>
    </rPh>
    <phoneticPr fontId="1"/>
  </si>
  <si>
    <t>言語聴覚士</t>
    <rPh sb="0" eb="2">
      <t>ゲンゴ</t>
    </rPh>
    <rPh sb="2" eb="5">
      <t>チョウカクシ</t>
    </rPh>
    <phoneticPr fontId="1"/>
  </si>
  <si>
    <t>保健師</t>
    <rPh sb="0" eb="3">
      <t>ホケンシ</t>
    </rPh>
    <phoneticPr fontId="1"/>
  </si>
  <si>
    <t>　15行目・・・「職種」</t>
    <rPh sb="3" eb="5">
      <t>ギョウメ</t>
    </rPh>
    <rPh sb="9" eb="11">
      <t>ショクシュ</t>
    </rPh>
    <phoneticPr fontId="1"/>
  </si>
  <si>
    <t>※職種を追加したい場合は、15行目に職種名を追加し、それぞれの列に必要資格を入力してください。</t>
    <rPh sb="1" eb="3">
      <t>ショクシュ</t>
    </rPh>
    <rPh sb="4" eb="6">
      <t>ツイカ</t>
    </rPh>
    <rPh sb="9" eb="11">
      <t>バアイ</t>
    </rPh>
    <rPh sb="15" eb="17">
      <t>ギョウメ</t>
    </rPh>
    <rPh sb="18" eb="20">
      <t>ショクシュ</t>
    </rPh>
    <rPh sb="20" eb="21">
      <t>メイ</t>
    </rPh>
    <rPh sb="22" eb="24">
      <t>ツイカ</t>
    </rPh>
    <rPh sb="31" eb="32">
      <t>レツ</t>
    </rPh>
    <rPh sb="33" eb="35">
      <t>ヒツヨウ</t>
    </rPh>
    <rPh sb="35" eb="37">
      <t>シカク</t>
    </rPh>
    <rPh sb="38" eb="40">
      <t>ニュウリョク</t>
    </rPh>
    <phoneticPr fontId="1"/>
  </si>
  <si>
    <t>　D列・・・「看護職員」</t>
    <rPh sb="2" eb="3">
      <t>レツ</t>
    </rPh>
    <rPh sb="7" eb="9">
      <t>カンゴ</t>
    </rPh>
    <rPh sb="9" eb="11">
      <t>ショクイン</t>
    </rPh>
    <phoneticPr fontId="1"/>
  </si>
  <si>
    <t>　E列・・・「理学療法士」</t>
    <rPh sb="2" eb="3">
      <t>レツ</t>
    </rPh>
    <rPh sb="7" eb="9">
      <t>リガク</t>
    </rPh>
    <rPh sb="9" eb="12">
      <t>リョウホウシ</t>
    </rPh>
    <phoneticPr fontId="1"/>
  </si>
  <si>
    <t>　F列・・・「作業療法士」</t>
    <rPh sb="2" eb="3">
      <t>レツ</t>
    </rPh>
    <rPh sb="7" eb="9">
      <t>サギョウ</t>
    </rPh>
    <rPh sb="9" eb="12">
      <t>リョウホウシ</t>
    </rPh>
    <phoneticPr fontId="1"/>
  </si>
  <si>
    <t>　G列・・・「言語聴覚士」</t>
    <rPh sb="2" eb="3">
      <t>レツ</t>
    </rPh>
    <rPh sb="7" eb="9">
      <t>ゲンゴ</t>
    </rPh>
    <rPh sb="9" eb="12">
      <t>チョウカクシ</t>
    </rPh>
    <phoneticPr fontId="1"/>
  </si>
  <si>
    <t>○○○○</t>
    <phoneticPr fontId="1"/>
  </si>
  <si>
    <t>(12)【任意入力】人員基準の確認（看護職員）</t>
    <rPh sb="5" eb="7">
      <t>ニンイ</t>
    </rPh>
    <rPh sb="7" eb="9">
      <t>ニュウリョク</t>
    </rPh>
    <rPh sb="10" eb="12">
      <t>ジンイン</t>
    </rPh>
    <rPh sb="12" eb="14">
      <t>キジュン</t>
    </rPh>
    <rPh sb="15" eb="17">
      <t>カクニン</t>
    </rPh>
    <rPh sb="18" eb="20">
      <t>カンゴ</t>
    </rPh>
    <rPh sb="20" eb="22">
      <t>ショクイン</t>
    </rPh>
    <phoneticPr fontId="1"/>
  </si>
  <si>
    <t>■ 看護職員の常勤換算方法による人数</t>
    <rPh sb="2" eb="4">
      <t>カンゴ</t>
    </rPh>
    <rPh sb="4" eb="6">
      <t>ショクイン</t>
    </rPh>
    <rPh sb="7" eb="9">
      <t>ジョウキン</t>
    </rPh>
    <rPh sb="9" eb="11">
      <t>カンサン</t>
    </rPh>
    <rPh sb="11" eb="13">
      <t>ホウホウ</t>
    </rPh>
    <rPh sb="16" eb="18">
      <t>ニンズウ</t>
    </rPh>
    <phoneticPr fontId="1"/>
  </si>
  <si>
    <t>　(12)【任意入力】 看護職員について、各欄に該当する数字を入力し、常勤換算後の人数を算出してください。</t>
    <rPh sb="6" eb="8">
      <t>ニンイ</t>
    </rPh>
    <rPh sb="8" eb="10">
      <t>ニュウリョク</t>
    </rPh>
    <rPh sb="12" eb="14">
      <t>カンゴ</t>
    </rPh>
    <rPh sb="14" eb="16">
      <t>ショクイン</t>
    </rPh>
    <rPh sb="21" eb="22">
      <t>カク</t>
    </rPh>
    <rPh sb="22" eb="23">
      <t>ラン</t>
    </rPh>
    <rPh sb="24" eb="26">
      <t>ガイトウ</t>
    </rPh>
    <rPh sb="28" eb="30">
      <t>スウジ</t>
    </rPh>
    <rPh sb="31" eb="33">
      <t>ニュウリョク</t>
    </rPh>
    <rPh sb="35" eb="37">
      <t>ジョウキン</t>
    </rPh>
    <rPh sb="37" eb="39">
      <t>カンサン</t>
    </rPh>
    <rPh sb="39" eb="40">
      <t>ゴ</t>
    </rPh>
    <rPh sb="41" eb="43">
      <t>ニンズウ</t>
    </rPh>
    <rPh sb="44" eb="46">
      <t>サンシュツ</t>
    </rPh>
    <phoneticPr fontId="1"/>
  </si>
  <si>
    <t>　(2) 「予定」・「実績」・「予定・実績」のいずれかを選択してください。（「予定・実績」は予定と実績が同じだったことを示す場合に選択してください。）</t>
    <rPh sb="6" eb="8">
      <t>ヨテイ</t>
    </rPh>
    <rPh sb="11" eb="13">
      <t>ジッセキ</t>
    </rPh>
    <rPh sb="16" eb="18">
      <t>ヨテイ</t>
    </rPh>
    <rPh sb="19" eb="21">
      <t>ジッセキ</t>
    </rPh>
    <rPh sb="28" eb="30">
      <t>センタク</t>
    </rPh>
    <rPh sb="39" eb="41">
      <t>ヨテイ</t>
    </rPh>
    <rPh sb="42" eb="44">
      <t>ジッセキ</t>
    </rPh>
    <rPh sb="46" eb="48">
      <t>ヨテイ</t>
    </rPh>
    <rPh sb="49" eb="51">
      <t>ジッセキ</t>
    </rPh>
    <rPh sb="52" eb="53">
      <t>オナ</t>
    </rPh>
    <rPh sb="60" eb="61">
      <t>シメ</t>
    </rPh>
    <rPh sb="62" eb="64">
      <t>バアイ</t>
    </rPh>
    <rPh sb="65" eb="67">
      <t>センタク</t>
    </rPh>
    <phoneticPr fontId="1"/>
  </si>
  <si>
    <t>　(4) 従業者の職種について、下記のうち該当する職種をプルダウンより選択してください。（直接入力も可能です。）</t>
    <rPh sb="5" eb="8">
      <t>ジュウギョウシャ</t>
    </rPh>
    <rPh sb="9" eb="11">
      <t>ショクシュ</t>
    </rPh>
    <rPh sb="16" eb="18">
      <t>カキ</t>
    </rPh>
    <rPh sb="21" eb="23">
      <t>ガイトウ</t>
    </rPh>
    <rPh sb="25" eb="27">
      <t>ショクシュ</t>
    </rPh>
    <rPh sb="35" eb="37">
      <t>センタク</t>
    </rPh>
    <rPh sb="45" eb="47">
      <t>チョクセツ</t>
    </rPh>
    <rPh sb="47" eb="49">
      <t>ニュウリョク</t>
    </rPh>
    <rPh sb="50" eb="52">
      <t>カノウ</t>
    </rPh>
    <phoneticPr fontId="1"/>
  </si>
  <si>
    <t>　(6) 従業者の保有する資格について、該当する資格名称をプルダウンより選択してください。（直接入力も可能です。）</t>
    <rPh sb="5" eb="8">
      <t>ジュウギョウシャ</t>
    </rPh>
    <rPh sb="9" eb="11">
      <t>ホユウ</t>
    </rPh>
    <rPh sb="13" eb="15">
      <t>シカク</t>
    </rPh>
    <rPh sb="20" eb="22">
      <t>ガイトウ</t>
    </rPh>
    <rPh sb="24" eb="26">
      <t>シカク</t>
    </rPh>
    <rPh sb="26" eb="28">
      <t>メイショウ</t>
    </rPh>
    <rPh sb="36" eb="38">
      <t>センタク</t>
    </rPh>
    <phoneticPr fontId="1"/>
  </si>
  <si>
    <t>　(8) 申請する事業に係る従業者（管理者を含む。）の1ヶ月分の勤務時間を入力してください。</t>
    <rPh sb="5" eb="7">
      <t>シンセイ</t>
    </rPh>
    <rPh sb="9" eb="11">
      <t>ジギョウ</t>
    </rPh>
    <rPh sb="12" eb="13">
      <t>カカ</t>
    </rPh>
    <rPh sb="14" eb="17">
      <t>ジュウギョウシャ</t>
    </rPh>
    <rPh sb="18" eb="21">
      <t>カンリシャ</t>
    </rPh>
    <rPh sb="22" eb="23">
      <t>フク</t>
    </rPh>
    <rPh sb="29" eb="30">
      <t>ゲツ</t>
    </rPh>
    <rPh sb="30" eb="31">
      <t>ブン</t>
    </rPh>
    <rPh sb="32" eb="34">
      <t>キンム</t>
    </rPh>
    <rPh sb="34" eb="36">
      <t>ジカン</t>
    </rPh>
    <rPh sb="37" eb="39">
      <t>ニュウリョク</t>
    </rPh>
    <phoneticPr fontId="1"/>
  </si>
  <si>
    <t>(8)</t>
    <phoneticPr fontId="1"/>
  </si>
  <si>
    <t>　　　　○ 職員が育児・介護休業法による短時間勤務制度等を利用する場合、週30時間以上の勤務で、常勤換算方法での計算にあたり、常勤の従業者が勤務すべき時間数を満たしたものとし、</t>
    <rPh sb="6" eb="8">
      <t>ショクイン</t>
    </rPh>
    <rPh sb="9" eb="11">
      <t>イクジ</t>
    </rPh>
    <rPh sb="12" eb="14">
      <t>カイゴ</t>
    </rPh>
    <rPh sb="14" eb="16">
      <t>キュウギョウ</t>
    </rPh>
    <rPh sb="16" eb="17">
      <t>ホウ</t>
    </rPh>
    <rPh sb="20" eb="23">
      <t>タンジカン</t>
    </rPh>
    <rPh sb="23" eb="25">
      <t>キンム</t>
    </rPh>
    <rPh sb="25" eb="27">
      <t>セイド</t>
    </rPh>
    <rPh sb="27" eb="28">
      <t>トウ</t>
    </rPh>
    <rPh sb="29" eb="31">
      <t>リヨウ</t>
    </rPh>
    <rPh sb="33" eb="35">
      <t>バアイ</t>
    </rPh>
    <rPh sb="36" eb="37">
      <t>シュウ</t>
    </rPh>
    <rPh sb="39" eb="41">
      <t>ジカン</t>
    </rPh>
    <rPh sb="41" eb="43">
      <t>イジョウ</t>
    </rPh>
    <rPh sb="44" eb="46">
      <t>キンム</t>
    </rPh>
    <rPh sb="48" eb="50">
      <t>ジョウキン</t>
    </rPh>
    <rPh sb="50" eb="52">
      <t>カンサン</t>
    </rPh>
    <rPh sb="52" eb="54">
      <t>ホウホウ</t>
    </rPh>
    <rPh sb="56" eb="58">
      <t>ケイサン</t>
    </rPh>
    <rPh sb="63" eb="65">
      <t>ジョウキン</t>
    </rPh>
    <rPh sb="66" eb="69">
      <t>ジュウギョウシャ</t>
    </rPh>
    <rPh sb="70" eb="72">
      <t>キンム</t>
    </rPh>
    <rPh sb="75" eb="78">
      <t>ジカンスウ</t>
    </rPh>
    <rPh sb="79" eb="80">
      <t>ミ</t>
    </rPh>
    <phoneticPr fontId="1"/>
  </si>
  <si>
    <t>　　　　　１（常勤）として取り扱うことが可能です。この場合、勤務形態の記号は「A」または「B」とし、人員基準の確認の表においては、「常勤換算方法対象外の常勤の従業者の人数」の欄に</t>
    <rPh sb="7" eb="9">
      <t>ジョウキン</t>
    </rPh>
    <rPh sb="13" eb="14">
      <t>ト</t>
    </rPh>
    <rPh sb="15" eb="16">
      <t>アツカ</t>
    </rPh>
    <rPh sb="20" eb="22">
      <t>カノウ</t>
    </rPh>
    <rPh sb="27" eb="29">
      <t>バアイ</t>
    </rPh>
    <rPh sb="30" eb="32">
      <t>キンム</t>
    </rPh>
    <rPh sb="32" eb="34">
      <t>ケイタイ</t>
    </rPh>
    <rPh sb="35" eb="37">
      <t>キゴウ</t>
    </rPh>
    <rPh sb="50" eb="52">
      <t>ジンイン</t>
    </rPh>
    <rPh sb="52" eb="54">
      <t>キジュン</t>
    </rPh>
    <rPh sb="55" eb="57">
      <t>カクニン</t>
    </rPh>
    <rPh sb="58" eb="59">
      <t>ヒョウ</t>
    </rPh>
    <rPh sb="66" eb="68">
      <t>ジョウキン</t>
    </rPh>
    <rPh sb="68" eb="70">
      <t>カンサン</t>
    </rPh>
    <rPh sb="70" eb="72">
      <t>ホウホウ</t>
    </rPh>
    <rPh sb="72" eb="75">
      <t>タイショウガイ</t>
    </rPh>
    <rPh sb="76" eb="78">
      <t>ジョウキン</t>
    </rPh>
    <rPh sb="79" eb="82">
      <t>ジュウギョウシャ</t>
    </rPh>
    <rPh sb="83" eb="85">
      <t>ニンズウ</t>
    </rPh>
    <rPh sb="87" eb="88">
      <t>ラン</t>
    </rPh>
    <phoneticPr fontId="1"/>
  </si>
  <si>
    <t>　　　　　１（人）として入力してください。また、「(11)兼務状況等」の欄に「短時間勤務制度利用」と記入してください。</t>
    <rPh sb="7" eb="8">
      <t>ニン</t>
    </rPh>
    <rPh sb="12" eb="14">
      <t>ニュウリョク</t>
    </rPh>
    <rPh sb="29" eb="31">
      <t>ケンム</t>
    </rPh>
    <rPh sb="31" eb="33">
      <t>ジョウキョウ</t>
    </rPh>
    <rPh sb="33" eb="34">
      <t>トウ</t>
    </rPh>
    <rPh sb="36" eb="37">
      <t>ラン</t>
    </rPh>
    <rPh sb="39" eb="42">
      <t>タンジカン</t>
    </rPh>
    <rPh sb="42" eb="44">
      <t>キンム</t>
    </rPh>
    <rPh sb="44" eb="46">
      <t>セイド</t>
    </rPh>
    <rPh sb="46" eb="48">
      <t>リヨウ</t>
    </rPh>
    <rPh sb="50" eb="52">
      <t>キニュウ</t>
    </rPh>
    <phoneticPr fontId="1"/>
  </si>
  <si>
    <t>（参考様式1）</t>
    <rPh sb="1" eb="3">
      <t>サンコウ</t>
    </rPh>
    <rPh sb="3" eb="5">
      <t>ヨウシキ</t>
    </rPh>
    <phoneticPr fontId="2"/>
  </si>
  <si>
    <t>訪問リハビリテーション</t>
    <rPh sb="0" eb="2">
      <t>ホウモン</t>
    </rPh>
    <phoneticPr fontId="1"/>
  </si>
  <si>
    <t>介護予防訪問リハビリテーション</t>
    <rPh sb="0" eb="2">
      <t>カイゴ</t>
    </rPh>
    <rPh sb="2" eb="4">
      <t>ヨボウ</t>
    </rPh>
    <rPh sb="4" eb="6">
      <t>ホウモン</t>
    </rPh>
    <phoneticPr fontId="1"/>
  </si>
  <si>
    <t>医師</t>
    <rPh sb="0" eb="2">
      <t>イシ</t>
    </rPh>
    <phoneticPr fontId="1"/>
  </si>
  <si>
    <t>(12)【任意入力】人員基準の確認</t>
    <rPh sb="5" eb="7">
      <t>ニンイ</t>
    </rPh>
    <rPh sb="7" eb="9">
      <t>ニュウリョク</t>
    </rPh>
    <rPh sb="10" eb="12">
      <t>ジンイン</t>
    </rPh>
    <rPh sb="12" eb="14">
      <t>キジュン</t>
    </rPh>
    <rPh sb="15" eb="17">
      <t>カクニン</t>
    </rPh>
    <phoneticPr fontId="1"/>
  </si>
  <si>
    <t>従業者の勤務の体制及び勤務形態一覧表　記入方法</t>
    <rPh sb="0" eb="3">
      <t>ジュウギョウシャ</t>
    </rPh>
    <rPh sb="4" eb="6">
      <t>キンム</t>
    </rPh>
    <rPh sb="7" eb="9">
      <t>タイセイ</t>
    </rPh>
    <rPh sb="9" eb="10">
      <t>オヨ</t>
    </rPh>
    <rPh sb="11" eb="13">
      <t>キンム</t>
    </rPh>
    <rPh sb="13" eb="15">
      <t>ケイタイ</t>
    </rPh>
    <rPh sb="15" eb="18">
      <t>イチランヒョウ</t>
    </rPh>
    <rPh sb="19" eb="21">
      <t>キニュウ</t>
    </rPh>
    <rPh sb="21" eb="23">
      <t>ホウホウ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</si>
</sst>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0"/>
    <numFmt numFmtId="177" formatCode="#,##0.0;[Red]\-#,##0.0"/>
    <numFmt numFmtId="178" formatCode="#,##0.0&quot;人&quot;"/>
    <numFmt numFmtId="179" formatCode="#,##0&quot;人&quot;"/>
    <numFmt numFmtId="180" formatCode="#,##0.##"/>
    <numFmt numFmtId="181" formatCode="#,##0.0#"/>
  </numFmts>
  <fonts count="20" x14ac:knownFonts="1">
    <font>
      <sz val="11"/>
      <color theme="1"/>
      <name val="游ゴシック"/>
      <family val="2"/>
      <charset val="128"/>
      <scheme val="minor"/>
    </font>
    <font>
      <sz val="6"/>
      <name val="游ゴシック"/>
      <family val="2"/>
      <charset val="128"/>
      <scheme val="minor"/>
    </font>
    <font>
      <sz val="6"/>
      <name val="ＭＳ Ｐゴシック"/>
      <family val="3"/>
      <charset val="128"/>
    </font>
    <font>
      <sz val="11"/>
      <name val="HGSｺﾞｼｯｸM"/>
      <family val="3"/>
      <charset val="128"/>
    </font>
    <font>
      <sz val="12"/>
      <name val="HGSｺﾞｼｯｸM"/>
      <family val="3"/>
      <charset val="128"/>
    </font>
    <font>
      <sz val="12"/>
      <name val="HGSｺﾞｼｯｸE"/>
      <family val="3"/>
      <charset val="128"/>
    </font>
    <font>
      <b/>
      <sz val="14"/>
      <name val="HGSｺﾞｼｯｸM"/>
      <family val="3"/>
      <charset val="128"/>
    </font>
    <font>
      <sz val="16"/>
      <name val="HGSｺﾞｼｯｸM"/>
      <family val="3"/>
      <charset val="128"/>
    </font>
    <font>
      <b/>
      <sz val="16"/>
      <name val="HGSｺﾞｼｯｸM"/>
      <family val="3"/>
      <charset val="128"/>
    </font>
    <font>
      <b/>
      <sz val="12"/>
      <name val="HGSｺﾞｼｯｸM"/>
      <family val="3"/>
      <charset val="128"/>
    </font>
    <font>
      <u/>
      <sz val="12"/>
      <name val="HGSｺﾞｼｯｸE"/>
      <family val="3"/>
      <charset val="128"/>
    </font>
    <font>
      <b/>
      <u/>
      <sz val="12"/>
      <name val="HGSｺﾞｼｯｸM"/>
      <family val="3"/>
      <charset val="128"/>
    </font>
    <font>
      <sz val="11"/>
      <name val="游ゴシック"/>
      <family val="2"/>
      <charset val="128"/>
      <scheme val="minor"/>
    </font>
    <font>
      <sz val="11"/>
      <color theme="1"/>
      <name val="游ゴシック"/>
      <family val="2"/>
      <charset val="128"/>
      <scheme val="minor"/>
    </font>
    <font>
      <b/>
      <sz val="12"/>
      <color rgb="FFFF0000"/>
      <name val="HGSｺﾞｼｯｸM"/>
      <family val="3"/>
      <charset val="128"/>
    </font>
    <font>
      <sz val="14"/>
      <name val="HGSｺﾞｼｯｸM"/>
      <family val="3"/>
      <charset val="128"/>
    </font>
    <font>
      <sz val="11"/>
      <color rgb="FF000000"/>
      <name val="游ゴシック"/>
      <family val="3"/>
      <charset val="128"/>
      <scheme val="minor"/>
    </font>
    <font>
      <sz val="11"/>
      <color rgb="FF000000"/>
      <name val="Calibri"/>
      <family val="2"/>
    </font>
    <font>
      <sz val="14"/>
      <color rgb="FFFF0000"/>
      <name val="HGSｺﾞｼｯｸM"/>
      <family val="3"/>
      <charset val="128"/>
    </font>
    <font>
      <sz val="16"/>
      <color theme="1"/>
      <name val="游ゴシック"/>
      <family val="2"/>
      <charset val="128"/>
      <scheme val="minor"/>
    </font>
  </fonts>
  <fills count="6">
    <fill>
      <patternFill patternType="none"/>
    </fill>
    <fill>
      <patternFill patternType="gray125"/>
    </fill>
    <fill>
      <patternFill patternType="solid">
        <fgColor theme="8" tint="0.79998168889431442"/>
        <bgColor indexed="64"/>
      </patternFill>
    </fill>
    <fill>
      <patternFill patternType="solid">
        <fgColor theme="0"/>
        <bgColor indexed="64"/>
      </patternFill>
    </fill>
    <fill>
      <patternFill patternType="solid">
        <fgColor rgb="FFCCFFCC"/>
        <bgColor indexed="64"/>
      </patternFill>
    </fill>
    <fill>
      <patternFill patternType="solid">
        <fgColor rgb="FFCCECFF"/>
        <bgColor indexed="64"/>
      </patternFill>
    </fill>
  </fills>
  <borders count="59">
    <border>
      <left/>
      <right/>
      <top/>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right style="thin">
        <color indexed="64"/>
      </right>
      <top/>
      <bottom style="medium">
        <color indexed="64"/>
      </bottom>
      <diagonal/>
    </border>
    <border>
      <left/>
      <right style="thin">
        <color indexed="64"/>
      </right>
      <top/>
      <bottom/>
      <diagonal/>
    </border>
    <border>
      <left/>
      <right style="thin">
        <color indexed="64"/>
      </right>
      <top style="medium">
        <color indexed="64"/>
      </top>
      <bottom/>
      <diagonal/>
    </border>
    <border>
      <left/>
      <right/>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thin">
        <color indexed="64"/>
      </right>
      <top style="medium">
        <color indexed="64"/>
      </top>
      <bottom style="hair">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medium">
        <color indexed="64"/>
      </bottom>
      <diagonal/>
    </border>
    <border>
      <left/>
      <right style="medium">
        <color indexed="64"/>
      </right>
      <top style="medium">
        <color indexed="64"/>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s>
  <cellStyleXfs count="2">
    <xf numFmtId="0" fontId="0" fillId="0" borderId="0">
      <alignment vertical="center"/>
    </xf>
    <xf numFmtId="38" fontId="13" fillId="0" borderId="0" applyFont="0" applyFill="0" applyBorder="0" applyAlignment="0" applyProtection="0">
      <alignment vertical="center"/>
    </xf>
  </cellStyleXfs>
  <cellXfs count="271">
    <xf numFmtId="0" fontId="0" fillId="0" borderId="0" xfId="0">
      <alignment vertical="center"/>
    </xf>
    <xf numFmtId="0" fontId="4" fillId="0" borderId="0" xfId="0" applyFont="1" applyFill="1" applyBorder="1" applyAlignment="1">
      <alignment vertical="center"/>
    </xf>
    <xf numFmtId="0" fontId="4" fillId="0" borderId="0" xfId="0" applyFont="1" applyFill="1" applyBorder="1" applyAlignment="1">
      <alignment horizontal="left" vertical="center"/>
    </xf>
    <xf numFmtId="0" fontId="8" fillId="0" borderId="0" xfId="0" applyFont="1" applyFill="1" applyAlignment="1">
      <alignment vertical="center"/>
    </xf>
    <xf numFmtId="0" fontId="8" fillId="0" borderId="0" xfId="0" applyFont="1" applyFill="1" applyAlignment="1">
      <alignment horizontal="right" vertical="center"/>
    </xf>
    <xf numFmtId="0" fontId="4" fillId="0" borderId="0" xfId="0" applyFont="1" applyFill="1" applyAlignment="1">
      <alignment vertical="center"/>
    </xf>
    <xf numFmtId="0" fontId="4" fillId="0" borderId="0" xfId="0" applyFont="1" applyFill="1" applyAlignment="1">
      <alignment horizontal="right" vertical="center"/>
    </xf>
    <xf numFmtId="0" fontId="4" fillId="0" borderId="0" xfId="0" applyFont="1" applyFill="1" applyBorder="1" applyAlignment="1">
      <alignment vertical="center" wrapText="1"/>
    </xf>
    <xf numFmtId="0" fontId="4" fillId="0" borderId="0" xfId="0" applyFont="1" applyFill="1" applyBorder="1" applyAlignment="1">
      <alignment horizontal="justify" vertical="center" wrapText="1"/>
    </xf>
    <xf numFmtId="0" fontId="7" fillId="0" borderId="0" xfId="0" applyFont="1" applyFill="1" applyAlignment="1">
      <alignment vertical="center"/>
    </xf>
    <xf numFmtId="0" fontId="0" fillId="3" borderId="0" xfId="0" applyFill="1">
      <alignment vertical="center"/>
    </xf>
    <xf numFmtId="0" fontId="4" fillId="3" borderId="0" xfId="0" applyFont="1" applyFill="1" applyAlignment="1">
      <alignment vertical="center"/>
    </xf>
    <xf numFmtId="0" fontId="6" fillId="3" borderId="0" xfId="0" applyFont="1" applyFill="1" applyAlignment="1">
      <alignment horizontal="left" vertical="center"/>
    </xf>
    <xf numFmtId="0" fontId="4" fillId="3" borderId="0" xfId="0" applyFont="1" applyFill="1" applyAlignment="1">
      <alignment horizontal="left" vertical="center"/>
    </xf>
    <xf numFmtId="0" fontId="4" fillId="3" borderId="10" xfId="0" applyFont="1" applyFill="1" applyBorder="1" applyAlignment="1">
      <alignment horizontal="center" vertical="center"/>
    </xf>
    <xf numFmtId="0" fontId="4" fillId="3" borderId="10" xfId="0" applyFont="1" applyFill="1" applyBorder="1" applyAlignment="1">
      <alignment horizontal="left" vertical="center"/>
    </xf>
    <xf numFmtId="0" fontId="5" fillId="3" borderId="0" xfId="0" applyFont="1" applyFill="1" applyAlignment="1">
      <alignment horizontal="left" vertical="center"/>
    </xf>
    <xf numFmtId="0" fontId="4" fillId="3" borderId="0" xfId="0" applyFont="1" applyFill="1" applyAlignment="1">
      <alignment horizontal="left" vertical="center" wrapText="1"/>
    </xf>
    <xf numFmtId="0" fontId="5" fillId="3" borderId="0" xfId="0" applyFont="1" applyFill="1" applyBorder="1" applyAlignment="1">
      <alignment horizontal="left" vertical="center"/>
    </xf>
    <xf numFmtId="0" fontId="5" fillId="3" borderId="0" xfId="0" applyFont="1" applyFill="1" applyBorder="1" applyAlignment="1">
      <alignment vertical="center"/>
    </xf>
    <xf numFmtId="0" fontId="4" fillId="3" borderId="0" xfId="0" applyFont="1" applyFill="1" applyBorder="1" applyAlignment="1">
      <alignment vertical="center"/>
    </xf>
    <xf numFmtId="0" fontId="5" fillId="3" borderId="0" xfId="0" applyFont="1" applyFill="1" applyBorder="1" applyAlignment="1">
      <alignment vertical="center" shrinkToFit="1"/>
    </xf>
    <xf numFmtId="0" fontId="12" fillId="3" borderId="0" xfId="0" applyFont="1" applyFill="1" applyBorder="1" applyAlignment="1">
      <alignment vertical="center" shrinkToFit="1"/>
    </xf>
    <xf numFmtId="0" fontId="9" fillId="3" borderId="0" xfId="0" applyFont="1" applyFill="1" applyAlignment="1">
      <alignment vertical="center"/>
    </xf>
    <xf numFmtId="0" fontId="4" fillId="3" borderId="0" xfId="0" applyFont="1" applyFill="1" applyAlignment="1">
      <alignment vertical="center" wrapText="1"/>
    </xf>
    <xf numFmtId="0" fontId="4" fillId="3" borderId="0" xfId="0" applyFont="1" applyFill="1" applyAlignment="1">
      <alignment vertical="center" textRotation="90"/>
    </xf>
    <xf numFmtId="0" fontId="14" fillId="3" borderId="0" xfId="0" applyFont="1" applyFill="1" applyAlignment="1">
      <alignment horizontal="left" vertical="center"/>
    </xf>
    <xf numFmtId="0" fontId="4" fillId="4" borderId="10" xfId="0" applyFont="1" applyFill="1" applyBorder="1" applyAlignment="1">
      <alignment horizontal="left" vertical="center"/>
    </xf>
    <xf numFmtId="0" fontId="4" fillId="5" borderId="10" xfId="0" applyFont="1" applyFill="1" applyBorder="1" applyAlignment="1">
      <alignment horizontal="left" vertical="center"/>
    </xf>
    <xf numFmtId="0" fontId="4" fillId="3" borderId="0" xfId="0" applyFont="1" applyFill="1" applyAlignment="1">
      <alignment horizontal="left" vertical="center"/>
    </xf>
    <xf numFmtId="0" fontId="4" fillId="3" borderId="0" xfId="0" applyFont="1" applyFill="1" applyAlignment="1">
      <alignment horizontal="left" vertical="center"/>
    </xf>
    <xf numFmtId="0" fontId="8" fillId="0" borderId="0" xfId="0" applyFont="1" applyFill="1" applyAlignment="1" applyProtection="1">
      <alignment vertical="center"/>
      <protection locked="0"/>
    </xf>
    <xf numFmtId="0" fontId="8" fillId="0" borderId="0" xfId="0" applyFont="1" applyFill="1" applyAlignment="1" applyProtection="1">
      <alignment horizontal="right" vertical="center"/>
      <protection locked="0"/>
    </xf>
    <xf numFmtId="0" fontId="7" fillId="0" borderId="0" xfId="0" applyFont="1" applyFill="1" applyAlignment="1" applyProtection="1">
      <alignment vertical="center"/>
      <protection locked="0"/>
    </xf>
    <xf numFmtId="0" fontId="4" fillId="0" borderId="0" xfId="0" applyFont="1" applyFill="1" applyAlignment="1" applyProtection="1">
      <alignment vertical="center"/>
      <protection locked="0"/>
    </xf>
    <xf numFmtId="0" fontId="4" fillId="0" borderId="0" xfId="0" applyFont="1" applyFill="1" applyBorder="1" applyAlignment="1" applyProtection="1">
      <alignment vertical="center"/>
      <protection locked="0"/>
    </xf>
    <xf numFmtId="0" fontId="7" fillId="0" borderId="0" xfId="0" applyFont="1" applyFill="1" applyAlignment="1" applyProtection="1">
      <alignment vertical="center"/>
    </xf>
    <xf numFmtId="0" fontId="7" fillId="0" borderId="0" xfId="0" applyFont="1" applyFill="1" applyAlignment="1" applyProtection="1">
      <alignment horizontal="left" vertical="center"/>
    </xf>
    <xf numFmtId="0" fontId="8" fillId="0" borderId="0" xfId="0" applyFont="1" applyFill="1" applyAlignment="1" applyProtection="1">
      <alignment horizontal="left" vertical="center"/>
    </xf>
    <xf numFmtId="0" fontId="8" fillId="0" borderId="0" xfId="0" applyFont="1" applyFill="1" applyAlignment="1" applyProtection="1">
      <alignment horizontal="right" vertical="center"/>
    </xf>
    <xf numFmtId="0" fontId="6" fillId="0" borderId="0" xfId="0" applyFont="1" applyFill="1" applyAlignment="1" applyProtection="1">
      <alignment horizontal="left" vertical="center"/>
    </xf>
    <xf numFmtId="0" fontId="8" fillId="0" borderId="0" xfId="0" applyFont="1" applyFill="1" applyAlignment="1" applyProtection="1">
      <alignment vertical="center"/>
    </xf>
    <xf numFmtId="0" fontId="6" fillId="0" borderId="0" xfId="0" applyFont="1" applyFill="1" applyAlignment="1" applyProtection="1">
      <alignment horizontal="right" vertical="center"/>
    </xf>
    <xf numFmtId="0" fontId="6" fillId="0" borderId="0" xfId="0" applyFont="1" applyFill="1" applyAlignment="1" applyProtection="1">
      <alignment vertical="center"/>
    </xf>
    <xf numFmtId="0" fontId="6" fillId="3" borderId="0" xfId="0" applyFont="1" applyFill="1" applyAlignment="1" applyProtection="1">
      <alignment horizontal="center" vertical="center"/>
    </xf>
    <xf numFmtId="0" fontId="6" fillId="3" borderId="0" xfId="0" applyFont="1" applyFill="1" applyAlignment="1" applyProtection="1">
      <alignment horizontal="right" vertical="center"/>
    </xf>
    <xf numFmtId="0" fontId="6" fillId="3" borderId="0" xfId="0" applyFont="1" applyFill="1" applyAlignment="1" applyProtection="1">
      <alignment vertical="center"/>
    </xf>
    <xf numFmtId="0" fontId="8" fillId="0" borderId="0" xfId="0" applyFont="1" applyFill="1" applyAlignment="1" applyProtection="1">
      <alignment horizontal="center" vertical="center"/>
    </xf>
    <xf numFmtId="0" fontId="7" fillId="0" borderId="0" xfId="0" quotePrefix="1" applyFont="1" applyFill="1" applyAlignment="1" applyProtection="1">
      <alignment horizontal="center" vertical="center"/>
    </xf>
    <xf numFmtId="0" fontId="7" fillId="3" borderId="0" xfId="0" applyFont="1" applyFill="1" applyBorder="1" applyAlignment="1" applyProtection="1">
      <alignment vertical="center"/>
    </xf>
    <xf numFmtId="0" fontId="8" fillId="3" borderId="0" xfId="0" applyFont="1" applyFill="1" applyBorder="1" applyAlignment="1" applyProtection="1">
      <alignment horizontal="right" vertical="center"/>
    </xf>
    <xf numFmtId="0" fontId="8" fillId="3" borderId="0" xfId="0" applyFont="1" applyFill="1" applyBorder="1" applyProtection="1">
      <alignment vertical="center"/>
    </xf>
    <xf numFmtId="0" fontId="8" fillId="3" borderId="0" xfId="0" applyFont="1" applyFill="1" applyBorder="1" applyAlignment="1" applyProtection="1">
      <alignment horizontal="center" vertical="center"/>
    </xf>
    <xf numFmtId="0" fontId="8" fillId="0" borderId="0" xfId="0" applyFont="1" applyBorder="1" applyProtection="1">
      <alignment vertical="center"/>
    </xf>
    <xf numFmtId="0" fontId="7" fillId="3" borderId="0" xfId="0" applyFont="1" applyFill="1" applyBorder="1" applyAlignment="1" applyProtection="1">
      <alignment horizontal="center" vertical="center"/>
    </xf>
    <xf numFmtId="0" fontId="8" fillId="3" borderId="0" xfId="0" applyFont="1" applyFill="1" applyBorder="1" applyAlignment="1" applyProtection="1">
      <alignment vertical="center"/>
    </xf>
    <xf numFmtId="0" fontId="15" fillId="3" borderId="0" xfId="0" applyFont="1" applyFill="1" applyBorder="1" applyAlignment="1" applyProtection="1">
      <alignment horizontal="centerContinuous" vertical="center"/>
    </xf>
    <xf numFmtId="0" fontId="7" fillId="3" borderId="0" xfId="0" applyFont="1" applyFill="1" applyBorder="1" applyAlignment="1" applyProtection="1">
      <alignment horizontal="centerContinuous" vertical="center"/>
    </xf>
    <xf numFmtId="0" fontId="7" fillId="3" borderId="0" xfId="0" applyFont="1" applyFill="1" applyBorder="1" applyProtection="1">
      <alignment vertical="center"/>
    </xf>
    <xf numFmtId="0" fontId="7" fillId="0" borderId="0" xfId="0" applyFont="1" applyBorder="1" applyProtection="1">
      <alignment vertical="center"/>
    </xf>
    <xf numFmtId="0" fontId="7" fillId="0" borderId="0" xfId="0" applyFont="1" applyProtection="1">
      <alignment vertical="center"/>
    </xf>
    <xf numFmtId="0" fontId="15" fillId="0" borderId="0" xfId="0" applyFont="1" applyProtection="1">
      <alignment vertical="center"/>
    </xf>
    <xf numFmtId="20" fontId="7" fillId="3" borderId="0" xfId="0" applyNumberFormat="1" applyFont="1" applyFill="1" applyBorder="1" applyAlignment="1" applyProtection="1">
      <alignment vertical="center"/>
    </xf>
    <xf numFmtId="20" fontId="7" fillId="3" borderId="0" xfId="0" applyNumberFormat="1" applyFont="1" applyFill="1" applyBorder="1" applyAlignment="1" applyProtection="1">
      <alignment horizontal="center" vertical="center"/>
    </xf>
    <xf numFmtId="176" fontId="7" fillId="3" borderId="0" xfId="0" applyNumberFormat="1" applyFont="1" applyFill="1" applyBorder="1" applyAlignment="1" applyProtection="1">
      <alignment vertical="center"/>
    </xf>
    <xf numFmtId="0" fontId="7" fillId="3" borderId="0" xfId="0" applyFont="1" applyFill="1" applyBorder="1" applyAlignment="1" applyProtection="1">
      <alignment horizontal="left" vertical="center"/>
    </xf>
    <xf numFmtId="0" fontId="7" fillId="0" borderId="0" xfId="0" applyFont="1" applyBorder="1" applyAlignment="1" applyProtection="1">
      <alignment horizontal="center" vertical="center"/>
    </xf>
    <xf numFmtId="0" fontId="15" fillId="0" borderId="0" xfId="0" applyFont="1" applyFill="1" applyAlignment="1" applyProtection="1">
      <alignment vertical="center"/>
    </xf>
    <xf numFmtId="0" fontId="15" fillId="0" borderId="0" xfId="0" applyFont="1" applyFill="1" applyAlignment="1" applyProtection="1">
      <alignment horizontal="left" vertical="center"/>
    </xf>
    <xf numFmtId="0" fontId="7" fillId="0" borderId="0" xfId="0" applyFont="1" applyFill="1" applyAlignment="1" applyProtection="1">
      <alignment horizontal="right" vertical="center"/>
    </xf>
    <xf numFmtId="0" fontId="7" fillId="0" borderId="0" xfId="0" applyFont="1" applyFill="1" applyAlignment="1" applyProtection="1">
      <alignment horizontal="center" vertical="center"/>
    </xf>
    <xf numFmtId="0" fontId="4" fillId="0" borderId="0" xfId="0" applyFont="1" applyFill="1" applyAlignment="1" applyProtection="1">
      <alignment vertical="center"/>
    </xf>
    <xf numFmtId="0" fontId="4" fillId="0" borderId="0" xfId="0" applyFont="1" applyFill="1" applyAlignment="1" applyProtection="1">
      <alignment horizontal="left" vertical="center"/>
    </xf>
    <xf numFmtId="0" fontId="4" fillId="0" borderId="0" xfId="0" applyFont="1" applyFill="1" applyBorder="1" applyAlignment="1" applyProtection="1">
      <alignment vertical="center"/>
    </xf>
    <xf numFmtId="0" fontId="4" fillId="0" borderId="0" xfId="0" applyFont="1" applyFill="1" applyAlignment="1" applyProtection="1">
      <alignment horizontal="right" vertical="center"/>
    </xf>
    <xf numFmtId="0" fontId="9" fillId="0" borderId="0" xfId="0" applyFont="1" applyFill="1" applyAlignment="1" applyProtection="1">
      <alignment vertical="center"/>
    </xf>
    <xf numFmtId="0" fontId="4" fillId="0" borderId="0" xfId="0" applyFont="1" applyFill="1" applyBorder="1" applyAlignment="1" applyProtection="1">
      <alignment vertical="center" shrinkToFit="1"/>
    </xf>
    <xf numFmtId="0" fontId="3" fillId="0" borderId="0" xfId="0" applyFont="1" applyFill="1" applyBorder="1" applyAlignment="1" applyProtection="1">
      <alignment vertical="center" shrinkToFit="1"/>
    </xf>
    <xf numFmtId="0" fontId="4" fillId="0" borderId="0" xfId="0" applyFont="1" applyFill="1" applyBorder="1" applyAlignment="1" applyProtection="1">
      <alignment horizontal="left" vertical="center"/>
    </xf>
    <xf numFmtId="0" fontId="4" fillId="0" borderId="0" xfId="0" applyFont="1" applyFill="1" applyAlignment="1" applyProtection="1">
      <alignment horizontal="right" vertical="center"/>
      <protection locked="0"/>
    </xf>
    <xf numFmtId="0" fontId="4" fillId="0" borderId="0" xfId="0" applyFont="1" applyFill="1" applyBorder="1" applyAlignment="1" applyProtection="1">
      <alignment horizontal="left" vertical="center"/>
      <protection locked="0"/>
    </xf>
    <xf numFmtId="0" fontId="4" fillId="0" borderId="0" xfId="0" applyFont="1" applyFill="1" applyBorder="1" applyAlignment="1" applyProtection="1">
      <alignment vertical="center" wrapText="1"/>
      <protection locked="0"/>
    </xf>
    <xf numFmtId="0" fontId="4" fillId="0" borderId="0" xfId="0" applyFont="1" applyFill="1" applyBorder="1" applyAlignment="1" applyProtection="1">
      <alignment horizontal="justify" vertical="center" wrapText="1"/>
      <protection locked="0"/>
    </xf>
    <xf numFmtId="0" fontId="16" fillId="0" borderId="0" xfId="0" applyFont="1" applyAlignment="1">
      <alignment horizontal="left" vertical="center"/>
    </xf>
    <xf numFmtId="0" fontId="16" fillId="3" borderId="0" xfId="0" applyFont="1" applyFill="1" applyAlignment="1">
      <alignment horizontal="left" vertical="center"/>
    </xf>
    <xf numFmtId="0" fontId="7" fillId="0" borderId="52" xfId="0" applyFont="1" applyFill="1" applyBorder="1" applyAlignment="1" applyProtection="1">
      <alignment vertical="center"/>
    </xf>
    <xf numFmtId="0" fontId="7" fillId="0" borderId="37" xfId="0" applyFont="1" applyFill="1" applyBorder="1" applyAlignment="1" applyProtection="1">
      <alignment vertical="center"/>
    </xf>
    <xf numFmtId="0" fontId="7" fillId="0" borderId="53" xfId="0" applyFont="1" applyFill="1" applyBorder="1" applyAlignment="1" applyProtection="1">
      <alignment vertical="center"/>
    </xf>
    <xf numFmtId="0" fontId="15" fillId="0" borderId="9" xfId="0" applyFont="1" applyFill="1" applyBorder="1" applyAlignment="1" applyProtection="1">
      <alignment horizontal="center" vertical="center"/>
    </xf>
    <xf numFmtId="0" fontId="15" fillId="0" borderId="10" xfId="0" applyFont="1" applyFill="1" applyBorder="1" applyAlignment="1" applyProtection="1">
      <alignment horizontal="center" vertical="center"/>
    </xf>
    <xf numFmtId="0" fontId="15" fillId="0" borderId="11" xfId="0" applyFont="1" applyFill="1" applyBorder="1" applyAlignment="1" applyProtection="1">
      <alignment horizontal="center" vertical="center"/>
    </xf>
    <xf numFmtId="0" fontId="15" fillId="0" borderId="17" xfId="0" applyNumberFormat="1" applyFont="1" applyFill="1" applyBorder="1" applyAlignment="1" applyProtection="1">
      <alignment horizontal="center" vertical="center" wrapText="1"/>
    </xf>
    <xf numFmtId="0" fontId="15" fillId="0" borderId="18" xfId="0" applyNumberFormat="1" applyFont="1" applyFill="1" applyBorder="1" applyAlignment="1" applyProtection="1">
      <alignment horizontal="center" vertical="center" wrapText="1"/>
    </xf>
    <xf numFmtId="0" fontId="15" fillId="0" borderId="19" xfId="0" applyNumberFormat="1" applyFont="1" applyFill="1" applyBorder="1" applyAlignment="1" applyProtection="1">
      <alignment horizontal="center" vertical="center" wrapText="1"/>
    </xf>
    <xf numFmtId="0" fontId="7" fillId="0" borderId="11" xfId="0" applyFont="1" applyFill="1" applyBorder="1" applyAlignment="1" applyProtection="1">
      <alignment horizontal="center" vertical="center"/>
    </xf>
    <xf numFmtId="0" fontId="7" fillId="0" borderId="18" xfId="0" applyNumberFormat="1" applyFont="1" applyFill="1" applyBorder="1" applyAlignment="1" applyProtection="1">
      <alignment horizontal="center" vertical="center" wrapText="1"/>
    </xf>
    <xf numFmtId="0" fontId="15" fillId="0" borderId="0" xfId="0" applyFont="1" applyFill="1" applyBorder="1" applyAlignment="1" applyProtection="1">
      <alignment horizontal="centerContinuous" vertical="center"/>
    </xf>
    <xf numFmtId="0" fontId="15" fillId="0" borderId="0" xfId="0" applyFont="1" applyFill="1" applyBorder="1" applyAlignment="1" applyProtection="1">
      <alignment vertical="center"/>
    </xf>
    <xf numFmtId="0" fontId="15" fillId="0" borderId="0" xfId="0" applyFont="1" applyFill="1" applyBorder="1" applyAlignment="1" applyProtection="1">
      <alignment horizontal="left" vertical="center"/>
    </xf>
    <xf numFmtId="0" fontId="15" fillId="0" borderId="0" xfId="0" applyFont="1" applyFill="1" applyBorder="1" applyAlignment="1" applyProtection="1">
      <alignment horizontal="center" vertical="center"/>
    </xf>
    <xf numFmtId="0" fontId="15" fillId="3" borderId="0" xfId="0" applyFont="1" applyFill="1" applyBorder="1" applyAlignment="1" applyProtection="1">
      <alignment vertical="center"/>
    </xf>
    <xf numFmtId="0" fontId="15" fillId="3" borderId="0" xfId="0" applyFont="1" applyFill="1" applyBorder="1" applyAlignment="1" applyProtection="1">
      <alignment horizontal="left" vertical="center"/>
    </xf>
    <xf numFmtId="179" fontId="15" fillId="3" borderId="0"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right" vertical="center"/>
    </xf>
    <xf numFmtId="0" fontId="18" fillId="0" borderId="0" xfId="0" applyFont="1" applyFill="1" applyBorder="1" applyAlignment="1" applyProtection="1">
      <alignment vertical="center"/>
    </xf>
    <xf numFmtId="0" fontId="15" fillId="0" borderId="0" xfId="0" applyFont="1" applyFill="1" applyBorder="1" applyAlignment="1" applyProtection="1">
      <alignment vertical="center" wrapText="1"/>
    </xf>
    <xf numFmtId="0" fontId="15" fillId="0" borderId="0" xfId="0" applyFont="1" applyFill="1" applyBorder="1" applyAlignment="1" applyProtection="1">
      <alignment horizontal="justify" vertical="center" wrapText="1"/>
    </xf>
    <xf numFmtId="180" fontId="15" fillId="0" borderId="0" xfId="0" applyNumberFormat="1" applyFont="1" applyFill="1" applyAlignment="1" applyProtection="1">
      <alignment vertical="center"/>
    </xf>
    <xf numFmtId="180" fontId="15" fillId="0" borderId="0" xfId="0" applyNumberFormat="1" applyFont="1" applyFill="1" applyBorder="1" applyAlignment="1" applyProtection="1">
      <alignment vertical="center"/>
    </xf>
    <xf numFmtId="0" fontId="19" fillId="3" borderId="0" xfId="0" applyFont="1" applyFill="1">
      <alignment vertical="center"/>
    </xf>
    <xf numFmtId="0" fontId="19" fillId="3" borderId="10" xfId="0" applyFont="1" applyFill="1" applyBorder="1" applyAlignment="1">
      <alignment horizontal="center" vertical="center"/>
    </xf>
    <xf numFmtId="0" fontId="19" fillId="3" borderId="10" xfId="0" applyFont="1" applyFill="1" applyBorder="1">
      <alignment vertical="center"/>
    </xf>
    <xf numFmtId="0" fontId="7" fillId="3" borderId="25" xfId="0" applyFont="1" applyFill="1" applyBorder="1" applyAlignment="1">
      <alignment horizontal="center" vertical="center"/>
    </xf>
    <xf numFmtId="0" fontId="7" fillId="3" borderId="48" xfId="0" applyFont="1" applyFill="1" applyBorder="1" applyAlignment="1">
      <alignment horizontal="center" vertical="center"/>
    </xf>
    <xf numFmtId="0" fontId="7" fillId="3" borderId="30" xfId="0" applyFont="1" applyFill="1" applyBorder="1" applyAlignment="1">
      <alignment horizontal="center" vertical="center"/>
    </xf>
    <xf numFmtId="0" fontId="19" fillId="3" borderId="30" xfId="0" applyFont="1" applyFill="1" applyBorder="1" applyAlignment="1">
      <alignment horizontal="center" vertical="center"/>
    </xf>
    <xf numFmtId="0" fontId="19" fillId="3" borderId="31" xfId="0" applyFont="1" applyFill="1" applyBorder="1" applyAlignment="1">
      <alignment horizontal="center" vertical="center"/>
    </xf>
    <xf numFmtId="0" fontId="7" fillId="3" borderId="5" xfId="0" applyFont="1" applyFill="1" applyBorder="1">
      <alignment vertical="center"/>
    </xf>
    <xf numFmtId="0" fontId="19" fillId="3" borderId="49" xfId="0" applyFont="1" applyFill="1" applyBorder="1">
      <alignment vertical="center"/>
    </xf>
    <xf numFmtId="0" fontId="19" fillId="3" borderId="6" xfId="0" applyFont="1" applyFill="1" applyBorder="1">
      <alignment vertical="center"/>
    </xf>
    <xf numFmtId="0" fontId="7" fillId="3" borderId="9" xfId="0" applyFont="1" applyFill="1" applyBorder="1">
      <alignment vertical="center"/>
    </xf>
    <xf numFmtId="0" fontId="19" fillId="3" borderId="11" xfId="0" applyFont="1" applyFill="1" applyBorder="1">
      <alignment vertical="center"/>
    </xf>
    <xf numFmtId="0" fontId="7" fillId="3" borderId="13" xfId="0" applyFont="1" applyFill="1" applyBorder="1">
      <alignment vertical="center"/>
    </xf>
    <xf numFmtId="0" fontId="7" fillId="3" borderId="10" xfId="0" applyFont="1" applyFill="1" applyBorder="1">
      <alignment vertical="center"/>
    </xf>
    <xf numFmtId="0" fontId="7" fillId="3" borderId="17" xfId="0" applyFont="1" applyFill="1" applyBorder="1">
      <alignment vertical="center"/>
    </xf>
    <xf numFmtId="0" fontId="19" fillId="3" borderId="18" xfId="0" applyFont="1" applyFill="1" applyBorder="1">
      <alignment vertical="center"/>
    </xf>
    <xf numFmtId="0" fontId="19" fillId="3" borderId="19" xfId="0" applyFont="1" applyFill="1" applyBorder="1">
      <alignment vertical="center"/>
    </xf>
    <xf numFmtId="181" fontId="7" fillId="4" borderId="34" xfId="0" applyNumberFormat="1" applyFont="1" applyFill="1" applyBorder="1" applyAlignment="1" applyProtection="1">
      <alignment horizontal="center" vertical="center" shrinkToFit="1"/>
      <protection locked="0"/>
    </xf>
    <xf numFmtId="181" fontId="7" fillId="4" borderId="35" xfId="0" applyNumberFormat="1" applyFont="1" applyFill="1" applyBorder="1" applyAlignment="1" applyProtection="1">
      <alignment horizontal="center" vertical="center" shrinkToFit="1"/>
      <protection locked="0"/>
    </xf>
    <xf numFmtId="181" fontId="7" fillId="4" borderId="36" xfId="0" applyNumberFormat="1" applyFont="1" applyFill="1" applyBorder="1" applyAlignment="1" applyProtection="1">
      <alignment horizontal="center" vertical="center" shrinkToFit="1"/>
      <protection locked="0"/>
    </xf>
    <xf numFmtId="181" fontId="7" fillId="4" borderId="38" xfId="0" applyNumberFormat="1" applyFont="1" applyFill="1" applyBorder="1" applyAlignment="1" applyProtection="1">
      <alignment horizontal="center" vertical="center" shrinkToFit="1"/>
      <protection locked="0"/>
    </xf>
    <xf numFmtId="181" fontId="7" fillId="4" borderId="39" xfId="0" applyNumberFormat="1" applyFont="1" applyFill="1" applyBorder="1" applyAlignment="1" applyProtection="1">
      <alignment horizontal="center" vertical="center" shrinkToFit="1"/>
      <protection locked="0"/>
    </xf>
    <xf numFmtId="181" fontId="7" fillId="4" borderId="40" xfId="0" applyNumberFormat="1" applyFont="1" applyFill="1" applyBorder="1" applyAlignment="1" applyProtection="1">
      <alignment horizontal="center" vertical="center" shrinkToFit="1"/>
      <protection locked="0"/>
    </xf>
    <xf numFmtId="181" fontId="7" fillId="4" borderId="17" xfId="0" applyNumberFormat="1" applyFont="1" applyFill="1" applyBorder="1" applyAlignment="1" applyProtection="1">
      <alignment horizontal="center" vertical="center" shrinkToFit="1"/>
      <protection locked="0"/>
    </xf>
    <xf numFmtId="181" fontId="7" fillId="4" borderId="18" xfId="0" applyNumberFormat="1" applyFont="1" applyFill="1" applyBorder="1" applyAlignment="1" applyProtection="1">
      <alignment horizontal="center" vertical="center" shrinkToFit="1"/>
      <protection locked="0"/>
    </xf>
    <xf numFmtId="181" fontId="7" fillId="4" borderId="19" xfId="0" applyNumberFormat="1" applyFont="1" applyFill="1" applyBorder="1" applyAlignment="1" applyProtection="1">
      <alignment horizontal="center" vertical="center" shrinkToFit="1"/>
      <protection locked="0"/>
    </xf>
    <xf numFmtId="0" fontId="15" fillId="3" borderId="0" xfId="0" applyFont="1" applyFill="1" applyBorder="1" applyAlignment="1" applyProtection="1">
      <alignment horizontal="center" vertical="center"/>
    </xf>
    <xf numFmtId="177" fontId="15" fillId="3" borderId="0" xfId="1" applyNumberFormat="1" applyFont="1" applyFill="1" applyBorder="1" applyAlignment="1" applyProtection="1">
      <alignment horizontal="right" vertical="center"/>
    </xf>
    <xf numFmtId="0" fontId="15" fillId="0" borderId="0" xfId="0" applyFont="1" applyFill="1" applyBorder="1" applyAlignment="1" applyProtection="1">
      <alignment horizontal="center" vertical="center"/>
    </xf>
    <xf numFmtId="179" fontId="15" fillId="3" borderId="0" xfId="0" applyNumberFormat="1" applyFont="1" applyFill="1" applyBorder="1" applyAlignment="1" applyProtection="1">
      <alignment horizontal="center" vertical="center"/>
    </xf>
    <xf numFmtId="0" fontId="4" fillId="3" borderId="0" xfId="0" applyFont="1" applyFill="1" applyAlignment="1">
      <alignment horizontal="left" vertical="center"/>
    </xf>
    <xf numFmtId="0" fontId="19" fillId="3" borderId="10" xfId="0" applyFont="1" applyFill="1" applyBorder="1" applyAlignment="1">
      <alignment vertical="center" shrinkToFit="1"/>
    </xf>
    <xf numFmtId="0" fontId="19" fillId="3" borderId="4" xfId="0" applyFont="1" applyFill="1" applyBorder="1" applyAlignment="1">
      <alignment horizontal="center" vertical="center" shrinkToFit="1"/>
    </xf>
    <xf numFmtId="176" fontId="15" fillId="3" borderId="0" xfId="0" applyNumberFormat="1" applyFont="1" applyFill="1" applyBorder="1" applyAlignment="1" applyProtection="1">
      <alignment vertical="center"/>
    </xf>
    <xf numFmtId="177" fontId="15" fillId="3" borderId="0" xfId="1" applyNumberFormat="1" applyFont="1" applyFill="1" applyBorder="1" applyAlignment="1" applyProtection="1">
      <alignment vertical="center"/>
    </xf>
    <xf numFmtId="0" fontId="4" fillId="0" borderId="2" xfId="0" applyFont="1" applyFill="1" applyBorder="1" applyAlignment="1" applyProtection="1">
      <alignment vertical="center"/>
    </xf>
    <xf numFmtId="0" fontId="4" fillId="3" borderId="0" xfId="0" applyFont="1" applyFill="1" applyAlignment="1">
      <alignment horizontal="left" vertical="center"/>
    </xf>
    <xf numFmtId="0" fontId="15" fillId="0" borderId="29" xfId="0" applyFont="1" applyFill="1" applyBorder="1" applyAlignment="1" applyProtection="1">
      <alignment horizontal="center" vertical="center"/>
    </xf>
    <xf numFmtId="0" fontId="15" fillId="0" borderId="13" xfId="0" applyFont="1" applyFill="1" applyBorder="1" applyAlignment="1" applyProtection="1">
      <alignment horizontal="center" vertical="center"/>
    </xf>
    <xf numFmtId="0" fontId="15" fillId="0" borderId="22" xfId="0" applyFont="1" applyFill="1" applyBorder="1" applyAlignment="1" applyProtection="1">
      <alignment horizontal="center" vertical="center"/>
    </xf>
    <xf numFmtId="0" fontId="15" fillId="0" borderId="12" xfId="0" applyFont="1" applyFill="1" applyBorder="1" applyAlignment="1" applyProtection="1">
      <alignment horizontal="center" vertical="center"/>
    </xf>
    <xf numFmtId="176" fontId="15" fillId="0" borderId="13" xfId="0" applyNumberFormat="1" applyFont="1" applyFill="1" applyBorder="1" applyAlignment="1" applyProtection="1">
      <alignment horizontal="center" vertical="center"/>
    </xf>
    <xf numFmtId="176" fontId="15" fillId="0" borderId="22" xfId="0" applyNumberFormat="1" applyFont="1" applyFill="1" applyBorder="1" applyAlignment="1" applyProtection="1">
      <alignment horizontal="center" vertical="center"/>
    </xf>
    <xf numFmtId="176" fontId="15" fillId="0" borderId="12" xfId="0" applyNumberFormat="1" applyFont="1" applyFill="1" applyBorder="1" applyAlignment="1" applyProtection="1">
      <alignment horizontal="center" vertical="center"/>
    </xf>
    <xf numFmtId="178" fontId="15" fillId="3" borderId="13" xfId="0" applyNumberFormat="1" applyFont="1" applyFill="1" applyBorder="1" applyAlignment="1" applyProtection="1">
      <alignment horizontal="center" vertical="center"/>
    </xf>
    <xf numFmtId="178" fontId="15" fillId="3" borderId="22" xfId="0" applyNumberFormat="1" applyFont="1" applyFill="1" applyBorder="1" applyAlignment="1" applyProtection="1">
      <alignment horizontal="center" vertical="center"/>
    </xf>
    <xf numFmtId="178" fontId="15" fillId="3" borderId="12" xfId="0" applyNumberFormat="1" applyFont="1" applyFill="1" applyBorder="1" applyAlignment="1" applyProtection="1">
      <alignment horizontal="center" vertical="center"/>
    </xf>
    <xf numFmtId="0" fontId="15" fillId="4" borderId="13" xfId="0" applyFont="1" applyFill="1" applyBorder="1" applyAlignment="1" applyProtection="1">
      <alignment horizontal="center" vertical="center"/>
      <protection locked="0"/>
    </xf>
    <xf numFmtId="0" fontId="15" fillId="4" borderId="12" xfId="0" applyFont="1" applyFill="1" applyBorder="1" applyAlignment="1" applyProtection="1">
      <alignment horizontal="center" vertical="center"/>
      <protection locked="0"/>
    </xf>
    <xf numFmtId="180" fontId="15" fillId="0" borderId="13" xfId="0" applyNumberFormat="1" applyFont="1" applyFill="1" applyBorder="1" applyAlignment="1" applyProtection="1">
      <alignment horizontal="center" vertical="center"/>
    </xf>
    <xf numFmtId="180" fontId="15" fillId="0" borderId="22" xfId="0" applyNumberFormat="1" applyFont="1" applyFill="1" applyBorder="1" applyAlignment="1" applyProtection="1">
      <alignment horizontal="center" vertical="center"/>
    </xf>
    <xf numFmtId="180" fontId="15" fillId="0" borderId="12" xfId="0" applyNumberFormat="1" applyFont="1" applyFill="1" applyBorder="1" applyAlignment="1" applyProtection="1">
      <alignment horizontal="center" vertical="center"/>
    </xf>
    <xf numFmtId="0" fontId="15" fillId="3" borderId="0" xfId="0" applyFont="1" applyFill="1" applyBorder="1" applyAlignment="1" applyProtection="1">
      <alignment horizontal="center" vertical="center"/>
    </xf>
    <xf numFmtId="0" fontId="15" fillId="3" borderId="0" xfId="0" applyFont="1" applyFill="1" applyBorder="1" applyAlignment="1" applyProtection="1">
      <alignment horizontal="right" vertical="center"/>
    </xf>
    <xf numFmtId="177" fontId="15" fillId="3" borderId="0" xfId="0" applyNumberFormat="1" applyFont="1" applyFill="1" applyBorder="1" applyAlignment="1" applyProtection="1">
      <alignment horizontal="center" vertical="center"/>
    </xf>
    <xf numFmtId="180" fontId="15" fillId="0" borderId="13" xfId="0" applyNumberFormat="1" applyFont="1" applyFill="1" applyBorder="1" applyAlignment="1" applyProtection="1">
      <alignment horizontal="right" vertical="center"/>
    </xf>
    <xf numFmtId="180" fontId="15" fillId="0" borderId="12" xfId="0" applyNumberFormat="1" applyFont="1" applyFill="1" applyBorder="1" applyAlignment="1" applyProtection="1">
      <alignment horizontal="right" vertical="center"/>
    </xf>
    <xf numFmtId="180" fontId="15" fillId="0" borderId="13" xfId="1" applyNumberFormat="1" applyFont="1" applyFill="1" applyBorder="1" applyAlignment="1" applyProtection="1">
      <alignment horizontal="right" vertical="center"/>
    </xf>
    <xf numFmtId="180" fontId="15" fillId="0" borderId="12" xfId="1" applyNumberFormat="1" applyFont="1" applyFill="1" applyBorder="1" applyAlignment="1" applyProtection="1">
      <alignment horizontal="right" vertical="center"/>
    </xf>
    <xf numFmtId="180" fontId="15" fillId="4" borderId="13" xfId="0" applyNumberFormat="1" applyFont="1" applyFill="1" applyBorder="1" applyAlignment="1" applyProtection="1">
      <alignment horizontal="right" vertical="center"/>
      <protection locked="0"/>
    </xf>
    <xf numFmtId="180" fontId="15" fillId="4" borderId="12" xfId="0" applyNumberFormat="1" applyFont="1" applyFill="1" applyBorder="1" applyAlignment="1" applyProtection="1">
      <alignment horizontal="right" vertical="center"/>
      <protection locked="0"/>
    </xf>
    <xf numFmtId="180" fontId="15" fillId="4" borderId="13" xfId="1" applyNumberFormat="1" applyFont="1" applyFill="1" applyBorder="1" applyAlignment="1" applyProtection="1">
      <alignment horizontal="right" vertical="center"/>
      <protection locked="0"/>
    </xf>
    <xf numFmtId="180" fontId="15" fillId="4" borderId="12" xfId="1" applyNumberFormat="1" applyFont="1" applyFill="1" applyBorder="1" applyAlignment="1" applyProtection="1">
      <alignment horizontal="right" vertical="center"/>
      <protection locked="0"/>
    </xf>
    <xf numFmtId="0" fontId="15" fillId="0" borderId="0" xfId="0" applyFont="1" applyFill="1" applyBorder="1" applyAlignment="1" applyProtection="1">
      <alignment horizontal="center" vertical="center"/>
    </xf>
    <xf numFmtId="0" fontId="4" fillId="0" borderId="0" xfId="0" applyFont="1" applyFill="1" applyBorder="1" applyAlignment="1" applyProtection="1">
      <alignment horizontal="center" vertical="center" wrapText="1"/>
    </xf>
    <xf numFmtId="0" fontId="7" fillId="4" borderId="24" xfId="0" applyFont="1" applyFill="1" applyBorder="1" applyAlignment="1" applyProtection="1">
      <alignment horizontal="left" vertical="center" wrapText="1"/>
      <protection locked="0"/>
    </xf>
    <xf numFmtId="0" fontId="7" fillId="4" borderId="22" xfId="0" applyFont="1" applyFill="1" applyBorder="1" applyAlignment="1" applyProtection="1">
      <alignment horizontal="left" vertical="center" wrapText="1"/>
      <protection locked="0"/>
    </xf>
    <xf numFmtId="0" fontId="7" fillId="4" borderId="23" xfId="0" applyFont="1" applyFill="1" applyBorder="1" applyAlignment="1" applyProtection="1">
      <alignment horizontal="left" vertical="center" wrapText="1"/>
      <protection locked="0"/>
    </xf>
    <xf numFmtId="0" fontId="4" fillId="2" borderId="46" xfId="0" applyFont="1" applyFill="1" applyBorder="1" applyAlignment="1" applyProtection="1">
      <alignment horizontal="center" vertical="center" wrapText="1"/>
      <protection locked="0"/>
    </xf>
    <xf numFmtId="0" fontId="4"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wrapText="1"/>
      <protection locked="0"/>
    </xf>
    <xf numFmtId="0" fontId="7" fillId="2" borderId="43" xfId="0" applyFont="1" applyFill="1" applyBorder="1" applyAlignment="1" applyProtection="1">
      <alignment horizontal="center" vertical="center" wrapText="1"/>
      <protection locked="0"/>
    </xf>
    <xf numFmtId="0" fontId="7" fillId="2" borderId="54" xfId="0" applyFont="1" applyFill="1" applyBorder="1" applyAlignment="1" applyProtection="1">
      <alignment horizontal="center" vertical="center" shrinkToFit="1"/>
      <protection locked="0"/>
    </xf>
    <xf numFmtId="0" fontId="7" fillId="2" borderId="55" xfId="0" applyFont="1" applyFill="1" applyBorder="1" applyAlignment="1" applyProtection="1">
      <alignment horizontal="center" vertical="center" shrinkToFit="1"/>
      <protection locked="0"/>
    </xf>
    <xf numFmtId="0" fontId="7" fillId="2" borderId="43" xfId="0" applyFont="1" applyFill="1" applyBorder="1" applyAlignment="1" applyProtection="1">
      <alignment horizontal="center" vertical="center" shrinkToFit="1"/>
      <protection locked="0"/>
    </xf>
    <xf numFmtId="0" fontId="7" fillId="4" borderId="54" xfId="0" applyFont="1" applyFill="1" applyBorder="1" applyAlignment="1" applyProtection="1">
      <alignment horizontal="center" vertical="center" wrapText="1"/>
      <protection locked="0"/>
    </xf>
    <xf numFmtId="0" fontId="7" fillId="4" borderId="55" xfId="0" applyFont="1" applyFill="1" applyBorder="1" applyAlignment="1" applyProtection="1">
      <alignment horizontal="center" vertical="center" wrapText="1"/>
      <protection locked="0"/>
    </xf>
    <xf numFmtId="0" fontId="7" fillId="4" borderId="56" xfId="0" applyFont="1" applyFill="1" applyBorder="1" applyAlignment="1" applyProtection="1">
      <alignment horizontal="center" vertical="center" wrapText="1"/>
      <protection locked="0"/>
    </xf>
    <xf numFmtId="181" fontId="8" fillId="3" borderId="46" xfId="0" applyNumberFormat="1" applyFont="1" applyFill="1" applyBorder="1" applyAlignment="1" applyProtection="1">
      <alignment horizontal="center" vertical="center" wrapText="1"/>
    </xf>
    <xf numFmtId="181" fontId="8" fillId="3" borderId="56" xfId="0" applyNumberFormat="1" applyFont="1" applyFill="1" applyBorder="1" applyAlignment="1" applyProtection="1">
      <alignment horizontal="center" vertical="center" wrapText="1"/>
    </xf>
    <xf numFmtId="181" fontId="8" fillId="3" borderId="46" xfId="1" applyNumberFormat="1" applyFont="1" applyFill="1" applyBorder="1" applyAlignment="1" applyProtection="1">
      <alignment horizontal="center" vertical="center" wrapText="1"/>
    </xf>
    <xf numFmtId="181" fontId="8" fillId="3" borderId="56" xfId="1" applyNumberFormat="1" applyFont="1" applyFill="1" applyBorder="1" applyAlignment="1" applyProtection="1">
      <alignment horizontal="center" vertical="center" wrapText="1"/>
    </xf>
    <xf numFmtId="0" fontId="7" fillId="4" borderId="46" xfId="0" applyFont="1" applyFill="1" applyBorder="1" applyAlignment="1" applyProtection="1">
      <alignment horizontal="left" vertical="center" wrapText="1"/>
      <protection locked="0"/>
    </xf>
    <xf numFmtId="0" fontId="7" fillId="4" borderId="55" xfId="0" applyFont="1" applyFill="1" applyBorder="1" applyAlignment="1" applyProtection="1">
      <alignment horizontal="left" vertical="center" wrapText="1"/>
      <protection locked="0"/>
    </xf>
    <xf numFmtId="0" fontId="7" fillId="4" borderId="56" xfId="0" applyFont="1" applyFill="1" applyBorder="1" applyAlignment="1" applyProtection="1">
      <alignment horizontal="left" vertical="center" wrapText="1"/>
      <protection locked="0"/>
    </xf>
    <xf numFmtId="0" fontId="4" fillId="2" borderId="24" xfId="0" applyFont="1" applyFill="1" applyBorder="1" applyAlignment="1" applyProtection="1">
      <alignment horizontal="center" vertical="center" wrapText="1"/>
      <protection locked="0"/>
    </xf>
    <xf numFmtId="0" fontId="4"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wrapText="1"/>
      <protection locked="0"/>
    </xf>
    <xf numFmtId="0" fontId="7" fillId="2" borderId="12" xfId="0" applyFont="1" applyFill="1" applyBorder="1" applyAlignment="1" applyProtection="1">
      <alignment horizontal="center" vertical="center" wrapText="1"/>
      <protection locked="0"/>
    </xf>
    <xf numFmtId="0" fontId="7" fillId="2" borderId="13"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shrinkToFit="1"/>
      <protection locked="0"/>
    </xf>
    <xf numFmtId="0" fontId="7" fillId="2" borderId="12" xfId="0" applyFont="1" applyFill="1" applyBorder="1" applyAlignment="1" applyProtection="1">
      <alignment horizontal="center" vertical="center" shrinkToFit="1"/>
      <protection locked="0"/>
    </xf>
    <xf numFmtId="0" fontId="7" fillId="4" borderId="13" xfId="0" applyFont="1" applyFill="1" applyBorder="1" applyAlignment="1" applyProtection="1">
      <alignment horizontal="center" vertical="center" wrapText="1"/>
      <protection locked="0"/>
    </xf>
    <xf numFmtId="0" fontId="7" fillId="4" borderId="22" xfId="0" applyFont="1" applyFill="1" applyBorder="1" applyAlignment="1" applyProtection="1">
      <alignment horizontal="center" vertical="center" wrapText="1"/>
      <protection locked="0"/>
    </xf>
    <xf numFmtId="0" fontId="7" fillId="4" borderId="23" xfId="0" applyFont="1" applyFill="1" applyBorder="1" applyAlignment="1" applyProtection="1">
      <alignment horizontal="center" vertical="center" wrapText="1"/>
      <protection locked="0"/>
    </xf>
    <xf numFmtId="181" fontId="8" fillId="3" borderId="24" xfId="0" applyNumberFormat="1" applyFont="1" applyFill="1" applyBorder="1" applyAlignment="1" applyProtection="1">
      <alignment horizontal="center" vertical="center" wrapText="1"/>
    </xf>
    <xf numFmtId="181" fontId="8" fillId="3" borderId="23" xfId="0" applyNumberFormat="1" applyFont="1" applyFill="1" applyBorder="1" applyAlignment="1" applyProtection="1">
      <alignment horizontal="center" vertical="center" wrapText="1"/>
    </xf>
    <xf numFmtId="181" fontId="8" fillId="3" borderId="24" xfId="1" applyNumberFormat="1" applyFont="1" applyFill="1" applyBorder="1" applyAlignment="1" applyProtection="1">
      <alignment horizontal="center" vertical="center" wrapText="1"/>
    </xf>
    <xf numFmtId="181" fontId="8" fillId="3" borderId="23" xfId="1" applyNumberFormat="1" applyFont="1" applyFill="1" applyBorder="1" applyAlignment="1" applyProtection="1">
      <alignment horizontal="center" vertical="center" wrapText="1"/>
    </xf>
    <xf numFmtId="0" fontId="7" fillId="4" borderId="44" xfId="0" applyFont="1" applyFill="1" applyBorder="1" applyAlignment="1" applyProtection="1">
      <alignment horizontal="left" vertical="center" wrapText="1"/>
      <protection locked="0"/>
    </xf>
    <xf numFmtId="0" fontId="7" fillId="4" borderId="51" xfId="0" applyFont="1" applyFill="1" applyBorder="1" applyAlignment="1" applyProtection="1">
      <alignment horizontal="left" vertical="center" wrapText="1"/>
      <protection locked="0"/>
    </xf>
    <xf numFmtId="0" fontId="7" fillId="4" borderId="47" xfId="0" applyFont="1" applyFill="1" applyBorder="1" applyAlignment="1" applyProtection="1">
      <alignment horizontal="left" vertical="center" wrapText="1"/>
      <protection locked="0"/>
    </xf>
    <xf numFmtId="0" fontId="4" fillId="2" borderId="44" xfId="0" applyFont="1" applyFill="1" applyBorder="1" applyAlignment="1" applyProtection="1">
      <alignment horizontal="center" vertical="center" wrapText="1"/>
      <protection locked="0"/>
    </xf>
    <xf numFmtId="0" fontId="4"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wrapText="1"/>
      <protection locked="0"/>
    </xf>
    <xf numFmtId="0" fontId="7" fillId="2" borderId="45" xfId="0" applyFont="1" applyFill="1" applyBorder="1" applyAlignment="1" applyProtection="1">
      <alignment horizontal="center" vertical="center" wrapText="1"/>
      <protection locked="0"/>
    </xf>
    <xf numFmtId="0" fontId="7" fillId="2" borderId="50" xfId="0" applyFont="1" applyFill="1" applyBorder="1" applyAlignment="1" applyProtection="1">
      <alignment horizontal="center" vertical="center" shrinkToFit="1"/>
      <protection locked="0"/>
    </xf>
    <xf numFmtId="0" fontId="7" fillId="2" borderId="51" xfId="0" applyFont="1" applyFill="1" applyBorder="1" applyAlignment="1" applyProtection="1">
      <alignment horizontal="center" vertical="center" shrinkToFit="1"/>
      <protection locked="0"/>
    </xf>
    <xf numFmtId="0" fontId="7" fillId="2" borderId="45" xfId="0" applyFont="1" applyFill="1" applyBorder="1" applyAlignment="1" applyProtection="1">
      <alignment horizontal="center" vertical="center" shrinkToFit="1"/>
      <protection locked="0"/>
    </xf>
    <xf numFmtId="0" fontId="7" fillId="4" borderId="50" xfId="0" applyFont="1" applyFill="1" applyBorder="1" applyAlignment="1" applyProtection="1">
      <alignment horizontal="center" vertical="center" wrapText="1"/>
      <protection locked="0"/>
    </xf>
    <xf numFmtId="0" fontId="7" fillId="4" borderId="51" xfId="0" applyFont="1" applyFill="1" applyBorder="1" applyAlignment="1" applyProtection="1">
      <alignment horizontal="center" vertical="center" wrapText="1"/>
      <protection locked="0"/>
    </xf>
    <xf numFmtId="0" fontId="7" fillId="4" borderId="47" xfId="0" applyFont="1" applyFill="1" applyBorder="1" applyAlignment="1" applyProtection="1">
      <alignment horizontal="center" vertical="center" wrapText="1"/>
      <protection locked="0"/>
    </xf>
    <xf numFmtId="181" fontId="8" fillId="3" borderId="44" xfId="0" applyNumberFormat="1" applyFont="1" applyFill="1" applyBorder="1" applyAlignment="1" applyProtection="1">
      <alignment horizontal="center" vertical="center" wrapText="1"/>
    </xf>
    <xf numFmtId="181" fontId="8" fillId="3" borderId="47" xfId="0" applyNumberFormat="1" applyFont="1" applyFill="1" applyBorder="1" applyAlignment="1" applyProtection="1">
      <alignment horizontal="center" vertical="center" wrapText="1"/>
    </xf>
    <xf numFmtId="181" fontId="8" fillId="3" borderId="44" xfId="1" applyNumberFormat="1" applyFont="1" applyFill="1" applyBorder="1" applyAlignment="1" applyProtection="1">
      <alignment horizontal="center" vertical="center" wrapText="1"/>
    </xf>
    <xf numFmtId="181" fontId="8" fillId="3" borderId="47" xfId="1" applyNumberFormat="1" applyFont="1" applyFill="1" applyBorder="1" applyAlignment="1" applyProtection="1">
      <alignment horizontal="center" vertical="center" wrapText="1"/>
    </xf>
    <xf numFmtId="0" fontId="4" fillId="0" borderId="5" xfId="0" applyFont="1" applyFill="1" applyBorder="1" applyAlignment="1" applyProtection="1">
      <alignment horizontal="center" vertical="center" wrapText="1"/>
    </xf>
    <xf numFmtId="0" fontId="4" fillId="0" borderId="6" xfId="0" applyFont="1" applyFill="1" applyBorder="1" applyAlignment="1" applyProtection="1">
      <alignment horizontal="center" vertical="center" wrapText="1"/>
    </xf>
    <xf numFmtId="0" fontId="4" fillId="0" borderId="9" xfId="0" applyFont="1" applyFill="1" applyBorder="1" applyAlignment="1" applyProtection="1">
      <alignment horizontal="center" vertical="center" wrapText="1"/>
    </xf>
    <xf numFmtId="0" fontId="4" fillId="0" borderId="11" xfId="0" applyFont="1" applyFill="1" applyBorder="1" applyAlignment="1" applyProtection="1">
      <alignment horizontal="center" vertical="center" wrapText="1"/>
    </xf>
    <xf numFmtId="0" fontId="4" fillId="0" borderId="32" xfId="0" applyFont="1" applyFill="1" applyBorder="1" applyAlignment="1" applyProtection="1">
      <alignment horizontal="center" vertical="center" wrapText="1"/>
    </xf>
    <xf numFmtId="0" fontId="4" fillId="0" borderId="33" xfId="0" applyFont="1" applyFill="1" applyBorder="1" applyAlignment="1" applyProtection="1">
      <alignment horizontal="center" vertical="center" wrapText="1"/>
    </xf>
    <xf numFmtId="0" fontId="4" fillId="0" borderId="17" xfId="0" applyFont="1" applyFill="1" applyBorder="1" applyAlignment="1" applyProtection="1">
      <alignment horizontal="center" vertical="center" wrapText="1"/>
    </xf>
    <xf numFmtId="0" fontId="4" fillId="0" borderId="19" xfId="0" applyFont="1" applyFill="1" applyBorder="1" applyAlignment="1" applyProtection="1">
      <alignment horizontal="center" vertical="center" wrapText="1"/>
    </xf>
    <xf numFmtId="0" fontId="7" fillId="0" borderId="4" xfId="0" applyFont="1" applyFill="1" applyBorder="1" applyAlignment="1" applyProtection="1">
      <alignment horizontal="center" vertical="center" wrapText="1"/>
    </xf>
    <xf numFmtId="0" fontId="7" fillId="0" borderId="20" xfId="0" applyFont="1" applyFill="1" applyBorder="1" applyAlignment="1" applyProtection="1">
      <alignment horizontal="center" vertical="center" wrapText="1"/>
    </xf>
    <xf numFmtId="0" fontId="7" fillId="0" borderId="24" xfId="0" applyFont="1" applyFill="1" applyBorder="1" applyAlignment="1" applyProtection="1">
      <alignment horizontal="center" vertical="center"/>
    </xf>
    <xf numFmtId="0" fontId="7" fillId="0" borderId="22" xfId="0" applyFont="1" applyFill="1" applyBorder="1" applyAlignment="1" applyProtection="1">
      <alignment horizontal="center" vertical="center"/>
    </xf>
    <xf numFmtId="0" fontId="7" fillId="0" borderId="23"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41" xfId="0" applyFont="1" applyFill="1" applyBorder="1" applyAlignment="1" applyProtection="1">
      <alignment horizontal="center" vertical="center"/>
    </xf>
    <xf numFmtId="0" fontId="7" fillId="0" borderId="42" xfId="0" applyFont="1" applyFill="1" applyBorder="1" applyAlignment="1" applyProtection="1">
      <alignment horizontal="center" vertical="center"/>
    </xf>
    <xf numFmtId="0" fontId="7" fillId="0" borderId="2" xfId="0" applyFont="1" applyFill="1" applyBorder="1" applyAlignment="1" applyProtection="1">
      <alignment horizontal="center" vertical="center" wrapText="1"/>
    </xf>
    <xf numFmtId="0" fontId="7" fillId="0" borderId="28" xfId="0" applyFont="1" applyFill="1" applyBorder="1" applyAlignment="1" applyProtection="1">
      <alignment horizontal="center" vertical="center" wrapText="1"/>
    </xf>
    <xf numFmtId="0" fontId="7" fillId="0" borderId="0" xfId="0" applyFont="1" applyFill="1" applyBorder="1" applyAlignment="1" applyProtection="1">
      <alignment horizontal="center" vertical="center" wrapText="1"/>
    </xf>
    <xf numFmtId="0" fontId="7" fillId="0" borderId="27" xfId="0" applyFont="1" applyFill="1" applyBorder="1" applyAlignment="1" applyProtection="1">
      <alignment horizontal="center" vertical="center" wrapText="1"/>
    </xf>
    <xf numFmtId="0" fontId="7" fillId="0" borderId="15" xfId="0" applyFont="1" applyFill="1" applyBorder="1" applyAlignment="1" applyProtection="1">
      <alignment horizontal="center" vertical="center" wrapText="1"/>
    </xf>
    <xf numFmtId="0" fontId="7" fillId="0" borderId="26" xfId="0" applyFont="1" applyFill="1" applyBorder="1" applyAlignment="1" applyProtection="1">
      <alignment horizontal="center" vertical="center" wrapText="1"/>
    </xf>
    <xf numFmtId="0" fontId="7" fillId="0" borderId="1" xfId="0" applyFont="1" applyFill="1" applyBorder="1" applyAlignment="1" applyProtection="1">
      <alignment horizontal="center" vertical="center" wrapText="1"/>
    </xf>
    <xf numFmtId="0" fontId="7" fillId="0" borderId="7" xfId="0" applyFont="1" applyFill="1" applyBorder="1" applyAlignment="1" applyProtection="1">
      <alignment horizontal="center" vertical="center" wrapText="1"/>
    </xf>
    <xf numFmtId="0" fontId="7" fillId="0" borderId="14" xfId="0" applyFont="1" applyFill="1" applyBorder="1" applyAlignment="1" applyProtection="1">
      <alignment horizontal="center" vertical="center" wrapText="1"/>
    </xf>
    <xf numFmtId="0" fontId="7" fillId="0" borderId="3" xfId="0" applyFont="1" applyFill="1" applyBorder="1" applyAlignment="1" applyProtection="1">
      <alignment horizontal="center" vertical="center" wrapText="1"/>
    </xf>
    <xf numFmtId="0" fontId="7" fillId="0" borderId="8" xfId="0" applyFont="1" applyFill="1" applyBorder="1" applyAlignment="1" applyProtection="1">
      <alignment horizontal="center" vertical="center" wrapText="1"/>
    </xf>
    <xf numFmtId="0" fontId="7" fillId="0" borderId="16" xfId="0" applyFont="1" applyFill="1" applyBorder="1" applyAlignment="1" applyProtection="1">
      <alignment horizontal="center" vertical="center" wrapText="1"/>
    </xf>
    <xf numFmtId="0" fontId="7" fillId="0" borderId="21" xfId="0" quotePrefix="1" applyFont="1" applyFill="1" applyBorder="1" applyAlignment="1" applyProtection="1">
      <alignment horizontal="center" vertical="center"/>
    </xf>
    <xf numFmtId="0" fontId="7" fillId="0" borderId="2" xfId="0" applyFont="1" applyFill="1" applyBorder="1" applyAlignment="1" applyProtection="1">
      <alignment horizontal="center" vertical="center"/>
    </xf>
    <xf numFmtId="0" fontId="7" fillId="4" borderId="13" xfId="0" applyFont="1" applyFill="1" applyBorder="1" applyAlignment="1" applyProtection="1">
      <alignment horizontal="center" vertical="center"/>
      <protection locked="0"/>
    </xf>
    <xf numFmtId="0" fontId="7" fillId="4" borderId="12" xfId="0" applyFont="1" applyFill="1" applyBorder="1" applyAlignment="1" applyProtection="1">
      <alignment horizontal="center" vertical="center"/>
      <protection locked="0"/>
    </xf>
    <xf numFmtId="0" fontId="7" fillId="4" borderId="57" xfId="0" applyFont="1" applyFill="1" applyBorder="1" applyAlignment="1" applyProtection="1">
      <alignment horizontal="center" vertical="center"/>
      <protection locked="0"/>
    </xf>
    <xf numFmtId="0" fontId="7" fillId="4" borderId="58" xfId="0" applyFont="1" applyFill="1" applyBorder="1" applyAlignment="1" applyProtection="1">
      <alignment horizontal="center" vertical="center"/>
      <protection locked="0"/>
    </xf>
    <xf numFmtId="0" fontId="7" fillId="3" borderId="13" xfId="0" applyNumberFormat="1" applyFont="1" applyFill="1" applyBorder="1" applyAlignment="1" applyProtection="1">
      <alignment horizontal="center" vertical="center"/>
    </xf>
    <xf numFmtId="0" fontId="7" fillId="3" borderId="12" xfId="0" applyNumberFormat="1" applyFont="1" applyFill="1" applyBorder="1" applyAlignment="1" applyProtection="1">
      <alignment horizontal="center" vertical="center"/>
    </xf>
    <xf numFmtId="0" fontId="8" fillId="2" borderId="0" xfId="0" applyFont="1" applyFill="1" applyAlignment="1" applyProtection="1">
      <alignment horizontal="center" vertical="center"/>
      <protection locked="0"/>
    </xf>
    <xf numFmtId="0" fontId="8" fillId="4" borderId="0" xfId="0" applyFont="1" applyFill="1" applyAlignment="1" applyProtection="1">
      <alignment horizontal="center" vertical="center"/>
      <protection locked="0"/>
    </xf>
    <xf numFmtId="0" fontId="8" fillId="0" borderId="0" xfId="0" applyFont="1" applyFill="1" applyAlignment="1" applyProtection="1">
      <alignment horizontal="center" vertical="center"/>
    </xf>
    <xf numFmtId="0" fontId="7" fillId="2" borderId="10" xfId="0" applyFont="1" applyFill="1" applyBorder="1" applyAlignment="1" applyProtection="1">
      <alignment horizontal="center" vertical="center"/>
      <protection locked="0"/>
    </xf>
    <xf numFmtId="0" fontId="4" fillId="3" borderId="0" xfId="0" applyFont="1" applyFill="1" applyAlignment="1">
      <alignment horizontal="left" vertical="center"/>
    </xf>
    <xf numFmtId="0" fontId="19" fillId="3" borderId="41" xfId="0" applyFont="1" applyFill="1" applyBorder="1" applyAlignment="1">
      <alignment horizontal="center" vertical="center"/>
    </xf>
    <xf numFmtId="0" fontId="19" fillId="3" borderId="42" xfId="0" applyFont="1" applyFill="1" applyBorder="1" applyAlignment="1">
      <alignment horizontal="center" vertical="center"/>
    </xf>
  </cellXfs>
  <cellStyles count="2">
    <cellStyle name="桁区切り" xfId="1" builtinId="6"/>
    <cellStyle name="標準" xfId="0" builtinId="0"/>
  </cellStyles>
  <dxfs count="6">
    <dxf>
      <numFmt numFmtId="3" formatCode="#,##0"/>
    </dxf>
    <dxf>
      <numFmt numFmtId="3" formatCode="#,##0"/>
    </dxf>
    <dxf>
      <numFmt numFmtId="3" formatCode="#,##0"/>
    </dxf>
    <dxf>
      <numFmt numFmtId="3" formatCode="#,##0"/>
    </dxf>
    <dxf>
      <numFmt numFmtId="3" formatCode="#,##0"/>
    </dxf>
    <dxf>
      <numFmt numFmtId="3" formatCode="#,##0"/>
    </dxf>
  </dxfs>
  <tableStyles count="0" defaultTableStyle="TableStyleMedium2" defaultPivotStyle="PivotStyleLight16"/>
  <colors>
    <mruColors>
      <color rgb="FFCCECFF"/>
      <color rgb="FFCCFF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0</xdr:colOff>
      <xdr:row>1</xdr:row>
      <xdr:rowOff>88900</xdr:rowOff>
    </xdr:from>
    <xdr:to>
      <xdr:col>3</xdr:col>
      <xdr:colOff>279400</xdr:colOff>
      <xdr:row>2</xdr:row>
      <xdr:rowOff>177800</xdr:rowOff>
    </xdr:to>
    <xdr:sp macro="" textlink="">
      <xdr:nvSpPr>
        <xdr:cNvPr id="2" name="正方形/長方形 1"/>
        <xdr:cNvSpPr/>
      </xdr:nvSpPr>
      <xdr:spPr>
        <a:xfrm>
          <a:off x="0" y="342900"/>
          <a:ext cx="1244600" cy="342900"/>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600">
              <a:solidFill>
                <a:srgbClr val="FF0000"/>
              </a:solidFill>
              <a:latin typeface="ＭＳ ゴシック" panose="020B0609070205080204" pitchFamily="49" charset="-128"/>
              <a:ea typeface="ＭＳ ゴシック" panose="020B0609070205080204" pitchFamily="49" charset="-128"/>
            </a:rPr>
            <a:t>【</a:t>
          </a:r>
          <a:r>
            <a:rPr kumimoji="1" lang="ja-JP" altLang="en-US" sz="1600">
              <a:solidFill>
                <a:srgbClr val="FF0000"/>
              </a:solidFill>
              <a:latin typeface="ＭＳ ゴシック" panose="020B0609070205080204" pitchFamily="49" charset="-128"/>
              <a:ea typeface="ＭＳ ゴシック" panose="020B0609070205080204" pitchFamily="49" charset="-128"/>
            </a:rPr>
            <a:t>記載例</a:t>
          </a:r>
          <a:r>
            <a:rPr kumimoji="1" lang="en-US" altLang="ja-JP" sz="1600">
              <a:solidFill>
                <a:srgbClr val="FF0000"/>
              </a:solidFill>
              <a:latin typeface="ＭＳ ゴシック" panose="020B0609070205080204" pitchFamily="49" charset="-128"/>
              <a:ea typeface="ＭＳ ゴシック" panose="020B0609070205080204" pitchFamily="49" charset="-128"/>
            </a:rPr>
            <a:t>】</a:t>
          </a:r>
          <a:endParaRPr kumimoji="1" lang="ja-JP" altLang="en-US" sz="1600">
            <a:solidFill>
              <a:srgbClr val="FF0000"/>
            </a:solidFill>
            <a:latin typeface="ＭＳ ゴシック" panose="020B0609070205080204" pitchFamily="49" charset="-128"/>
            <a:ea typeface="ＭＳ ゴシック" panose="020B0609070205080204" pitchFamily="49" charset="-128"/>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352425</xdr:colOff>
      <xdr:row>3</xdr:row>
      <xdr:rowOff>38100</xdr:rowOff>
    </xdr:from>
    <xdr:to>
      <xdr:col>3</xdr:col>
      <xdr:colOff>533400</xdr:colOff>
      <xdr:row>4</xdr:row>
      <xdr:rowOff>200025</xdr:rowOff>
    </xdr:to>
    <xdr:sp macro="" textlink="">
      <xdr:nvSpPr>
        <xdr:cNvPr id="3" name="右中かっこ 2"/>
        <xdr:cNvSpPr/>
      </xdr:nvSpPr>
      <xdr:spPr>
        <a:xfrm>
          <a:off x="5095875" y="876300"/>
          <a:ext cx="180975" cy="419100"/>
        </a:xfrm>
        <a:prstGeom prst="rightBrace">
          <a:avLst/>
        </a:prstGeom>
        <a:ln w="19050">
          <a:prstDash val="solid"/>
        </a:ln>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0</xdr:col>
      <xdr:colOff>171450</xdr:colOff>
      <xdr:row>66</xdr:row>
      <xdr:rowOff>104774</xdr:rowOff>
    </xdr:from>
    <xdr:to>
      <xdr:col>14</xdr:col>
      <xdr:colOff>466725</xdr:colOff>
      <xdr:row>75</xdr:row>
      <xdr:rowOff>47624</xdr:rowOff>
    </xdr:to>
    <xdr:sp macro="" textlink="">
      <xdr:nvSpPr>
        <xdr:cNvPr id="2" name="正方形/長方形 1"/>
        <xdr:cNvSpPr/>
      </xdr:nvSpPr>
      <xdr:spPr>
        <a:xfrm>
          <a:off x="171450" y="17059274"/>
          <a:ext cx="12582525" cy="2181225"/>
        </a:xfrm>
        <a:prstGeom prst="rect">
          <a:avLst/>
        </a:pr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留意事項</a:t>
          </a:r>
          <a:r>
            <a:rPr kumimoji="1" lang="en-US" altLang="ja-JP" sz="1100">
              <a:solidFill>
                <a:sysClr val="windowText" lastClr="000000"/>
              </a:solidFill>
            </a:rPr>
            <a:t>】</a:t>
          </a:r>
        </a:p>
        <a:p>
          <a:pPr algn="l"/>
          <a:r>
            <a:rPr kumimoji="1" lang="ja-JP" altLang="en-US" sz="1100">
              <a:solidFill>
                <a:sysClr val="windowText" lastClr="000000"/>
              </a:solidFill>
            </a:rPr>
            <a:t>・初期設定では、誤入力防止のため「従業者の勤務の体制及び勤務形態一覧表」のシートに保護がかかっていますので、行の追加・削除等を行う場合は「シートの保護」を解除してください。</a:t>
          </a:r>
          <a:endParaRPr kumimoji="1" lang="en-US" altLang="ja-JP" sz="1100">
            <a:solidFill>
              <a:sysClr val="windowText" lastClr="000000"/>
            </a:solidFill>
          </a:endParaRPr>
        </a:p>
        <a:p>
          <a:pPr algn="l"/>
          <a:r>
            <a:rPr kumimoji="1" lang="ja-JP" altLang="en-US" sz="1100">
              <a:solidFill>
                <a:sysClr val="windowText" lastClr="000000"/>
              </a:solidFill>
            </a:rPr>
            <a:t>　（「校閲」⇒「シート保護の解除」をクリック。</a:t>
          </a:r>
          <a:r>
            <a:rPr kumimoji="1" lang="en-US" altLang="ja-JP" sz="1100">
              <a:solidFill>
                <a:sysClr val="windowText" lastClr="000000"/>
              </a:solidFill>
            </a:rPr>
            <a:t>PW</a:t>
          </a:r>
          <a:r>
            <a:rPr kumimoji="1" lang="ja-JP" altLang="en-US" sz="1100">
              <a:solidFill>
                <a:sysClr val="windowText" lastClr="000000"/>
              </a:solidFill>
            </a:rPr>
            <a:t>は設定していません。再度、シートを保護する場合は、「シートの保護」⇒「</a:t>
          </a:r>
          <a:r>
            <a:rPr kumimoji="1" lang="en-US" altLang="ja-JP" sz="1100">
              <a:solidFill>
                <a:sysClr val="windowText" lastClr="000000"/>
              </a:solidFill>
            </a:rPr>
            <a:t>OK</a:t>
          </a:r>
          <a:r>
            <a:rPr kumimoji="1" lang="ja-JP" altLang="en-US" sz="1100">
              <a:solidFill>
                <a:sysClr val="windowText" lastClr="000000"/>
              </a:solidFill>
            </a:rPr>
            <a:t>」をクリック。）</a:t>
          </a:r>
          <a:endParaRPr kumimoji="1" lang="en-US" altLang="ja-JP" sz="1100">
            <a:solidFill>
              <a:sysClr val="windowText" lastClr="000000"/>
            </a:solidFill>
          </a:endParaRPr>
        </a:p>
        <a:p>
          <a:pPr algn="l"/>
          <a:r>
            <a:rPr kumimoji="1" lang="ja-JP" altLang="en-US" sz="1100">
              <a:solidFill>
                <a:sysClr val="windowText" lastClr="000000"/>
              </a:solidFill>
            </a:rPr>
            <a:t>・従業者の入力行が足りない場合は、適宜、行を追加してください。その際、計算式及びプルダウンの設定に支障をきたさないよう留意してください。</a:t>
          </a:r>
          <a:endParaRPr kumimoji="1" lang="en-US" altLang="ja-JP" sz="1100">
            <a:solidFill>
              <a:sysClr val="windowText" lastClr="000000"/>
            </a:solidFill>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a:solidFill>
                <a:sysClr val="windowText" lastClr="000000"/>
              </a:solidFill>
            </a:rPr>
            <a:t>・</a:t>
          </a:r>
          <a:r>
            <a:rPr kumimoji="1" lang="ja-JP" altLang="ja-JP" sz="1100">
              <a:solidFill>
                <a:sysClr val="windowText" lastClr="000000"/>
              </a:solidFill>
              <a:effectLst/>
              <a:latin typeface="+mn-lt"/>
              <a:ea typeface="+mn-ea"/>
              <a:cs typeface="+mn-cs"/>
            </a:rPr>
            <a:t>「従業者の勤務の体制及び勤務形態一覧表」</a:t>
          </a:r>
          <a:r>
            <a:rPr kumimoji="1" lang="ja-JP" altLang="en-US" sz="1100">
              <a:solidFill>
                <a:sysClr val="windowText" lastClr="000000"/>
              </a:solidFill>
              <a:effectLst/>
              <a:latin typeface="+mn-lt"/>
              <a:ea typeface="+mn-ea"/>
              <a:cs typeface="+mn-cs"/>
            </a:rPr>
            <a:t>（参考様式）には計算式を設定していますが、入力の補助を目的とするものですので、結果については作成者の責任にてご確認ください。</a:t>
          </a:r>
          <a:endParaRPr kumimoji="1" lang="en-US" altLang="ja-JP" sz="1100">
            <a:solidFill>
              <a:sysClr val="windowText" lastClr="000000"/>
            </a:solidFill>
            <a:effectLst/>
            <a:latin typeface="+mn-lt"/>
            <a:ea typeface="+mn-ea"/>
            <a:cs typeface="+mn-cs"/>
          </a:endParaRPr>
        </a:p>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ja-JP" sz="1100">
              <a:solidFill>
                <a:sysClr val="windowText" lastClr="000000"/>
              </a:solidFill>
              <a:effectLst/>
              <a:latin typeface="+mn-lt"/>
              <a:ea typeface="+mn-ea"/>
              <a:cs typeface="+mn-cs"/>
            </a:rPr>
            <a:t>・必要項目を満たしていれば、各事業所で使用するシフト表等をもって</a:t>
          </a:r>
          <a:r>
            <a:rPr kumimoji="1" lang="ja-JP" altLang="en-US" sz="1100">
              <a:solidFill>
                <a:sysClr val="windowText" lastClr="000000"/>
              </a:solidFill>
              <a:effectLst/>
              <a:latin typeface="+mn-lt"/>
              <a:ea typeface="+mn-ea"/>
              <a:cs typeface="+mn-cs"/>
            </a:rPr>
            <a:t>代替</a:t>
          </a:r>
          <a:r>
            <a:rPr kumimoji="1" lang="ja-JP" altLang="ja-JP" sz="1100">
              <a:solidFill>
                <a:sysClr val="windowText" lastClr="000000"/>
              </a:solidFill>
              <a:effectLst/>
              <a:latin typeface="+mn-lt"/>
              <a:ea typeface="+mn-ea"/>
              <a:cs typeface="+mn-cs"/>
            </a:rPr>
            <a:t>書類として差し支えありません。</a:t>
          </a:r>
          <a:endParaRPr lang="ja-JP" altLang="ja-JP">
            <a:solidFill>
              <a:sysClr val="windowText" lastClr="000000"/>
            </a:solidFill>
            <a:effectLst/>
          </a:endParaRPr>
        </a:p>
        <a:p>
          <a:pPr algn="l"/>
          <a:endParaRPr kumimoji="1" lang="ja-JP" altLang="en-US" sz="1100">
            <a:solidFill>
              <a:sysClr val="windowText" lastClr="000000"/>
            </a:solidFill>
          </a:endParaRP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3</xdr:col>
      <xdr:colOff>323850</xdr:colOff>
      <xdr:row>3</xdr:row>
      <xdr:rowOff>0</xdr:rowOff>
    </xdr:from>
    <xdr:to>
      <xdr:col>6</xdr:col>
      <xdr:colOff>895350</xdr:colOff>
      <xdr:row>6</xdr:row>
      <xdr:rowOff>57150</xdr:rowOff>
    </xdr:to>
    <xdr:sp macro="" textlink="">
      <xdr:nvSpPr>
        <xdr:cNvPr id="2" name="正方形/長方形 1"/>
        <xdr:cNvSpPr/>
      </xdr:nvSpPr>
      <xdr:spPr>
        <a:xfrm>
          <a:off x="4114800" y="971550"/>
          <a:ext cx="9858375" cy="1028700"/>
        </a:xfrm>
        <a:prstGeom prst="rect">
          <a:avLst/>
        </a:prstGeom>
        <a:solidFill>
          <a:schemeClr val="bg1"/>
        </a:solidFill>
        <a:ln>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en-US" altLang="ja-JP" sz="1100">
              <a:solidFill>
                <a:sysClr val="windowText" lastClr="000000"/>
              </a:solidFill>
            </a:rPr>
            <a:t>【</a:t>
          </a:r>
          <a:r>
            <a:rPr kumimoji="1" lang="ja-JP" altLang="en-US" sz="1100">
              <a:solidFill>
                <a:sysClr val="windowText" lastClr="000000"/>
              </a:solidFill>
            </a:rPr>
            <a:t>自治体の皆様へ</a:t>
          </a:r>
          <a:r>
            <a:rPr kumimoji="1" lang="en-US" altLang="ja-JP" sz="1100">
              <a:solidFill>
                <a:sysClr val="windowText" lastClr="000000"/>
              </a:solidFill>
            </a:rPr>
            <a:t>】</a:t>
          </a:r>
        </a:p>
        <a:p>
          <a:pPr algn="l"/>
          <a:r>
            <a:rPr kumimoji="1" lang="ja-JP" altLang="en-US" sz="1100">
              <a:solidFill>
                <a:sysClr val="windowText" lastClr="000000"/>
              </a:solidFill>
            </a:rPr>
            <a:t>本様式を使用する想定のサービス種別と、代表的な組み合わせを記載しています。ここにない組み合わせについては、地域の実情に応じて適宜追加してください。</a:t>
          </a:r>
          <a:endParaRPr kumimoji="1" lang="en-US" altLang="ja-JP" sz="1100">
            <a:solidFill>
              <a:sysClr val="windowText" lastClr="000000"/>
            </a:solidFill>
          </a:endParaRPr>
        </a:p>
        <a:p>
          <a:pPr algn="l"/>
          <a:endParaRPr kumimoji="1" lang="ja-JP" altLang="en-US" sz="1100">
            <a:solidFill>
              <a:sysClr val="windowText" lastClr="000000"/>
            </a:solidFill>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F56"/>
  <sheetViews>
    <sheetView showGridLines="0" view="pageBreakPreview" topLeftCell="T1" zoomScale="75" zoomScaleNormal="55" zoomScaleSheetLayoutView="75" workbookViewId="0">
      <selection activeCell="L16" sqref="L16:O16"/>
    </sheetView>
  </sheetViews>
  <sheetFormatPr defaultColWidth="4.5" defaultRowHeight="20.25" customHeight="1" x14ac:dyDescent="0.4"/>
  <cols>
    <col min="1" max="1" width="1.375" style="34" customWidth="1"/>
    <col min="2" max="56" width="5.625" style="34" customWidth="1"/>
    <col min="57" max="16384" width="4.5" style="34"/>
  </cols>
  <sheetData>
    <row r="1" spans="1:57" s="33" customFormat="1" ht="20.25" customHeight="1" x14ac:dyDescent="0.4">
      <c r="A1" s="36"/>
      <c r="B1" s="36"/>
      <c r="C1" s="37" t="s">
        <v>139</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4" t="s">
        <v>140</v>
      </c>
      <c r="AN1" s="264"/>
      <c r="AO1" s="264"/>
      <c r="AP1" s="264"/>
      <c r="AQ1" s="264"/>
      <c r="AR1" s="264"/>
      <c r="AS1" s="264"/>
      <c r="AT1" s="264"/>
      <c r="AU1" s="264"/>
      <c r="AV1" s="264"/>
      <c r="AW1" s="264"/>
      <c r="AX1" s="264"/>
      <c r="AY1" s="264"/>
      <c r="AZ1" s="264"/>
      <c r="BA1" s="264"/>
      <c r="BB1" s="40" t="s">
        <v>0</v>
      </c>
      <c r="BC1" s="36"/>
      <c r="BD1" s="36"/>
    </row>
    <row r="2" spans="1:57" s="31" customFormat="1" ht="20.25" customHeight="1" x14ac:dyDescent="0.4">
      <c r="A2" s="41"/>
      <c r="B2" s="41"/>
      <c r="C2" s="41"/>
      <c r="D2" s="38"/>
      <c r="E2" s="41"/>
      <c r="F2" s="41"/>
      <c r="G2" s="41"/>
      <c r="H2" s="38"/>
      <c r="I2" s="39"/>
      <c r="J2" s="39"/>
      <c r="K2" s="39"/>
      <c r="L2" s="39"/>
      <c r="M2" s="39"/>
      <c r="N2" s="41"/>
      <c r="O2" s="41"/>
      <c r="P2" s="41"/>
      <c r="Q2" s="41"/>
      <c r="R2" s="41"/>
      <c r="S2" s="41"/>
      <c r="T2" s="39" t="s">
        <v>19</v>
      </c>
      <c r="U2" s="265">
        <v>4</v>
      </c>
      <c r="V2" s="265"/>
      <c r="W2" s="39" t="s">
        <v>16</v>
      </c>
      <c r="X2" s="266">
        <f>IF(U2=0,"",YEAR(DATE(2018+U2,1,1)))</f>
        <v>2022</v>
      </c>
      <c r="Y2" s="266"/>
      <c r="Z2" s="41" t="s">
        <v>20</v>
      </c>
      <c r="AA2" s="41" t="s">
        <v>21</v>
      </c>
      <c r="AB2" s="265">
        <v>4</v>
      </c>
      <c r="AC2" s="265"/>
      <c r="AD2" s="41" t="s">
        <v>22</v>
      </c>
      <c r="AE2" s="41"/>
      <c r="AF2" s="41"/>
      <c r="AG2" s="41"/>
      <c r="AH2" s="41"/>
      <c r="AI2" s="41"/>
      <c r="AJ2" s="40"/>
      <c r="AK2" s="39" t="s">
        <v>17</v>
      </c>
      <c r="AL2" s="39" t="s">
        <v>16</v>
      </c>
      <c r="AM2" s="265" t="s">
        <v>127</v>
      </c>
      <c r="AN2" s="265"/>
      <c r="AO2" s="265"/>
      <c r="AP2" s="265"/>
      <c r="AQ2" s="265"/>
      <c r="AR2" s="265"/>
      <c r="AS2" s="265"/>
      <c r="AT2" s="265"/>
      <c r="AU2" s="265"/>
      <c r="AV2" s="265"/>
      <c r="AW2" s="265"/>
      <c r="AX2" s="265"/>
      <c r="AY2" s="265"/>
      <c r="AZ2" s="265"/>
      <c r="BA2" s="265"/>
      <c r="BB2" s="40" t="s">
        <v>0</v>
      </c>
      <c r="BC2" s="39"/>
      <c r="BD2" s="39"/>
      <c r="BE2" s="32"/>
    </row>
    <row r="3" spans="1:57" s="31"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67" t="s">
        <v>107</v>
      </c>
      <c r="BA3" s="267"/>
      <c r="BB3" s="267"/>
      <c r="BC3" s="267"/>
      <c r="BD3" s="39"/>
      <c r="BE3" s="32"/>
    </row>
    <row r="4" spans="1:57" s="31"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100</v>
      </c>
      <c r="AZ4" s="267" t="s">
        <v>101</v>
      </c>
      <c r="BA4" s="267"/>
      <c r="BB4" s="267"/>
      <c r="BC4" s="267"/>
      <c r="BD4" s="39"/>
      <c r="BE4" s="32"/>
    </row>
    <row r="5" spans="1:57" s="31"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58">
        <v>40</v>
      </c>
      <c r="AW5" s="259"/>
      <c r="AX5" s="61" t="s">
        <v>23</v>
      </c>
      <c r="AY5" s="60"/>
      <c r="AZ5" s="260">
        <v>160</v>
      </c>
      <c r="BA5" s="261"/>
      <c r="BB5" s="61" t="s">
        <v>91</v>
      </c>
      <c r="BC5" s="60"/>
      <c r="BD5" s="41"/>
      <c r="BE5" s="32"/>
    </row>
    <row r="6" spans="1:57" s="31"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2">
        <f>DAY(EOMONTH(DATE(X2,AB2,1),0))</f>
        <v>30</v>
      </c>
      <c r="BA6" s="263"/>
      <c r="BB6" s="61" t="s">
        <v>25</v>
      </c>
      <c r="BC6" s="41"/>
      <c r="BD6" s="41"/>
      <c r="BE6" s="32"/>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79"/>
    </row>
    <row r="8" spans="1:57" ht="20.25" customHeight="1" thickBot="1" x14ac:dyDescent="0.45">
      <c r="A8" s="71"/>
      <c r="B8" s="241" t="s">
        <v>26</v>
      </c>
      <c r="C8" s="244" t="s">
        <v>65</v>
      </c>
      <c r="D8" s="245"/>
      <c r="E8" s="250" t="s">
        <v>66</v>
      </c>
      <c r="F8" s="245"/>
      <c r="G8" s="250" t="s">
        <v>67</v>
      </c>
      <c r="H8" s="244"/>
      <c r="I8" s="244"/>
      <c r="J8" s="244"/>
      <c r="K8" s="245"/>
      <c r="L8" s="250" t="s">
        <v>68</v>
      </c>
      <c r="M8" s="244"/>
      <c r="N8" s="244"/>
      <c r="O8" s="253"/>
      <c r="P8" s="256" t="s">
        <v>135</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28" t="str">
        <f>IF(AZ3="４週","(9)1～4週目の勤務時間数合計","(9)1か月の勤務時間数合計")</f>
        <v>(9)1～4週目の勤務時間数合計</v>
      </c>
      <c r="AV8" s="229"/>
      <c r="AW8" s="228" t="s">
        <v>69</v>
      </c>
      <c r="AX8" s="229"/>
      <c r="AY8" s="236" t="s">
        <v>114</v>
      </c>
      <c r="AZ8" s="236"/>
      <c r="BA8" s="236"/>
      <c r="BB8" s="236"/>
      <c r="BC8" s="236"/>
      <c r="BD8" s="236"/>
    </row>
    <row r="9" spans="1:57" ht="20.25" customHeight="1" thickBot="1" x14ac:dyDescent="0.45">
      <c r="A9" s="71"/>
      <c r="B9" s="242"/>
      <c r="C9" s="246"/>
      <c r="D9" s="247"/>
      <c r="E9" s="251"/>
      <c r="F9" s="247"/>
      <c r="G9" s="251"/>
      <c r="H9" s="246"/>
      <c r="I9" s="246"/>
      <c r="J9" s="246"/>
      <c r="K9" s="247"/>
      <c r="L9" s="251"/>
      <c r="M9" s="246"/>
      <c r="N9" s="246"/>
      <c r="O9" s="254"/>
      <c r="P9" s="238" t="s">
        <v>10</v>
      </c>
      <c r="Q9" s="239"/>
      <c r="R9" s="239"/>
      <c r="S9" s="239"/>
      <c r="T9" s="239"/>
      <c r="U9" s="239"/>
      <c r="V9" s="240"/>
      <c r="W9" s="238" t="s">
        <v>11</v>
      </c>
      <c r="X9" s="239"/>
      <c r="Y9" s="239"/>
      <c r="Z9" s="239"/>
      <c r="AA9" s="239"/>
      <c r="AB9" s="239"/>
      <c r="AC9" s="240"/>
      <c r="AD9" s="238" t="s">
        <v>12</v>
      </c>
      <c r="AE9" s="239"/>
      <c r="AF9" s="239"/>
      <c r="AG9" s="239"/>
      <c r="AH9" s="239"/>
      <c r="AI9" s="239"/>
      <c r="AJ9" s="240"/>
      <c r="AK9" s="238" t="s">
        <v>13</v>
      </c>
      <c r="AL9" s="239"/>
      <c r="AM9" s="239"/>
      <c r="AN9" s="239"/>
      <c r="AO9" s="239"/>
      <c r="AP9" s="239"/>
      <c r="AQ9" s="240"/>
      <c r="AR9" s="238" t="s">
        <v>14</v>
      </c>
      <c r="AS9" s="239"/>
      <c r="AT9" s="240"/>
      <c r="AU9" s="230"/>
      <c r="AV9" s="231"/>
      <c r="AW9" s="230"/>
      <c r="AX9" s="231"/>
      <c r="AY9" s="236"/>
      <c r="AZ9" s="236"/>
      <c r="BA9" s="236"/>
      <c r="BB9" s="236"/>
      <c r="BC9" s="236"/>
      <c r="BD9" s="236"/>
    </row>
    <row r="10" spans="1:57" ht="20.25" customHeight="1" thickBot="1" x14ac:dyDescent="0.45">
      <c r="A10" s="71"/>
      <c r="B10" s="242"/>
      <c r="C10" s="246"/>
      <c r="D10" s="247"/>
      <c r="E10" s="251"/>
      <c r="F10" s="247"/>
      <c r="G10" s="251"/>
      <c r="H10" s="246"/>
      <c r="I10" s="246"/>
      <c r="J10" s="246"/>
      <c r="K10" s="247"/>
      <c r="L10" s="251"/>
      <c r="M10" s="246"/>
      <c r="N10" s="246"/>
      <c r="O10" s="254"/>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0" t="str">
        <f>IF(AZ3="暦月",IF(DAY(DATE($X$2,$AB$2,31))=31,31,""),"")</f>
        <v/>
      </c>
      <c r="AU10" s="230"/>
      <c r="AV10" s="231"/>
      <c r="AW10" s="230"/>
      <c r="AX10" s="231"/>
      <c r="AY10" s="236"/>
      <c r="AZ10" s="236"/>
      <c r="BA10" s="236"/>
      <c r="BB10" s="236"/>
      <c r="BC10" s="236"/>
      <c r="BD10" s="236"/>
    </row>
    <row r="11" spans="1:57" ht="20.25" hidden="1" customHeight="1" thickBot="1" x14ac:dyDescent="0.45">
      <c r="A11" s="71"/>
      <c r="B11" s="242"/>
      <c r="C11" s="246"/>
      <c r="D11" s="247"/>
      <c r="E11" s="251"/>
      <c r="F11" s="247"/>
      <c r="G11" s="251"/>
      <c r="H11" s="246"/>
      <c r="I11" s="246"/>
      <c r="J11" s="246"/>
      <c r="K11" s="247"/>
      <c r="L11" s="251"/>
      <c r="M11" s="246"/>
      <c r="N11" s="246"/>
      <c r="O11" s="254"/>
      <c r="P11" s="88">
        <f>WEEKDAY(DATE($X$2,$AB$2,1))</f>
        <v>6</v>
      </c>
      <c r="Q11" s="89">
        <f>WEEKDAY(DATE($X$2,$AB$2,2))</f>
        <v>7</v>
      </c>
      <c r="R11" s="89">
        <f>WEEKDAY(DATE($X$2,$AB$2,3))</f>
        <v>1</v>
      </c>
      <c r="S11" s="89">
        <f>WEEKDAY(DATE($X$2,$AB$2,4))</f>
        <v>2</v>
      </c>
      <c r="T11" s="89">
        <f>WEEKDAY(DATE($X$2,$AB$2,5))</f>
        <v>3</v>
      </c>
      <c r="U11" s="89">
        <f>WEEKDAY(DATE($X$2,$AB$2,6))</f>
        <v>4</v>
      </c>
      <c r="V11" s="90">
        <f>WEEKDAY(DATE($X$2,$AB$2,7))</f>
        <v>5</v>
      </c>
      <c r="W11" s="88">
        <f>WEEKDAY(DATE($X$2,$AB$2,8))</f>
        <v>6</v>
      </c>
      <c r="X11" s="89">
        <f>WEEKDAY(DATE($X$2,$AB$2,9))</f>
        <v>7</v>
      </c>
      <c r="Y11" s="89">
        <f>WEEKDAY(DATE($X$2,$AB$2,10))</f>
        <v>1</v>
      </c>
      <c r="Z11" s="89">
        <f>WEEKDAY(DATE($X$2,$AB$2,11))</f>
        <v>2</v>
      </c>
      <c r="AA11" s="89">
        <f>WEEKDAY(DATE($X$2,$AB$2,12))</f>
        <v>3</v>
      </c>
      <c r="AB11" s="89">
        <f>WEEKDAY(DATE($X$2,$AB$2,13))</f>
        <v>4</v>
      </c>
      <c r="AC11" s="90">
        <f>WEEKDAY(DATE($X$2,$AB$2,14))</f>
        <v>5</v>
      </c>
      <c r="AD11" s="88">
        <f>WEEKDAY(DATE($X$2,$AB$2,15))</f>
        <v>6</v>
      </c>
      <c r="AE11" s="89">
        <f>WEEKDAY(DATE($X$2,$AB$2,16))</f>
        <v>7</v>
      </c>
      <c r="AF11" s="89">
        <f>WEEKDAY(DATE($X$2,$AB$2,17))</f>
        <v>1</v>
      </c>
      <c r="AG11" s="89">
        <f>WEEKDAY(DATE($X$2,$AB$2,18))</f>
        <v>2</v>
      </c>
      <c r="AH11" s="89">
        <f>WEEKDAY(DATE($X$2,$AB$2,19))</f>
        <v>3</v>
      </c>
      <c r="AI11" s="89">
        <f>WEEKDAY(DATE($X$2,$AB$2,20))</f>
        <v>4</v>
      </c>
      <c r="AJ11" s="90">
        <f>WEEKDAY(DATE($X$2,$AB$2,21))</f>
        <v>5</v>
      </c>
      <c r="AK11" s="88">
        <f>WEEKDAY(DATE($X$2,$AB$2,22))</f>
        <v>6</v>
      </c>
      <c r="AL11" s="89">
        <f>WEEKDAY(DATE($X$2,$AB$2,23))</f>
        <v>7</v>
      </c>
      <c r="AM11" s="89">
        <f>WEEKDAY(DATE($X$2,$AB$2,24))</f>
        <v>1</v>
      </c>
      <c r="AN11" s="89">
        <f>WEEKDAY(DATE($X$2,$AB$2,25))</f>
        <v>2</v>
      </c>
      <c r="AO11" s="89">
        <f>WEEKDAY(DATE($X$2,$AB$2,26))</f>
        <v>3</v>
      </c>
      <c r="AP11" s="89">
        <f>WEEKDAY(DATE($X$2,$AB$2,27))</f>
        <v>4</v>
      </c>
      <c r="AQ11" s="90">
        <f>WEEKDAY(DATE($X$2,$AB$2,28))</f>
        <v>5</v>
      </c>
      <c r="AR11" s="88">
        <f>IF(AR10=29,WEEKDAY(DATE($X$2,$AB$2,29)),0)</f>
        <v>0</v>
      </c>
      <c r="AS11" s="89">
        <f>IF(AS10=30,WEEKDAY(DATE($X$2,$AB$2,30)),0)</f>
        <v>0</v>
      </c>
      <c r="AT11" s="90">
        <f>IF(AT10=31,WEEKDAY(DATE($X$2,$AB$2,31)),0)</f>
        <v>0</v>
      </c>
      <c r="AU11" s="232"/>
      <c r="AV11" s="233"/>
      <c r="AW11" s="232"/>
      <c r="AX11" s="233"/>
      <c r="AY11" s="237"/>
      <c r="AZ11" s="237"/>
      <c r="BA11" s="237"/>
      <c r="BB11" s="237"/>
      <c r="BC11" s="237"/>
      <c r="BD11" s="237"/>
    </row>
    <row r="12" spans="1:57" ht="20.25" customHeight="1" thickBot="1" x14ac:dyDescent="0.45">
      <c r="A12" s="71"/>
      <c r="B12" s="243"/>
      <c r="C12" s="248"/>
      <c r="D12" s="249"/>
      <c r="E12" s="252"/>
      <c r="F12" s="249"/>
      <c r="G12" s="252"/>
      <c r="H12" s="248"/>
      <c r="I12" s="248"/>
      <c r="J12" s="248"/>
      <c r="K12" s="249"/>
      <c r="L12" s="252"/>
      <c r="M12" s="248"/>
      <c r="N12" s="248"/>
      <c r="O12" s="255"/>
      <c r="P12" s="91" t="str">
        <f>IF(P11=1,"日",IF(P11=2,"月",IF(P11=3,"火",IF(P11=4,"水",IF(P11=5,"木",IF(P11=6,"金","土"))))))</f>
        <v>金</v>
      </c>
      <c r="Q12" s="92" t="str">
        <f t="shared" ref="Q12:AQ12" si="0">IF(Q11=1,"日",IF(Q11=2,"月",IF(Q11=3,"火",IF(Q11=4,"水",IF(Q11=5,"木",IF(Q11=6,"金","土"))))))</f>
        <v>土</v>
      </c>
      <c r="R12" s="92" t="str">
        <f t="shared" si="0"/>
        <v>日</v>
      </c>
      <c r="S12" s="92" t="str">
        <f t="shared" si="0"/>
        <v>月</v>
      </c>
      <c r="T12" s="92" t="str">
        <f t="shared" si="0"/>
        <v>火</v>
      </c>
      <c r="U12" s="92" t="str">
        <f t="shared" si="0"/>
        <v>水</v>
      </c>
      <c r="V12" s="93" t="str">
        <f t="shared" si="0"/>
        <v>木</v>
      </c>
      <c r="W12" s="91" t="str">
        <f t="shared" si="0"/>
        <v>金</v>
      </c>
      <c r="X12" s="92" t="str">
        <f t="shared" si="0"/>
        <v>土</v>
      </c>
      <c r="Y12" s="92" t="str">
        <f t="shared" si="0"/>
        <v>日</v>
      </c>
      <c r="Z12" s="92" t="str">
        <f t="shared" si="0"/>
        <v>月</v>
      </c>
      <c r="AA12" s="92" t="str">
        <f t="shared" si="0"/>
        <v>火</v>
      </c>
      <c r="AB12" s="92" t="str">
        <f t="shared" si="0"/>
        <v>水</v>
      </c>
      <c r="AC12" s="93" t="str">
        <f t="shared" si="0"/>
        <v>木</v>
      </c>
      <c r="AD12" s="91" t="str">
        <f t="shared" si="0"/>
        <v>金</v>
      </c>
      <c r="AE12" s="92" t="str">
        <f t="shared" si="0"/>
        <v>土</v>
      </c>
      <c r="AF12" s="92" t="str">
        <f t="shared" si="0"/>
        <v>日</v>
      </c>
      <c r="AG12" s="92" t="str">
        <f t="shared" si="0"/>
        <v>月</v>
      </c>
      <c r="AH12" s="92" t="str">
        <f t="shared" si="0"/>
        <v>火</v>
      </c>
      <c r="AI12" s="92" t="str">
        <f t="shared" si="0"/>
        <v>水</v>
      </c>
      <c r="AJ12" s="93" t="str">
        <f t="shared" si="0"/>
        <v>木</v>
      </c>
      <c r="AK12" s="91" t="str">
        <f t="shared" si="0"/>
        <v>金</v>
      </c>
      <c r="AL12" s="92" t="str">
        <f t="shared" si="0"/>
        <v>土</v>
      </c>
      <c r="AM12" s="92" t="str">
        <f t="shared" si="0"/>
        <v>日</v>
      </c>
      <c r="AN12" s="92" t="str">
        <f t="shared" si="0"/>
        <v>月</v>
      </c>
      <c r="AO12" s="92" t="str">
        <f t="shared" si="0"/>
        <v>火</v>
      </c>
      <c r="AP12" s="92" t="str">
        <f t="shared" si="0"/>
        <v>水</v>
      </c>
      <c r="AQ12" s="93" t="str">
        <f t="shared" si="0"/>
        <v>木</v>
      </c>
      <c r="AR12" s="92" t="str">
        <f>IF(AR11=1,"日",IF(AR11=2,"月",IF(AR11=3,"火",IF(AR11=4,"水",IF(AR11=5,"木",IF(AR11=6,"金",IF(AR11=0,"","土")))))))</f>
        <v/>
      </c>
      <c r="AS12" s="92" t="str">
        <f>IF(AS11=1,"日",IF(AS11=2,"月",IF(AS11=3,"火",IF(AS11=4,"水",IF(AS11=5,"木",IF(AS11=6,"金",IF(AS11=0,"","土")))))))</f>
        <v/>
      </c>
      <c r="AT12" s="92" t="str">
        <f>IF(AT11=1,"日",IF(AT11=2,"月",IF(AT11=3,"火",IF(AT11=4,"水",IF(AT11=5,"木",IF(AT11=6,"金",IF(AT11=0,"","土")))))))</f>
        <v/>
      </c>
      <c r="AU12" s="234"/>
      <c r="AV12" s="235"/>
      <c r="AW12" s="234"/>
      <c r="AX12" s="235"/>
      <c r="AY12" s="237"/>
      <c r="AZ12" s="237"/>
      <c r="BA12" s="237"/>
      <c r="BB12" s="237"/>
      <c r="BC12" s="237"/>
      <c r="BD12" s="237"/>
    </row>
    <row r="13" spans="1:57" ht="39.950000000000003" customHeight="1" x14ac:dyDescent="0.4">
      <c r="A13" s="71"/>
      <c r="B13" s="85">
        <v>1</v>
      </c>
      <c r="C13" s="214" t="s">
        <v>2</v>
      </c>
      <c r="D13" s="215"/>
      <c r="E13" s="216" t="s">
        <v>77</v>
      </c>
      <c r="F13" s="217"/>
      <c r="G13" s="218" t="s">
        <v>142</v>
      </c>
      <c r="H13" s="219"/>
      <c r="I13" s="219"/>
      <c r="J13" s="219"/>
      <c r="K13" s="220"/>
      <c r="L13" s="221" t="s">
        <v>79</v>
      </c>
      <c r="M13" s="222"/>
      <c r="N13" s="222"/>
      <c r="O13" s="223"/>
      <c r="P13" s="129">
        <v>8</v>
      </c>
      <c r="Q13" s="130">
        <v>8</v>
      </c>
      <c r="R13" s="130"/>
      <c r="S13" s="130"/>
      <c r="T13" s="130">
        <v>8</v>
      </c>
      <c r="U13" s="130">
        <v>8</v>
      </c>
      <c r="V13" s="131">
        <v>8</v>
      </c>
      <c r="W13" s="129">
        <v>8</v>
      </c>
      <c r="X13" s="130">
        <v>8</v>
      </c>
      <c r="Y13" s="130"/>
      <c r="Z13" s="130"/>
      <c r="AA13" s="130">
        <v>8</v>
      </c>
      <c r="AB13" s="130">
        <v>8</v>
      </c>
      <c r="AC13" s="131">
        <v>8</v>
      </c>
      <c r="AD13" s="129">
        <v>8</v>
      </c>
      <c r="AE13" s="130">
        <v>8</v>
      </c>
      <c r="AF13" s="130"/>
      <c r="AG13" s="130"/>
      <c r="AH13" s="130">
        <v>8</v>
      </c>
      <c r="AI13" s="130">
        <v>8</v>
      </c>
      <c r="AJ13" s="131">
        <v>8</v>
      </c>
      <c r="AK13" s="129">
        <v>8</v>
      </c>
      <c r="AL13" s="130">
        <v>8</v>
      </c>
      <c r="AM13" s="130"/>
      <c r="AN13" s="130"/>
      <c r="AO13" s="130">
        <v>8</v>
      </c>
      <c r="AP13" s="130">
        <v>8</v>
      </c>
      <c r="AQ13" s="131">
        <v>8</v>
      </c>
      <c r="AR13" s="129"/>
      <c r="AS13" s="130"/>
      <c r="AT13" s="131"/>
      <c r="AU13" s="224">
        <f>IF($AZ$3="４週",SUM(P13:AQ13),IF($AZ$3="暦月",SUM(P13:AT13),""))</f>
        <v>160</v>
      </c>
      <c r="AV13" s="225"/>
      <c r="AW13" s="226">
        <f t="shared" ref="AW13:AW30" si="1">IF($AZ$3="４週",AU13/4,IF($AZ$3="暦月",AU13/($AZ$6/7),""))</f>
        <v>40</v>
      </c>
      <c r="AX13" s="227"/>
      <c r="AY13" s="211"/>
      <c r="AZ13" s="212"/>
      <c r="BA13" s="212"/>
      <c r="BB13" s="212"/>
      <c r="BC13" s="212"/>
      <c r="BD13" s="213"/>
    </row>
    <row r="14" spans="1:57" ht="39.950000000000003" customHeight="1" x14ac:dyDescent="0.4">
      <c r="A14" s="71"/>
      <c r="B14" s="86">
        <f t="shared" ref="B14:B30" si="2">B13+1</f>
        <v>2</v>
      </c>
      <c r="C14" s="197" t="s">
        <v>117</v>
      </c>
      <c r="D14" s="198"/>
      <c r="E14" s="199" t="s">
        <v>77</v>
      </c>
      <c r="F14" s="200"/>
      <c r="G14" s="201" t="s">
        <v>117</v>
      </c>
      <c r="H14" s="202"/>
      <c r="I14" s="202"/>
      <c r="J14" s="202"/>
      <c r="K14" s="203"/>
      <c r="L14" s="204" t="s">
        <v>108</v>
      </c>
      <c r="M14" s="205"/>
      <c r="N14" s="205"/>
      <c r="O14" s="206"/>
      <c r="P14" s="132">
        <v>8</v>
      </c>
      <c r="Q14" s="133">
        <v>8</v>
      </c>
      <c r="R14" s="133"/>
      <c r="S14" s="133"/>
      <c r="T14" s="133">
        <v>8</v>
      </c>
      <c r="U14" s="133">
        <v>8</v>
      </c>
      <c r="V14" s="134">
        <v>8</v>
      </c>
      <c r="W14" s="132">
        <v>8</v>
      </c>
      <c r="X14" s="133">
        <v>8</v>
      </c>
      <c r="Y14" s="133"/>
      <c r="Z14" s="133"/>
      <c r="AA14" s="133">
        <v>8</v>
      </c>
      <c r="AB14" s="133">
        <v>8</v>
      </c>
      <c r="AC14" s="134">
        <v>8</v>
      </c>
      <c r="AD14" s="132">
        <v>8</v>
      </c>
      <c r="AE14" s="133">
        <v>8</v>
      </c>
      <c r="AF14" s="133"/>
      <c r="AG14" s="133"/>
      <c r="AH14" s="133">
        <v>8</v>
      </c>
      <c r="AI14" s="133">
        <v>8</v>
      </c>
      <c r="AJ14" s="134">
        <v>8</v>
      </c>
      <c r="AK14" s="132">
        <v>8</v>
      </c>
      <c r="AL14" s="133">
        <v>8</v>
      </c>
      <c r="AM14" s="133"/>
      <c r="AN14" s="133"/>
      <c r="AO14" s="133">
        <v>8</v>
      </c>
      <c r="AP14" s="133">
        <v>8</v>
      </c>
      <c r="AQ14" s="134">
        <v>8</v>
      </c>
      <c r="AR14" s="132"/>
      <c r="AS14" s="133"/>
      <c r="AT14" s="134"/>
      <c r="AU14" s="207">
        <f>IF($AZ$3="４週",SUM(P14:AQ14),IF($AZ$3="暦月",SUM(P14:AT14),""))</f>
        <v>160</v>
      </c>
      <c r="AV14" s="208"/>
      <c r="AW14" s="209">
        <f t="shared" si="1"/>
        <v>40</v>
      </c>
      <c r="AX14" s="210"/>
      <c r="AY14" s="177"/>
      <c r="AZ14" s="178"/>
      <c r="BA14" s="178"/>
      <c r="BB14" s="178"/>
      <c r="BC14" s="178"/>
      <c r="BD14" s="179"/>
    </row>
    <row r="15" spans="1:57" ht="39.950000000000003" customHeight="1" x14ac:dyDescent="0.4">
      <c r="A15" s="71"/>
      <c r="B15" s="86">
        <f t="shared" si="2"/>
        <v>3</v>
      </c>
      <c r="C15" s="197" t="s">
        <v>78</v>
      </c>
      <c r="D15" s="198"/>
      <c r="E15" s="199"/>
      <c r="F15" s="200"/>
      <c r="G15" s="201"/>
      <c r="H15" s="202"/>
      <c r="I15" s="202"/>
      <c r="J15" s="202"/>
      <c r="K15" s="203"/>
      <c r="L15" s="204"/>
      <c r="M15" s="205"/>
      <c r="N15" s="205"/>
      <c r="O15" s="206"/>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7">
        <f>IF($AZ$3="４週",SUM(P15:AQ15),IF($AZ$3="暦月",SUM(P15:AT15),""))</f>
        <v>0</v>
      </c>
      <c r="AV15" s="208"/>
      <c r="AW15" s="209">
        <f t="shared" si="1"/>
        <v>0</v>
      </c>
      <c r="AX15" s="210"/>
      <c r="AY15" s="177"/>
      <c r="AZ15" s="178"/>
      <c r="BA15" s="178"/>
      <c r="BB15" s="178"/>
      <c r="BC15" s="178"/>
      <c r="BD15" s="179"/>
    </row>
    <row r="16" spans="1:57" ht="39.950000000000003" customHeight="1" x14ac:dyDescent="0.4">
      <c r="A16" s="71"/>
      <c r="B16" s="86">
        <f t="shared" si="2"/>
        <v>4</v>
      </c>
      <c r="C16" s="197" t="s">
        <v>78</v>
      </c>
      <c r="D16" s="198"/>
      <c r="E16" s="199"/>
      <c r="F16" s="200"/>
      <c r="G16" s="201"/>
      <c r="H16" s="202"/>
      <c r="I16" s="202"/>
      <c r="J16" s="202"/>
      <c r="K16" s="203"/>
      <c r="L16" s="204"/>
      <c r="M16" s="205"/>
      <c r="N16" s="205"/>
      <c r="O16" s="206"/>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7">
        <f>IF($AZ$3="４週",SUM(P16:AQ16),IF($AZ$3="暦月",SUM(P16:AT16),""))</f>
        <v>0</v>
      </c>
      <c r="AV16" s="208"/>
      <c r="AW16" s="209">
        <f t="shared" si="1"/>
        <v>0</v>
      </c>
      <c r="AX16" s="210"/>
      <c r="AY16" s="177"/>
      <c r="AZ16" s="178"/>
      <c r="BA16" s="178"/>
      <c r="BB16" s="178"/>
      <c r="BC16" s="178"/>
      <c r="BD16" s="179"/>
    </row>
    <row r="17" spans="1:56" ht="39.950000000000003" customHeight="1" x14ac:dyDescent="0.4">
      <c r="A17" s="71"/>
      <c r="B17" s="86">
        <f t="shared" si="2"/>
        <v>5</v>
      </c>
      <c r="C17" s="197"/>
      <c r="D17" s="198"/>
      <c r="E17" s="199"/>
      <c r="F17" s="200"/>
      <c r="G17" s="201"/>
      <c r="H17" s="202"/>
      <c r="I17" s="202"/>
      <c r="J17" s="202"/>
      <c r="K17" s="203"/>
      <c r="L17" s="204"/>
      <c r="M17" s="205"/>
      <c r="N17" s="205"/>
      <c r="O17" s="206"/>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7">
        <f t="shared" ref="AU17:AU30" si="3">IF($AZ$3="４週",SUM(P17:AQ17),IF($AZ$3="暦月",SUM(P17:AT17),""))</f>
        <v>0</v>
      </c>
      <c r="AV17" s="208"/>
      <c r="AW17" s="209">
        <f t="shared" si="1"/>
        <v>0</v>
      </c>
      <c r="AX17" s="210"/>
      <c r="AY17" s="177"/>
      <c r="AZ17" s="178"/>
      <c r="BA17" s="178"/>
      <c r="BB17" s="178"/>
      <c r="BC17" s="178"/>
      <c r="BD17" s="179"/>
    </row>
    <row r="18" spans="1:56" ht="39.950000000000003" customHeight="1" x14ac:dyDescent="0.4">
      <c r="A18" s="71"/>
      <c r="B18" s="86">
        <f t="shared" si="2"/>
        <v>6</v>
      </c>
      <c r="C18" s="197"/>
      <c r="D18" s="198"/>
      <c r="E18" s="199"/>
      <c r="F18" s="200"/>
      <c r="G18" s="201"/>
      <c r="H18" s="202"/>
      <c r="I18" s="202"/>
      <c r="J18" s="202"/>
      <c r="K18" s="203"/>
      <c r="L18" s="204"/>
      <c r="M18" s="205"/>
      <c r="N18" s="205"/>
      <c r="O18" s="206"/>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7">
        <f t="shared" si="3"/>
        <v>0</v>
      </c>
      <c r="AV18" s="208"/>
      <c r="AW18" s="209">
        <f t="shared" si="1"/>
        <v>0</v>
      </c>
      <c r="AX18" s="210"/>
      <c r="AY18" s="177"/>
      <c r="AZ18" s="178"/>
      <c r="BA18" s="178"/>
      <c r="BB18" s="178"/>
      <c r="BC18" s="178"/>
      <c r="BD18" s="179"/>
    </row>
    <row r="19" spans="1:56" ht="39.950000000000003" customHeight="1" x14ac:dyDescent="0.4">
      <c r="A19" s="71"/>
      <c r="B19" s="86">
        <f t="shared" si="2"/>
        <v>7</v>
      </c>
      <c r="C19" s="197"/>
      <c r="D19" s="198"/>
      <c r="E19" s="199"/>
      <c r="F19" s="200"/>
      <c r="G19" s="201"/>
      <c r="H19" s="202"/>
      <c r="I19" s="202"/>
      <c r="J19" s="202"/>
      <c r="K19" s="203"/>
      <c r="L19" s="204"/>
      <c r="M19" s="205"/>
      <c r="N19" s="205"/>
      <c r="O19" s="206"/>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7">
        <f>IF($AZ$3="４週",SUM(P19:AQ19),IF($AZ$3="暦月",SUM(P19:AT19),""))</f>
        <v>0</v>
      </c>
      <c r="AV19" s="208"/>
      <c r="AW19" s="209">
        <f t="shared" si="1"/>
        <v>0</v>
      </c>
      <c r="AX19" s="210"/>
      <c r="AY19" s="177"/>
      <c r="AZ19" s="178"/>
      <c r="BA19" s="178"/>
      <c r="BB19" s="178"/>
      <c r="BC19" s="178"/>
      <c r="BD19" s="179"/>
    </row>
    <row r="20" spans="1:56" ht="39.950000000000003" customHeight="1" x14ac:dyDescent="0.4">
      <c r="A20" s="71"/>
      <c r="B20" s="86">
        <f t="shared" si="2"/>
        <v>8</v>
      </c>
      <c r="C20" s="197"/>
      <c r="D20" s="198"/>
      <c r="E20" s="199"/>
      <c r="F20" s="200"/>
      <c r="G20" s="201"/>
      <c r="H20" s="202"/>
      <c r="I20" s="202"/>
      <c r="J20" s="202"/>
      <c r="K20" s="203"/>
      <c r="L20" s="204"/>
      <c r="M20" s="205"/>
      <c r="N20" s="205"/>
      <c r="O20" s="206"/>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7">
        <f t="shared" si="3"/>
        <v>0</v>
      </c>
      <c r="AV20" s="208"/>
      <c r="AW20" s="209">
        <f t="shared" si="1"/>
        <v>0</v>
      </c>
      <c r="AX20" s="210"/>
      <c r="AY20" s="177"/>
      <c r="AZ20" s="178"/>
      <c r="BA20" s="178"/>
      <c r="BB20" s="178"/>
      <c r="BC20" s="178"/>
      <c r="BD20" s="179"/>
    </row>
    <row r="21" spans="1:56" ht="39.950000000000003" customHeight="1" x14ac:dyDescent="0.4">
      <c r="A21" s="71"/>
      <c r="B21" s="86">
        <f t="shared" si="2"/>
        <v>9</v>
      </c>
      <c r="C21" s="197"/>
      <c r="D21" s="198"/>
      <c r="E21" s="199"/>
      <c r="F21" s="200"/>
      <c r="G21" s="201"/>
      <c r="H21" s="202"/>
      <c r="I21" s="202"/>
      <c r="J21" s="202"/>
      <c r="K21" s="203"/>
      <c r="L21" s="204"/>
      <c r="M21" s="205"/>
      <c r="N21" s="205"/>
      <c r="O21" s="206"/>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7">
        <f t="shared" si="3"/>
        <v>0</v>
      </c>
      <c r="AV21" s="208"/>
      <c r="AW21" s="209">
        <f t="shared" si="1"/>
        <v>0</v>
      </c>
      <c r="AX21" s="210"/>
      <c r="AY21" s="177"/>
      <c r="AZ21" s="178"/>
      <c r="BA21" s="178"/>
      <c r="BB21" s="178"/>
      <c r="BC21" s="178"/>
      <c r="BD21" s="179"/>
    </row>
    <row r="22" spans="1:56" ht="39.950000000000003" customHeight="1" x14ac:dyDescent="0.4">
      <c r="A22" s="71"/>
      <c r="B22" s="86">
        <f t="shared" si="2"/>
        <v>10</v>
      </c>
      <c r="C22" s="197"/>
      <c r="D22" s="198"/>
      <c r="E22" s="199"/>
      <c r="F22" s="200"/>
      <c r="G22" s="201"/>
      <c r="H22" s="202"/>
      <c r="I22" s="202"/>
      <c r="J22" s="202"/>
      <c r="K22" s="203"/>
      <c r="L22" s="204"/>
      <c r="M22" s="205"/>
      <c r="N22" s="205"/>
      <c r="O22" s="206"/>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7">
        <f t="shared" si="3"/>
        <v>0</v>
      </c>
      <c r="AV22" s="208"/>
      <c r="AW22" s="209">
        <f t="shared" si="1"/>
        <v>0</v>
      </c>
      <c r="AX22" s="210"/>
      <c r="AY22" s="177"/>
      <c r="AZ22" s="178"/>
      <c r="BA22" s="178"/>
      <c r="BB22" s="178"/>
      <c r="BC22" s="178"/>
      <c r="BD22" s="179"/>
    </row>
    <row r="23" spans="1:56" ht="39.950000000000003" customHeight="1" x14ac:dyDescent="0.4">
      <c r="A23" s="71"/>
      <c r="B23" s="86">
        <f t="shared" si="2"/>
        <v>11</v>
      </c>
      <c r="C23" s="197"/>
      <c r="D23" s="198"/>
      <c r="E23" s="199"/>
      <c r="F23" s="200"/>
      <c r="G23" s="201"/>
      <c r="H23" s="202"/>
      <c r="I23" s="202"/>
      <c r="J23" s="202"/>
      <c r="K23" s="203"/>
      <c r="L23" s="204"/>
      <c r="M23" s="205"/>
      <c r="N23" s="205"/>
      <c r="O23" s="206"/>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7">
        <f t="shared" si="3"/>
        <v>0</v>
      </c>
      <c r="AV23" s="208"/>
      <c r="AW23" s="209">
        <f t="shared" si="1"/>
        <v>0</v>
      </c>
      <c r="AX23" s="210"/>
      <c r="AY23" s="177"/>
      <c r="AZ23" s="178"/>
      <c r="BA23" s="178"/>
      <c r="BB23" s="178"/>
      <c r="BC23" s="178"/>
      <c r="BD23" s="179"/>
    </row>
    <row r="24" spans="1:56" ht="39.950000000000003" customHeight="1" x14ac:dyDescent="0.4">
      <c r="A24" s="71"/>
      <c r="B24" s="86">
        <f t="shared" si="2"/>
        <v>12</v>
      </c>
      <c r="C24" s="197"/>
      <c r="D24" s="198"/>
      <c r="E24" s="199"/>
      <c r="F24" s="200"/>
      <c r="G24" s="201"/>
      <c r="H24" s="202"/>
      <c r="I24" s="202"/>
      <c r="J24" s="202"/>
      <c r="K24" s="203"/>
      <c r="L24" s="204"/>
      <c r="M24" s="205"/>
      <c r="N24" s="205"/>
      <c r="O24" s="206"/>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7">
        <f t="shared" si="3"/>
        <v>0</v>
      </c>
      <c r="AV24" s="208"/>
      <c r="AW24" s="209">
        <f t="shared" si="1"/>
        <v>0</v>
      </c>
      <c r="AX24" s="210"/>
      <c r="AY24" s="177"/>
      <c r="AZ24" s="178"/>
      <c r="BA24" s="178"/>
      <c r="BB24" s="178"/>
      <c r="BC24" s="178"/>
      <c r="BD24" s="179"/>
    </row>
    <row r="25" spans="1:56" ht="39.950000000000003" customHeight="1" x14ac:dyDescent="0.4">
      <c r="A25" s="71"/>
      <c r="B25" s="86">
        <f t="shared" si="2"/>
        <v>13</v>
      </c>
      <c r="C25" s="197"/>
      <c r="D25" s="198"/>
      <c r="E25" s="199"/>
      <c r="F25" s="200"/>
      <c r="G25" s="201"/>
      <c r="H25" s="202"/>
      <c r="I25" s="202"/>
      <c r="J25" s="202"/>
      <c r="K25" s="203"/>
      <c r="L25" s="204"/>
      <c r="M25" s="205"/>
      <c r="N25" s="205"/>
      <c r="O25" s="206"/>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7">
        <f t="shared" si="3"/>
        <v>0</v>
      </c>
      <c r="AV25" s="208"/>
      <c r="AW25" s="209">
        <f t="shared" si="1"/>
        <v>0</v>
      </c>
      <c r="AX25" s="210"/>
      <c r="AY25" s="177"/>
      <c r="AZ25" s="178"/>
      <c r="BA25" s="178"/>
      <c r="BB25" s="178"/>
      <c r="BC25" s="178"/>
      <c r="BD25" s="179"/>
    </row>
    <row r="26" spans="1:56" ht="39.950000000000003" customHeight="1" x14ac:dyDescent="0.4">
      <c r="A26" s="71"/>
      <c r="B26" s="86">
        <f t="shared" si="2"/>
        <v>14</v>
      </c>
      <c r="C26" s="197"/>
      <c r="D26" s="198"/>
      <c r="E26" s="199"/>
      <c r="F26" s="200"/>
      <c r="G26" s="201"/>
      <c r="H26" s="202"/>
      <c r="I26" s="202"/>
      <c r="J26" s="202"/>
      <c r="K26" s="203"/>
      <c r="L26" s="204"/>
      <c r="M26" s="205"/>
      <c r="N26" s="205"/>
      <c r="O26" s="206"/>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7">
        <f t="shared" si="3"/>
        <v>0</v>
      </c>
      <c r="AV26" s="208"/>
      <c r="AW26" s="209">
        <f t="shared" si="1"/>
        <v>0</v>
      </c>
      <c r="AX26" s="210"/>
      <c r="AY26" s="177"/>
      <c r="AZ26" s="178"/>
      <c r="BA26" s="178"/>
      <c r="BB26" s="178"/>
      <c r="BC26" s="178"/>
      <c r="BD26" s="179"/>
    </row>
    <row r="27" spans="1:56" ht="39.950000000000003" customHeight="1" x14ac:dyDescent="0.4">
      <c r="A27" s="71"/>
      <c r="B27" s="86">
        <f t="shared" si="2"/>
        <v>15</v>
      </c>
      <c r="C27" s="197"/>
      <c r="D27" s="198"/>
      <c r="E27" s="199"/>
      <c r="F27" s="200"/>
      <c r="G27" s="201"/>
      <c r="H27" s="202"/>
      <c r="I27" s="202"/>
      <c r="J27" s="202"/>
      <c r="K27" s="203"/>
      <c r="L27" s="204"/>
      <c r="M27" s="205"/>
      <c r="N27" s="205"/>
      <c r="O27" s="206"/>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7">
        <f t="shared" si="3"/>
        <v>0</v>
      </c>
      <c r="AV27" s="208"/>
      <c r="AW27" s="209">
        <f t="shared" si="1"/>
        <v>0</v>
      </c>
      <c r="AX27" s="210"/>
      <c r="AY27" s="177"/>
      <c r="AZ27" s="178"/>
      <c r="BA27" s="178"/>
      <c r="BB27" s="178"/>
      <c r="BC27" s="178"/>
      <c r="BD27" s="179"/>
    </row>
    <row r="28" spans="1:56" ht="39.950000000000003" customHeight="1" x14ac:dyDescent="0.4">
      <c r="A28" s="71"/>
      <c r="B28" s="86">
        <f t="shared" si="2"/>
        <v>16</v>
      </c>
      <c r="C28" s="197"/>
      <c r="D28" s="198"/>
      <c r="E28" s="199"/>
      <c r="F28" s="200"/>
      <c r="G28" s="201"/>
      <c r="H28" s="202"/>
      <c r="I28" s="202"/>
      <c r="J28" s="202"/>
      <c r="K28" s="203"/>
      <c r="L28" s="204"/>
      <c r="M28" s="205"/>
      <c r="N28" s="205"/>
      <c r="O28" s="206"/>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7">
        <f t="shared" si="3"/>
        <v>0</v>
      </c>
      <c r="AV28" s="208"/>
      <c r="AW28" s="209">
        <f t="shared" si="1"/>
        <v>0</v>
      </c>
      <c r="AX28" s="210"/>
      <c r="AY28" s="177"/>
      <c r="AZ28" s="178"/>
      <c r="BA28" s="178"/>
      <c r="BB28" s="178"/>
      <c r="BC28" s="178"/>
      <c r="BD28" s="179"/>
    </row>
    <row r="29" spans="1:56" ht="39.950000000000003" customHeight="1" x14ac:dyDescent="0.4">
      <c r="A29" s="71"/>
      <c r="B29" s="86">
        <f t="shared" si="2"/>
        <v>17</v>
      </c>
      <c r="C29" s="197"/>
      <c r="D29" s="198"/>
      <c r="E29" s="199"/>
      <c r="F29" s="200"/>
      <c r="G29" s="201"/>
      <c r="H29" s="202"/>
      <c r="I29" s="202"/>
      <c r="J29" s="202"/>
      <c r="K29" s="203"/>
      <c r="L29" s="204"/>
      <c r="M29" s="205"/>
      <c r="N29" s="205"/>
      <c r="O29" s="206"/>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7">
        <f t="shared" si="3"/>
        <v>0</v>
      </c>
      <c r="AV29" s="208"/>
      <c r="AW29" s="209">
        <f t="shared" si="1"/>
        <v>0</v>
      </c>
      <c r="AX29" s="210"/>
      <c r="AY29" s="177"/>
      <c r="AZ29" s="178"/>
      <c r="BA29" s="178"/>
      <c r="BB29" s="178"/>
      <c r="BC29" s="178"/>
      <c r="BD29" s="179"/>
    </row>
    <row r="30" spans="1:56" ht="39.950000000000003" customHeight="1" thickBot="1" x14ac:dyDescent="0.45">
      <c r="A30" s="71"/>
      <c r="B30" s="87">
        <f t="shared" si="2"/>
        <v>18</v>
      </c>
      <c r="C30" s="180"/>
      <c r="D30" s="181"/>
      <c r="E30" s="182"/>
      <c r="F30" s="183"/>
      <c r="G30" s="184"/>
      <c r="H30" s="185"/>
      <c r="I30" s="185"/>
      <c r="J30" s="185"/>
      <c r="K30" s="186"/>
      <c r="L30" s="187"/>
      <c r="M30" s="188"/>
      <c r="N30" s="188"/>
      <c r="O30" s="189"/>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190">
        <f t="shared" si="3"/>
        <v>0</v>
      </c>
      <c r="AV30" s="191"/>
      <c r="AW30" s="192">
        <f t="shared" si="1"/>
        <v>0</v>
      </c>
      <c r="AX30" s="193"/>
      <c r="AY30" s="194"/>
      <c r="AZ30" s="195"/>
      <c r="BA30" s="195"/>
      <c r="BB30" s="195"/>
      <c r="BC30" s="195"/>
      <c r="BD30" s="196"/>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147"/>
      <c r="AB31" s="147"/>
      <c r="AC31" s="147"/>
      <c r="AD31" s="147"/>
      <c r="AE31" s="147"/>
      <c r="AF31" s="147"/>
      <c r="AG31" s="147"/>
      <c r="AH31" s="147"/>
      <c r="AI31" s="147"/>
      <c r="AJ31" s="147"/>
      <c r="AK31" s="147"/>
      <c r="AL31" s="147"/>
      <c r="AM31" s="147"/>
      <c r="AN31" s="147"/>
      <c r="AO31" s="147"/>
      <c r="AP31" s="147"/>
      <c r="AQ31" s="147"/>
      <c r="AR31" s="147"/>
      <c r="AS31" s="147"/>
      <c r="AT31" s="147"/>
      <c r="AU31" s="147"/>
      <c r="AV31" s="147"/>
      <c r="AW31" s="147"/>
      <c r="AX31" s="147"/>
      <c r="AY31" s="147"/>
      <c r="AZ31" s="147"/>
      <c r="BA31" s="147"/>
      <c r="BB31" s="147"/>
      <c r="BC31" s="147"/>
      <c r="BD31" s="147"/>
    </row>
    <row r="32" spans="1:56" ht="20.25" customHeight="1" x14ac:dyDescent="0.4">
      <c r="A32" s="71"/>
      <c r="B32" s="97" t="s">
        <v>143</v>
      </c>
      <c r="C32" s="97"/>
      <c r="D32" s="97"/>
      <c r="E32" s="97"/>
      <c r="F32" s="97"/>
      <c r="G32" s="97"/>
      <c r="H32" s="97"/>
      <c r="I32" s="97"/>
      <c r="J32" s="97"/>
      <c r="K32" s="97"/>
      <c r="L32" s="98"/>
      <c r="M32" s="97"/>
      <c r="N32" s="97"/>
      <c r="O32" s="97"/>
      <c r="P32" s="97"/>
      <c r="Q32" s="97"/>
      <c r="R32" s="97"/>
      <c r="S32" s="97"/>
      <c r="T32" s="97" t="s">
        <v>81</v>
      </c>
      <c r="U32" s="97"/>
      <c r="V32" s="97"/>
      <c r="W32" s="97"/>
      <c r="X32" s="97"/>
      <c r="Y32" s="97"/>
      <c r="Z32" s="100"/>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7"/>
      <c r="C33" s="175" t="s">
        <v>37</v>
      </c>
      <c r="D33" s="175"/>
      <c r="E33" s="175" t="s">
        <v>38</v>
      </c>
      <c r="F33" s="175"/>
      <c r="G33" s="175"/>
      <c r="H33" s="175"/>
      <c r="I33" s="97"/>
      <c r="J33" s="176"/>
      <c r="K33" s="176"/>
      <c r="L33" s="176"/>
      <c r="M33" s="176"/>
      <c r="N33" s="67"/>
      <c r="O33" s="67"/>
      <c r="P33" s="96"/>
      <c r="Q33" s="96"/>
      <c r="R33" s="97"/>
      <c r="S33" s="97"/>
      <c r="T33" s="150" t="s">
        <v>7</v>
      </c>
      <c r="U33" s="152"/>
      <c r="V33" s="150" t="s">
        <v>8</v>
      </c>
      <c r="W33" s="151"/>
      <c r="X33" s="151"/>
      <c r="Y33" s="152"/>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7"/>
      <c r="C34" s="149"/>
      <c r="D34" s="149"/>
      <c r="E34" s="149" t="s">
        <v>39</v>
      </c>
      <c r="F34" s="149"/>
      <c r="G34" s="149" t="s">
        <v>40</v>
      </c>
      <c r="H34" s="149"/>
      <c r="I34" s="97"/>
      <c r="J34" s="149"/>
      <c r="K34" s="149"/>
      <c r="L34" s="149"/>
      <c r="M34" s="149"/>
      <c r="N34" s="67"/>
      <c r="O34" s="67"/>
      <c r="P34" s="96"/>
      <c r="Q34" s="96"/>
      <c r="R34" s="97"/>
      <c r="S34" s="97"/>
      <c r="T34" s="150" t="s">
        <v>3</v>
      </c>
      <c r="U34" s="152"/>
      <c r="V34" s="150" t="s">
        <v>52</v>
      </c>
      <c r="W34" s="151"/>
      <c r="X34" s="151"/>
      <c r="Y34" s="152"/>
      <c r="Z34" s="102"/>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7"/>
      <c r="C35" s="150" t="s">
        <v>3</v>
      </c>
      <c r="D35" s="152"/>
      <c r="E35" s="167">
        <f>SUMIFS($AU$13:$AV$30,$C$13:$D$30,"看護職員",$E$13:$F$30,"A")</f>
        <v>0</v>
      </c>
      <c r="F35" s="168"/>
      <c r="G35" s="169">
        <f>SUMIFS($AW$13:$AX$30,$C$13:$D$30,"看護職員",$E$13:$F$30,"A")</f>
        <v>0</v>
      </c>
      <c r="H35" s="170"/>
      <c r="I35" s="110"/>
      <c r="J35" s="171"/>
      <c r="K35" s="172"/>
      <c r="L35" s="171"/>
      <c r="M35" s="172"/>
      <c r="N35" s="109"/>
      <c r="O35" s="109"/>
      <c r="P35" s="171"/>
      <c r="Q35" s="172"/>
      <c r="R35" s="97"/>
      <c r="S35" s="97"/>
      <c r="T35" s="150" t="s">
        <v>4</v>
      </c>
      <c r="U35" s="152"/>
      <c r="V35" s="150" t="s">
        <v>53</v>
      </c>
      <c r="W35" s="151"/>
      <c r="X35" s="151"/>
      <c r="Y35" s="152"/>
      <c r="Z35" s="103"/>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7"/>
      <c r="C36" s="150" t="s">
        <v>4</v>
      </c>
      <c r="D36" s="152"/>
      <c r="E36" s="167">
        <f>SUMIFS($AU$13:$AV$30,$C$13:$D$30,"看護職員",$E$13:$F$30,"B")</f>
        <v>0</v>
      </c>
      <c r="F36" s="168"/>
      <c r="G36" s="169">
        <f>SUMIFS($AW$13:$AX$30,$C$13:$D$30,"看護職員",$E$13:$F$30,"B")</f>
        <v>0</v>
      </c>
      <c r="H36" s="170"/>
      <c r="I36" s="110"/>
      <c r="J36" s="171"/>
      <c r="K36" s="172"/>
      <c r="L36" s="171"/>
      <c r="M36" s="172"/>
      <c r="N36" s="109"/>
      <c r="O36" s="109"/>
      <c r="P36" s="171"/>
      <c r="Q36" s="172"/>
      <c r="R36" s="97"/>
      <c r="S36" s="97"/>
      <c r="T36" s="150" t="s">
        <v>5</v>
      </c>
      <c r="U36" s="152"/>
      <c r="V36" s="150" t="s">
        <v>54</v>
      </c>
      <c r="W36" s="151"/>
      <c r="X36" s="151"/>
      <c r="Y36" s="152"/>
      <c r="Z36" s="103"/>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7"/>
      <c r="C37" s="150" t="s">
        <v>5</v>
      </c>
      <c r="D37" s="152"/>
      <c r="E37" s="167">
        <f>SUMIFS($AU$13:$AV$30,$C$13:$D$30,"看護職員",$E$13:$F$30,"C")</f>
        <v>0</v>
      </c>
      <c r="F37" s="168"/>
      <c r="G37" s="169">
        <f>SUMIFS($AW$13:$AX$30,$C$13:$D$30,"看護職員",$E$13:$F$30,"C")</f>
        <v>0</v>
      </c>
      <c r="H37" s="170"/>
      <c r="I37" s="110"/>
      <c r="J37" s="171"/>
      <c r="K37" s="172"/>
      <c r="L37" s="173"/>
      <c r="M37" s="174"/>
      <c r="N37" s="109"/>
      <c r="O37" s="109"/>
      <c r="P37" s="167"/>
      <c r="Q37" s="168"/>
      <c r="R37" s="97"/>
      <c r="S37" s="97"/>
      <c r="T37" s="150" t="s">
        <v>6</v>
      </c>
      <c r="U37" s="152"/>
      <c r="V37" s="150" t="s">
        <v>80</v>
      </c>
      <c r="W37" s="151"/>
      <c r="X37" s="151"/>
      <c r="Y37" s="152"/>
      <c r="Z37" s="104"/>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7"/>
      <c r="C38" s="150" t="s">
        <v>6</v>
      </c>
      <c r="D38" s="152"/>
      <c r="E38" s="167">
        <f>SUMIFS($AU$13:$AV$30,$C$13:$D$30,"看護職員",$E$13:$F$30,"D")</f>
        <v>0</v>
      </c>
      <c r="F38" s="168"/>
      <c r="G38" s="169">
        <f>SUMIFS($AW$13:$AX$30,$C$13:$D$30,"看護職員",$E$13:$F$30,"D")</f>
        <v>0</v>
      </c>
      <c r="H38" s="170"/>
      <c r="I38" s="110"/>
      <c r="J38" s="171"/>
      <c r="K38" s="172"/>
      <c r="L38" s="173"/>
      <c r="M38" s="174"/>
      <c r="N38" s="109"/>
      <c r="O38" s="109"/>
      <c r="P38" s="167"/>
      <c r="Q38" s="168"/>
      <c r="R38" s="97"/>
      <c r="S38" s="97"/>
      <c r="T38" s="97"/>
      <c r="U38" s="164"/>
      <c r="V38" s="164"/>
      <c r="W38" s="165"/>
      <c r="X38" s="165"/>
      <c r="Y38" s="146"/>
      <c r="Z38" s="146"/>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7"/>
      <c r="C39" s="150" t="s">
        <v>27</v>
      </c>
      <c r="D39" s="152"/>
      <c r="E39" s="167">
        <f>SUM(E35:F38)</f>
        <v>0</v>
      </c>
      <c r="F39" s="168"/>
      <c r="G39" s="169">
        <f>SUM(G35:H38)</f>
        <v>0</v>
      </c>
      <c r="H39" s="170"/>
      <c r="I39" s="110"/>
      <c r="J39" s="167"/>
      <c r="K39" s="168"/>
      <c r="L39" s="167"/>
      <c r="M39" s="168"/>
      <c r="N39" s="109"/>
      <c r="O39" s="109"/>
      <c r="P39" s="167"/>
      <c r="Q39" s="168"/>
      <c r="R39" s="97"/>
      <c r="S39" s="97"/>
      <c r="T39" s="97"/>
      <c r="U39" s="164"/>
      <c r="V39" s="164"/>
      <c r="W39" s="165"/>
      <c r="X39" s="165"/>
      <c r="Y39" s="145"/>
      <c r="Z39" s="145"/>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7"/>
      <c r="C40" s="97"/>
      <c r="D40" s="97"/>
      <c r="E40" s="97"/>
      <c r="F40" s="97"/>
      <c r="G40" s="97"/>
      <c r="H40" s="97"/>
      <c r="I40" s="97"/>
      <c r="J40" s="97"/>
      <c r="K40" s="97"/>
      <c r="L40" s="98"/>
      <c r="M40" s="97"/>
      <c r="N40" s="97"/>
      <c r="O40" s="97"/>
      <c r="P40" s="97"/>
      <c r="Q40" s="97"/>
      <c r="R40" s="97"/>
      <c r="S40" s="97"/>
      <c r="T40" s="97"/>
      <c r="U40" s="100"/>
      <c r="V40" s="100"/>
      <c r="W40" s="100"/>
      <c r="X40" s="100"/>
      <c r="Y40" s="100"/>
      <c r="Z40" s="100"/>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7"/>
      <c r="C41" s="98"/>
      <c r="D41" s="97"/>
      <c r="E41" s="97"/>
      <c r="F41" s="97"/>
      <c r="G41" s="97"/>
      <c r="H41" s="97"/>
      <c r="I41" s="105"/>
      <c r="J41" s="159"/>
      <c r="K41" s="160"/>
      <c r="L41" s="106"/>
      <c r="M41" s="105"/>
      <c r="N41" s="97"/>
      <c r="O41" s="97"/>
      <c r="P41" s="97"/>
      <c r="Q41" s="97"/>
      <c r="R41" s="97"/>
      <c r="S41" s="97"/>
      <c r="T41" s="97"/>
      <c r="U41" s="101"/>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7"/>
      <c r="C42" s="97"/>
      <c r="D42" s="97"/>
      <c r="E42" s="97"/>
      <c r="F42" s="97"/>
      <c r="G42" s="97"/>
      <c r="H42" s="97"/>
      <c r="I42" s="97"/>
      <c r="J42" s="97"/>
      <c r="K42" s="97"/>
      <c r="L42" s="98"/>
      <c r="M42" s="97"/>
      <c r="N42" s="97"/>
      <c r="O42" s="97"/>
      <c r="P42" s="97"/>
      <c r="Q42" s="97"/>
      <c r="R42" s="97"/>
      <c r="S42" s="97"/>
      <c r="T42" s="97"/>
      <c r="U42" s="100"/>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7"/>
      <c r="C43" s="97"/>
      <c r="D43" s="97"/>
      <c r="E43" s="97"/>
      <c r="F43" s="97"/>
      <c r="G43" s="97"/>
      <c r="H43" s="97"/>
      <c r="I43" s="97"/>
      <c r="J43" s="97"/>
      <c r="K43" s="97"/>
      <c r="L43" s="98"/>
      <c r="M43" s="149"/>
      <c r="N43" s="149"/>
      <c r="O43" s="149"/>
      <c r="P43" s="149"/>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7"/>
      <c r="C44" s="161"/>
      <c r="D44" s="162"/>
      <c r="E44" s="162"/>
      <c r="F44" s="163"/>
      <c r="G44" s="99"/>
      <c r="H44" s="150"/>
      <c r="I44" s="151"/>
      <c r="J44" s="151"/>
      <c r="K44" s="152"/>
      <c r="L44" s="99"/>
      <c r="M44" s="153"/>
      <c r="N44" s="154"/>
      <c r="O44" s="154"/>
      <c r="P44" s="155"/>
      <c r="Q44" s="97"/>
      <c r="R44" s="97"/>
      <c r="S44" s="97"/>
      <c r="T44" s="97"/>
      <c r="U44" s="166"/>
      <c r="V44" s="166"/>
      <c r="W44" s="166"/>
      <c r="X44" s="166"/>
      <c r="Y44" s="138"/>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7"/>
      <c r="C45" s="97"/>
      <c r="D45" s="97"/>
      <c r="E45" s="97"/>
      <c r="F45" s="97"/>
      <c r="G45" s="97"/>
      <c r="H45" s="97"/>
      <c r="I45" s="97"/>
      <c r="J45" s="97"/>
      <c r="K45" s="97"/>
      <c r="L45" s="98"/>
      <c r="M45" s="97"/>
      <c r="N45" s="97"/>
      <c r="O45" s="97"/>
      <c r="P45" s="97"/>
      <c r="Q45" s="97"/>
      <c r="R45" s="97"/>
      <c r="S45" s="97"/>
      <c r="T45" s="97"/>
      <c r="U45" s="100"/>
      <c r="V45" s="100"/>
      <c r="W45" s="100"/>
      <c r="X45" s="100"/>
      <c r="Y45" s="100"/>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7"/>
      <c r="C46" s="97"/>
      <c r="D46" s="97"/>
      <c r="E46" s="97"/>
      <c r="F46" s="97"/>
      <c r="G46" s="97"/>
      <c r="H46" s="97"/>
      <c r="I46" s="97"/>
      <c r="J46" s="97"/>
      <c r="K46" s="97"/>
      <c r="L46" s="98"/>
      <c r="M46" s="97"/>
      <c r="N46" s="97"/>
      <c r="O46" s="97"/>
      <c r="P46" s="97"/>
      <c r="Q46" s="97"/>
      <c r="R46" s="97"/>
      <c r="S46" s="97"/>
      <c r="T46" s="97"/>
      <c r="U46" s="97"/>
      <c r="V46" s="107"/>
      <c r="W46" s="108"/>
      <c r="X46" s="108"/>
      <c r="Y46" s="97"/>
      <c r="Z46" s="97"/>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7"/>
      <c r="C47" s="97"/>
      <c r="D47" s="97"/>
      <c r="E47" s="97"/>
      <c r="F47" s="97"/>
      <c r="G47" s="97"/>
      <c r="H47" s="97"/>
      <c r="I47" s="97"/>
      <c r="J47" s="97"/>
      <c r="K47" s="97"/>
      <c r="L47" s="98"/>
      <c r="M47" s="99"/>
      <c r="N47" s="99"/>
      <c r="O47" s="99"/>
      <c r="P47" s="99"/>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7"/>
      <c r="C48" s="67"/>
      <c r="D48" s="67"/>
      <c r="E48" s="67"/>
      <c r="F48" s="67"/>
      <c r="G48" s="67"/>
      <c r="H48" s="97"/>
      <c r="I48" s="67"/>
      <c r="J48" s="67"/>
      <c r="K48" s="67"/>
      <c r="L48" s="67"/>
      <c r="M48" s="149"/>
      <c r="N48" s="149"/>
      <c r="O48" s="149"/>
      <c r="P48" s="149"/>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7"/>
      <c r="C49" s="150"/>
      <c r="D49" s="151"/>
      <c r="E49" s="151"/>
      <c r="F49" s="152"/>
      <c r="G49" s="99"/>
      <c r="H49" s="153"/>
      <c r="I49" s="154"/>
      <c r="J49" s="154"/>
      <c r="K49" s="155"/>
      <c r="L49" s="99"/>
      <c r="M49" s="156"/>
      <c r="N49" s="157"/>
      <c r="O49" s="157"/>
      <c r="P49" s="158"/>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7"/>
      <c r="C50" s="97"/>
      <c r="D50" s="97"/>
      <c r="E50" s="97"/>
      <c r="F50" s="97"/>
      <c r="G50" s="97"/>
      <c r="H50" s="97"/>
      <c r="I50" s="97"/>
      <c r="J50" s="97"/>
      <c r="K50" s="97"/>
      <c r="L50" s="97"/>
      <c r="M50" s="97"/>
      <c r="N50" s="98"/>
      <c r="O50" s="97"/>
      <c r="P50" s="97"/>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80"/>
      <c r="D51" s="80"/>
      <c r="E51" s="35"/>
      <c r="F51" s="35"/>
      <c r="G51" s="35"/>
      <c r="H51" s="35"/>
      <c r="I51" s="35"/>
      <c r="J51" s="35"/>
      <c r="K51" s="35"/>
      <c r="L51" s="35"/>
      <c r="M51" s="35"/>
      <c r="N51" s="35"/>
      <c r="O51" s="35"/>
      <c r="P51" s="35"/>
      <c r="Q51" s="35"/>
      <c r="R51" s="35"/>
      <c r="S51" s="35"/>
      <c r="T51" s="80"/>
      <c r="U51" s="35"/>
      <c r="V51" s="35"/>
      <c r="W51" s="35"/>
      <c r="X51" s="35"/>
      <c r="Y51" s="35"/>
      <c r="Z51" s="35"/>
      <c r="AA51" s="35"/>
      <c r="AB51" s="35"/>
      <c r="AC51" s="35"/>
      <c r="AD51" s="35"/>
      <c r="AE51" s="35"/>
      <c r="AF51" s="35"/>
      <c r="AJ51" s="81"/>
      <c r="AK51" s="82"/>
      <c r="AL51" s="82"/>
      <c r="AM51" s="35"/>
      <c r="AN51" s="35"/>
      <c r="AO51" s="35"/>
      <c r="AP51" s="35"/>
      <c r="AQ51" s="35"/>
      <c r="AR51" s="35"/>
      <c r="AS51" s="35"/>
      <c r="AT51" s="35"/>
      <c r="AU51" s="35"/>
      <c r="AV51" s="35"/>
      <c r="AW51" s="35"/>
      <c r="AX51" s="35"/>
      <c r="AY51" s="35"/>
      <c r="AZ51" s="35"/>
      <c r="BA51" s="35"/>
      <c r="BB51" s="35"/>
      <c r="BC51" s="35"/>
      <c r="BD51" s="35"/>
      <c r="BE51" s="82"/>
    </row>
    <row r="52" spans="1:58" ht="20.25" customHeight="1" x14ac:dyDescent="0.4">
      <c r="A52" s="35"/>
      <c r="B52" s="35"/>
      <c r="C52" s="80"/>
      <c r="D52" s="80"/>
      <c r="E52" s="35"/>
      <c r="F52" s="35"/>
      <c r="G52" s="35"/>
      <c r="H52" s="35"/>
      <c r="I52" s="35"/>
      <c r="J52" s="35"/>
      <c r="K52" s="35"/>
      <c r="L52" s="35"/>
      <c r="M52" s="35"/>
      <c r="N52" s="35"/>
      <c r="O52" s="35"/>
      <c r="P52" s="35"/>
      <c r="Q52" s="35"/>
      <c r="R52" s="35"/>
      <c r="S52" s="35"/>
      <c r="T52" s="35"/>
      <c r="U52" s="80"/>
      <c r="V52" s="35"/>
      <c r="W52" s="35"/>
      <c r="X52" s="35"/>
      <c r="Y52" s="35"/>
      <c r="Z52" s="35"/>
      <c r="AA52" s="35"/>
      <c r="AB52" s="35"/>
      <c r="AC52" s="35"/>
      <c r="AD52" s="35"/>
      <c r="AE52" s="35"/>
      <c r="AF52" s="35"/>
      <c r="AG52" s="35"/>
      <c r="AK52" s="81"/>
      <c r="AL52" s="82"/>
      <c r="AM52" s="82"/>
      <c r="AN52" s="35"/>
      <c r="AO52" s="35"/>
      <c r="AP52" s="35"/>
      <c r="AQ52" s="35"/>
      <c r="AR52" s="35"/>
      <c r="AS52" s="35"/>
      <c r="AT52" s="35"/>
      <c r="AU52" s="35"/>
      <c r="AV52" s="35"/>
      <c r="AW52" s="35"/>
      <c r="AX52" s="35"/>
      <c r="AY52" s="35"/>
      <c r="AZ52" s="35"/>
      <c r="BA52" s="35"/>
      <c r="BB52" s="35"/>
      <c r="BC52" s="35"/>
      <c r="BD52" s="35"/>
      <c r="BE52" s="35"/>
      <c r="BF52" s="82"/>
    </row>
    <row r="53" spans="1:58" ht="20.25" customHeight="1" x14ac:dyDescent="0.4">
      <c r="A53" s="35"/>
      <c r="B53" s="35"/>
      <c r="C53" s="35"/>
      <c r="D53" s="80"/>
      <c r="E53" s="35"/>
      <c r="F53" s="35"/>
      <c r="G53" s="35"/>
      <c r="H53" s="35"/>
      <c r="I53" s="35"/>
      <c r="J53" s="35"/>
      <c r="K53" s="35"/>
      <c r="L53" s="35"/>
      <c r="M53" s="35"/>
      <c r="N53" s="35"/>
      <c r="O53" s="35"/>
      <c r="P53" s="35"/>
      <c r="Q53" s="35"/>
      <c r="R53" s="35"/>
      <c r="S53" s="35"/>
      <c r="T53" s="35"/>
      <c r="U53" s="80"/>
      <c r="V53" s="35"/>
      <c r="W53" s="35"/>
      <c r="X53" s="35"/>
      <c r="Y53" s="35"/>
      <c r="Z53" s="35"/>
      <c r="AA53" s="35"/>
      <c r="AB53" s="35"/>
      <c r="AC53" s="35"/>
      <c r="AD53" s="35"/>
      <c r="AE53" s="35"/>
      <c r="AF53" s="35"/>
      <c r="AG53" s="35"/>
      <c r="AK53" s="81"/>
      <c r="AL53" s="82"/>
      <c r="AM53" s="82"/>
      <c r="AN53" s="35"/>
      <c r="AO53" s="35"/>
      <c r="AP53" s="35"/>
      <c r="AQ53" s="35"/>
      <c r="AR53" s="35"/>
      <c r="AS53" s="35"/>
      <c r="AT53" s="35"/>
      <c r="AU53" s="35"/>
      <c r="AV53" s="35"/>
      <c r="AW53" s="35"/>
      <c r="AX53" s="35"/>
      <c r="AY53" s="35"/>
      <c r="AZ53" s="35"/>
      <c r="BA53" s="35"/>
      <c r="BB53" s="35"/>
      <c r="BC53" s="35"/>
      <c r="BD53" s="35"/>
      <c r="BE53" s="35"/>
      <c r="BF53" s="82"/>
    </row>
    <row r="54" spans="1:58" ht="20.25" customHeight="1" x14ac:dyDescent="0.4">
      <c r="A54" s="35"/>
      <c r="B54" s="35"/>
      <c r="C54" s="80"/>
      <c r="D54" s="80"/>
      <c r="E54" s="35"/>
      <c r="F54" s="35"/>
      <c r="G54" s="35"/>
      <c r="H54" s="35"/>
      <c r="I54" s="35"/>
      <c r="J54" s="35"/>
      <c r="K54" s="35"/>
      <c r="L54" s="35"/>
      <c r="M54" s="35"/>
      <c r="N54" s="35"/>
      <c r="O54" s="35"/>
      <c r="P54" s="35"/>
      <c r="Q54" s="35"/>
      <c r="R54" s="35"/>
      <c r="S54" s="35"/>
      <c r="T54" s="35"/>
      <c r="U54" s="80"/>
      <c r="V54" s="35"/>
      <c r="W54" s="35"/>
      <c r="X54" s="35"/>
      <c r="Y54" s="35"/>
      <c r="Z54" s="35"/>
      <c r="AA54" s="35"/>
      <c r="AB54" s="35"/>
      <c r="AC54" s="35"/>
      <c r="AD54" s="35"/>
      <c r="AE54" s="35"/>
      <c r="AF54" s="35"/>
      <c r="AG54" s="35"/>
      <c r="AK54" s="81"/>
      <c r="AL54" s="82"/>
      <c r="AM54" s="82"/>
      <c r="AN54" s="35"/>
      <c r="AO54" s="35"/>
      <c r="AP54" s="35"/>
      <c r="AQ54" s="35"/>
      <c r="AR54" s="35"/>
      <c r="AS54" s="35"/>
      <c r="AT54" s="35"/>
      <c r="AU54" s="35"/>
      <c r="AV54" s="35"/>
      <c r="AW54" s="35"/>
      <c r="AX54" s="35"/>
      <c r="AY54" s="35"/>
      <c r="AZ54" s="35"/>
      <c r="BA54" s="35"/>
      <c r="BB54" s="35"/>
      <c r="BC54" s="35"/>
      <c r="BD54" s="35"/>
      <c r="BE54" s="35"/>
      <c r="BF54" s="82"/>
    </row>
    <row r="55" spans="1:58" ht="20.25" customHeight="1" x14ac:dyDescent="0.4">
      <c r="C55" s="81"/>
      <c r="D55" s="81"/>
      <c r="E55" s="81"/>
      <c r="F55" s="81"/>
      <c r="G55" s="81"/>
      <c r="H55" s="81"/>
      <c r="I55" s="81"/>
      <c r="J55" s="81"/>
      <c r="K55" s="81"/>
      <c r="L55" s="81"/>
      <c r="M55" s="81"/>
      <c r="N55" s="81"/>
      <c r="O55" s="81"/>
      <c r="P55" s="81"/>
      <c r="Q55" s="81"/>
      <c r="R55" s="81"/>
      <c r="S55" s="81"/>
      <c r="T55" s="81"/>
      <c r="U55" s="82"/>
      <c r="V55" s="82"/>
      <c r="W55" s="81"/>
      <c r="X55" s="81"/>
      <c r="Y55" s="81"/>
      <c r="Z55" s="81"/>
      <c r="AA55" s="81"/>
      <c r="AB55" s="81"/>
      <c r="AC55" s="81"/>
      <c r="AD55" s="81"/>
      <c r="AE55" s="81"/>
      <c r="AF55" s="81"/>
      <c r="AG55" s="81"/>
      <c r="AH55" s="81"/>
      <c r="AI55" s="81"/>
      <c r="AJ55" s="81"/>
      <c r="AK55" s="81"/>
      <c r="AL55" s="82"/>
      <c r="AM55" s="82"/>
      <c r="AN55" s="35"/>
      <c r="AO55" s="35"/>
      <c r="AP55" s="35"/>
      <c r="AQ55" s="35"/>
      <c r="AR55" s="35"/>
      <c r="AS55" s="35"/>
      <c r="AT55" s="35"/>
      <c r="AU55" s="35"/>
      <c r="AV55" s="35"/>
      <c r="AW55" s="35"/>
      <c r="AX55" s="35"/>
      <c r="AY55" s="35"/>
      <c r="AZ55" s="35"/>
      <c r="BA55" s="35"/>
      <c r="BB55" s="35"/>
      <c r="BC55" s="35"/>
      <c r="BD55" s="35"/>
      <c r="BE55" s="35"/>
      <c r="BF55" s="82"/>
    </row>
    <row r="56" spans="1:58" ht="20.25" customHeight="1" x14ac:dyDescent="0.4">
      <c r="C56" s="81"/>
      <c r="D56" s="81"/>
      <c r="E56" s="81"/>
      <c r="F56" s="81"/>
      <c r="G56" s="81"/>
      <c r="H56" s="81"/>
      <c r="I56" s="81"/>
      <c r="J56" s="81"/>
      <c r="K56" s="81"/>
      <c r="L56" s="81"/>
      <c r="M56" s="81"/>
      <c r="N56" s="81"/>
      <c r="O56" s="81"/>
      <c r="P56" s="81"/>
      <c r="Q56" s="81"/>
      <c r="R56" s="81"/>
      <c r="S56" s="81"/>
      <c r="T56" s="81"/>
      <c r="U56" s="82"/>
      <c r="V56" s="82"/>
      <c r="W56" s="81"/>
      <c r="X56" s="81"/>
      <c r="Y56" s="81"/>
      <c r="Z56" s="81"/>
      <c r="AA56" s="81"/>
      <c r="AB56" s="81"/>
      <c r="AC56" s="81"/>
      <c r="AD56" s="81"/>
      <c r="AE56" s="81"/>
      <c r="AF56" s="81"/>
      <c r="AG56" s="81"/>
      <c r="AH56" s="81"/>
      <c r="AI56" s="81"/>
      <c r="AJ56" s="81"/>
      <c r="AK56" s="81"/>
      <c r="AL56" s="82"/>
      <c r="AM56" s="82"/>
      <c r="AN56" s="35"/>
      <c r="AO56" s="35"/>
      <c r="AP56" s="35"/>
      <c r="AQ56" s="35"/>
      <c r="AR56" s="35"/>
      <c r="AS56" s="35"/>
      <c r="AT56" s="35"/>
      <c r="AU56" s="35"/>
      <c r="AV56" s="35"/>
      <c r="AW56" s="35"/>
      <c r="AX56" s="35"/>
      <c r="AY56" s="35"/>
      <c r="AZ56" s="35"/>
      <c r="BA56" s="35"/>
      <c r="BB56" s="35"/>
      <c r="BC56" s="35"/>
      <c r="BD56" s="35"/>
      <c r="BE56" s="35"/>
      <c r="BF56" s="82"/>
    </row>
  </sheetData>
  <sheetProtection insertRows="0"/>
  <mergeCells count="211">
    <mergeCell ref="AV5:AW5"/>
    <mergeCell ref="AZ5:BA5"/>
    <mergeCell ref="AZ6:BA6"/>
    <mergeCell ref="AM1:BA1"/>
    <mergeCell ref="U2:V2"/>
    <mergeCell ref="X2:Y2"/>
    <mergeCell ref="AB2:AC2"/>
    <mergeCell ref="AM2:BA2"/>
    <mergeCell ref="AZ3:BC3"/>
    <mergeCell ref="AZ4:BC4"/>
    <mergeCell ref="AU8:AV12"/>
    <mergeCell ref="AW8:AX12"/>
    <mergeCell ref="AY8:BD12"/>
    <mergeCell ref="P9:V9"/>
    <mergeCell ref="W9:AC9"/>
    <mergeCell ref="AD9:AJ9"/>
    <mergeCell ref="AK9:AQ9"/>
    <mergeCell ref="AR9:AT9"/>
    <mergeCell ref="B8:B12"/>
    <mergeCell ref="C8:D12"/>
    <mergeCell ref="E8:F12"/>
    <mergeCell ref="G8:K12"/>
    <mergeCell ref="L8:O12"/>
    <mergeCell ref="P8:AT8"/>
    <mergeCell ref="AY13:BD13"/>
    <mergeCell ref="C14:D14"/>
    <mergeCell ref="E14:F14"/>
    <mergeCell ref="G14:K14"/>
    <mergeCell ref="L14:O14"/>
    <mergeCell ref="AU14:AV14"/>
    <mergeCell ref="AW14:AX14"/>
    <mergeCell ref="AY14:BD14"/>
    <mergeCell ref="C13:D13"/>
    <mergeCell ref="E13:F13"/>
    <mergeCell ref="G13:K13"/>
    <mergeCell ref="L13:O13"/>
    <mergeCell ref="AU13:AV13"/>
    <mergeCell ref="AW13:AX13"/>
    <mergeCell ref="AY15:BD15"/>
    <mergeCell ref="C16:D16"/>
    <mergeCell ref="E16:F16"/>
    <mergeCell ref="G16:K16"/>
    <mergeCell ref="L16:O16"/>
    <mergeCell ref="AU16:AV16"/>
    <mergeCell ref="AW16:AX16"/>
    <mergeCell ref="AY16:BD16"/>
    <mergeCell ref="C15:D15"/>
    <mergeCell ref="E15:F15"/>
    <mergeCell ref="G15:K15"/>
    <mergeCell ref="L15:O15"/>
    <mergeCell ref="AU15:AV15"/>
    <mergeCell ref="AW15:AX15"/>
    <mergeCell ref="AY17:BD17"/>
    <mergeCell ref="C18:D18"/>
    <mergeCell ref="E18:F18"/>
    <mergeCell ref="G18:K18"/>
    <mergeCell ref="L18:O18"/>
    <mergeCell ref="AU18:AV18"/>
    <mergeCell ref="AW18:AX18"/>
    <mergeCell ref="AY18:BD18"/>
    <mergeCell ref="C17:D17"/>
    <mergeCell ref="E17:F17"/>
    <mergeCell ref="G17:K17"/>
    <mergeCell ref="L17:O17"/>
    <mergeCell ref="AU17:AV17"/>
    <mergeCell ref="AW17:AX17"/>
    <mergeCell ref="AY19:BD19"/>
    <mergeCell ref="C20:D20"/>
    <mergeCell ref="E20:F20"/>
    <mergeCell ref="G20:K20"/>
    <mergeCell ref="L20:O20"/>
    <mergeCell ref="AU20:AV20"/>
    <mergeCell ref="AW20:AX20"/>
    <mergeCell ref="AY20:BD20"/>
    <mergeCell ref="C19:D19"/>
    <mergeCell ref="E19:F19"/>
    <mergeCell ref="G19:K19"/>
    <mergeCell ref="L19:O19"/>
    <mergeCell ref="AU19:AV19"/>
    <mergeCell ref="AW19:AX19"/>
    <mergeCell ref="AY21:BD21"/>
    <mergeCell ref="C22:D22"/>
    <mergeCell ref="E22:F22"/>
    <mergeCell ref="G22:K22"/>
    <mergeCell ref="L22:O22"/>
    <mergeCell ref="AU22:AV22"/>
    <mergeCell ref="AW22:AX22"/>
    <mergeCell ref="AY22:BD22"/>
    <mergeCell ref="C21:D21"/>
    <mergeCell ref="E21:F21"/>
    <mergeCell ref="G21:K21"/>
    <mergeCell ref="L21:O21"/>
    <mergeCell ref="AU21:AV21"/>
    <mergeCell ref="AW21:AX21"/>
    <mergeCell ref="AY23:BD23"/>
    <mergeCell ref="C24:D24"/>
    <mergeCell ref="E24:F24"/>
    <mergeCell ref="G24:K24"/>
    <mergeCell ref="L24:O24"/>
    <mergeCell ref="AU24:AV24"/>
    <mergeCell ref="AW24:AX24"/>
    <mergeCell ref="AY24:BD24"/>
    <mergeCell ref="C23:D23"/>
    <mergeCell ref="E23:F23"/>
    <mergeCell ref="G23:K23"/>
    <mergeCell ref="L23:O23"/>
    <mergeCell ref="AU23:AV23"/>
    <mergeCell ref="AW23:AX23"/>
    <mergeCell ref="AY25:BD25"/>
    <mergeCell ref="C26:D26"/>
    <mergeCell ref="E26:F26"/>
    <mergeCell ref="G26:K26"/>
    <mergeCell ref="L26:O26"/>
    <mergeCell ref="AU26:AV26"/>
    <mergeCell ref="AW26:AX26"/>
    <mergeCell ref="AY26:BD26"/>
    <mergeCell ref="C25:D25"/>
    <mergeCell ref="E25:F25"/>
    <mergeCell ref="G25:K25"/>
    <mergeCell ref="L25:O25"/>
    <mergeCell ref="AU25:AV25"/>
    <mergeCell ref="AW25:AX25"/>
    <mergeCell ref="AY27:BD27"/>
    <mergeCell ref="C28:D28"/>
    <mergeCell ref="E28:F28"/>
    <mergeCell ref="G28:K28"/>
    <mergeCell ref="L28:O28"/>
    <mergeCell ref="AU28:AV28"/>
    <mergeCell ref="AW28:AX28"/>
    <mergeCell ref="AY28:BD28"/>
    <mergeCell ref="C27:D27"/>
    <mergeCell ref="E27:F27"/>
    <mergeCell ref="G27:K27"/>
    <mergeCell ref="L27:O27"/>
    <mergeCell ref="AU27:AV27"/>
    <mergeCell ref="AW27:AX27"/>
    <mergeCell ref="AY29:BD29"/>
    <mergeCell ref="C30:D30"/>
    <mergeCell ref="E30:F30"/>
    <mergeCell ref="G30:K30"/>
    <mergeCell ref="L30:O30"/>
    <mergeCell ref="AU30:AV30"/>
    <mergeCell ref="AW30:AX30"/>
    <mergeCell ref="AY30:BD30"/>
    <mergeCell ref="C29:D29"/>
    <mergeCell ref="E29:F29"/>
    <mergeCell ref="G29:K29"/>
    <mergeCell ref="L29:O29"/>
    <mergeCell ref="AU29:AV29"/>
    <mergeCell ref="AW29:AX29"/>
    <mergeCell ref="C33:D34"/>
    <mergeCell ref="E33:H33"/>
    <mergeCell ref="J33:M33"/>
    <mergeCell ref="T33:U33"/>
    <mergeCell ref="V33:Y33"/>
    <mergeCell ref="E34:F34"/>
    <mergeCell ref="G34:H34"/>
    <mergeCell ref="J34:K34"/>
    <mergeCell ref="L34:M34"/>
    <mergeCell ref="T34:U34"/>
    <mergeCell ref="V34:Y34"/>
    <mergeCell ref="T36:U36"/>
    <mergeCell ref="V36:Y36"/>
    <mergeCell ref="C36:D36"/>
    <mergeCell ref="E36:F36"/>
    <mergeCell ref="G36:H36"/>
    <mergeCell ref="J36:K36"/>
    <mergeCell ref="G35:H35"/>
    <mergeCell ref="J35:K35"/>
    <mergeCell ref="L35:M35"/>
    <mergeCell ref="P35:Q35"/>
    <mergeCell ref="T35:U35"/>
    <mergeCell ref="V35:Y35"/>
    <mergeCell ref="C35:D35"/>
    <mergeCell ref="E35:F35"/>
    <mergeCell ref="L36:M36"/>
    <mergeCell ref="P36:Q36"/>
    <mergeCell ref="V37:Y37"/>
    <mergeCell ref="C38:D38"/>
    <mergeCell ref="E37:F37"/>
    <mergeCell ref="G37:H37"/>
    <mergeCell ref="J37:K37"/>
    <mergeCell ref="L37:M37"/>
    <mergeCell ref="P37:Q37"/>
    <mergeCell ref="T37:U37"/>
    <mergeCell ref="C37:D37"/>
    <mergeCell ref="U39:V39"/>
    <mergeCell ref="W39:X39"/>
    <mergeCell ref="U44:X44"/>
    <mergeCell ref="W38:X38"/>
    <mergeCell ref="C39:D39"/>
    <mergeCell ref="E39:F39"/>
    <mergeCell ref="G39:H39"/>
    <mergeCell ref="J39:K39"/>
    <mergeCell ref="L39:M39"/>
    <mergeCell ref="P39:Q39"/>
    <mergeCell ref="E38:F38"/>
    <mergeCell ref="G38:H38"/>
    <mergeCell ref="J38:K38"/>
    <mergeCell ref="L38:M38"/>
    <mergeCell ref="P38:Q38"/>
    <mergeCell ref="U38:V38"/>
    <mergeCell ref="M48:P48"/>
    <mergeCell ref="C49:F49"/>
    <mergeCell ref="H49:K49"/>
    <mergeCell ref="M49:P49"/>
    <mergeCell ref="J41:K41"/>
    <mergeCell ref="M43:P43"/>
    <mergeCell ref="C44:F44"/>
    <mergeCell ref="H44:K44"/>
    <mergeCell ref="M44:P44"/>
  </mergeCells>
  <phoneticPr fontId="1"/>
  <conditionalFormatting sqref="P13:AX30">
    <cfRule type="expression" dxfId="5" priority="4">
      <formula>INDIRECT(ADDRESS(ROW(),COLUMN()))=TRUNC(INDIRECT(ADDRESS(ROW(),COLUMN())))</formula>
    </cfRule>
  </conditionalFormatting>
  <conditionalFormatting sqref="E35:Q39">
    <cfRule type="expression" dxfId="4" priority="2">
      <formula>INDIRECT(ADDRESS(ROW(),COLUMN()))=TRUNC(INDIRECT(ADDRESS(ROW(),COLUMN())))</formula>
    </cfRule>
  </conditionalFormatting>
  <conditionalFormatting sqref="C44:F44">
    <cfRule type="expression" dxfId="3" priority="1">
      <formula>INDIRECT(ADDRESS(ROW(),COLUMN()))=TRUNC(INDIRECT(ADDRESS(ROW(),COLUMN())))</formula>
    </cfRule>
  </conditionalFormatting>
  <dataValidations count="7">
    <dataValidation type="list" allowBlank="1" showInputMessage="1" showErrorMessage="1" sqref="AZ3">
      <formula1>"４週,暦月"</formula1>
    </dataValidation>
    <dataValidation type="list" allowBlank="1" showInputMessage="1" showErrorMessage="1" sqref="J41:K41">
      <formula1>"週,暦月"</formula1>
    </dataValidation>
    <dataValidation type="decimal" allowBlank="1" showInputMessage="1" showErrorMessage="1" error="入力可能範囲　32～40" sqref="AV5">
      <formula1>32</formula1>
      <formula2>40</formula2>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drawing r:id="rId2"/>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F56"/>
  <sheetViews>
    <sheetView showGridLines="0" view="pageBreakPreview" topLeftCell="M1" zoomScaleNormal="55" zoomScaleSheetLayoutView="100" workbookViewId="0">
      <selection activeCell="AD2" sqref="AD2"/>
    </sheetView>
  </sheetViews>
  <sheetFormatPr defaultColWidth="4.5" defaultRowHeight="20.25" customHeight="1" x14ac:dyDescent="0.4"/>
  <cols>
    <col min="1" max="1" width="1.375" style="5" customWidth="1"/>
    <col min="2" max="56" width="5.625" style="5" customWidth="1"/>
    <col min="57" max="16384" width="4.5" style="5"/>
  </cols>
  <sheetData>
    <row r="1" spans="1:57" s="9" customFormat="1" ht="20.25" customHeight="1" x14ac:dyDescent="0.4">
      <c r="A1" s="36"/>
      <c r="B1" s="36"/>
      <c r="C1" s="37" t="s">
        <v>139</v>
      </c>
      <c r="D1" s="37"/>
      <c r="E1" s="36"/>
      <c r="F1" s="36"/>
      <c r="G1" s="38" t="s">
        <v>15</v>
      </c>
      <c r="H1" s="36"/>
      <c r="I1" s="36"/>
      <c r="J1" s="37"/>
      <c r="K1" s="37"/>
      <c r="L1" s="37"/>
      <c r="M1" s="37"/>
      <c r="N1" s="36"/>
      <c r="O1" s="36"/>
      <c r="P1" s="36"/>
      <c r="Q1" s="36"/>
      <c r="R1" s="36"/>
      <c r="S1" s="36"/>
      <c r="T1" s="36"/>
      <c r="U1" s="36"/>
      <c r="V1" s="36"/>
      <c r="W1" s="36"/>
      <c r="X1" s="36"/>
      <c r="Y1" s="36"/>
      <c r="Z1" s="36"/>
      <c r="AA1" s="36"/>
      <c r="AB1" s="36"/>
      <c r="AC1" s="36"/>
      <c r="AD1" s="36"/>
      <c r="AE1" s="36"/>
      <c r="AF1" s="36"/>
      <c r="AG1" s="36"/>
      <c r="AH1" s="36"/>
      <c r="AI1" s="36"/>
      <c r="AJ1" s="36"/>
      <c r="AK1" s="39" t="s">
        <v>18</v>
      </c>
      <c r="AL1" s="39" t="s">
        <v>16</v>
      </c>
      <c r="AM1" s="264" t="s">
        <v>115</v>
      </c>
      <c r="AN1" s="264"/>
      <c r="AO1" s="264"/>
      <c r="AP1" s="264"/>
      <c r="AQ1" s="264"/>
      <c r="AR1" s="264"/>
      <c r="AS1" s="264"/>
      <c r="AT1" s="264"/>
      <c r="AU1" s="264"/>
      <c r="AV1" s="264"/>
      <c r="AW1" s="264"/>
      <c r="AX1" s="264"/>
      <c r="AY1" s="264"/>
      <c r="AZ1" s="264"/>
      <c r="BA1" s="264"/>
      <c r="BB1" s="40" t="s">
        <v>0</v>
      </c>
      <c r="BC1" s="36"/>
      <c r="BD1" s="36"/>
    </row>
    <row r="2" spans="1:57" s="3" customFormat="1" ht="20.25" customHeight="1" x14ac:dyDescent="0.4">
      <c r="A2" s="41"/>
      <c r="B2" s="41"/>
      <c r="C2" s="41"/>
      <c r="D2" s="38"/>
      <c r="E2" s="41"/>
      <c r="F2" s="41"/>
      <c r="G2" s="41"/>
      <c r="H2" s="38"/>
      <c r="I2" s="39"/>
      <c r="J2" s="39"/>
      <c r="K2" s="39"/>
      <c r="L2" s="39"/>
      <c r="M2" s="39"/>
      <c r="N2" s="41"/>
      <c r="O2" s="41"/>
      <c r="P2" s="41"/>
      <c r="Q2" s="41"/>
      <c r="R2" s="41"/>
      <c r="S2" s="41"/>
      <c r="T2" s="39" t="s">
        <v>19</v>
      </c>
      <c r="U2" s="265">
        <v>4</v>
      </c>
      <c r="V2" s="265"/>
      <c r="W2" s="39" t="s">
        <v>16</v>
      </c>
      <c r="X2" s="266">
        <f>IF(U2=0,"",YEAR(DATE(2018+U2,1,1)))</f>
        <v>2022</v>
      </c>
      <c r="Y2" s="266"/>
      <c r="Z2" s="41" t="s">
        <v>20</v>
      </c>
      <c r="AA2" s="41" t="s">
        <v>21</v>
      </c>
      <c r="AB2" s="265">
        <v>7</v>
      </c>
      <c r="AC2" s="265"/>
      <c r="AD2" s="41" t="s">
        <v>22</v>
      </c>
      <c r="AE2" s="41"/>
      <c r="AF2" s="41"/>
      <c r="AG2" s="41"/>
      <c r="AH2" s="41"/>
      <c r="AI2" s="41"/>
      <c r="AJ2" s="40"/>
      <c r="AK2" s="39" t="s">
        <v>17</v>
      </c>
      <c r="AL2" s="39" t="s">
        <v>16</v>
      </c>
      <c r="AM2" s="265"/>
      <c r="AN2" s="265"/>
      <c r="AO2" s="265"/>
      <c r="AP2" s="265"/>
      <c r="AQ2" s="265"/>
      <c r="AR2" s="265"/>
      <c r="AS2" s="265"/>
      <c r="AT2" s="265"/>
      <c r="AU2" s="265"/>
      <c r="AV2" s="265"/>
      <c r="AW2" s="265"/>
      <c r="AX2" s="265"/>
      <c r="AY2" s="265"/>
      <c r="AZ2" s="265"/>
      <c r="BA2" s="265"/>
      <c r="BB2" s="40" t="s">
        <v>0</v>
      </c>
      <c r="BC2" s="39"/>
      <c r="BD2" s="39"/>
      <c r="BE2" s="4"/>
    </row>
    <row r="3" spans="1:57" s="3" customFormat="1" ht="20.25" customHeight="1" x14ac:dyDescent="0.4">
      <c r="A3" s="41"/>
      <c r="B3" s="41"/>
      <c r="C3" s="41"/>
      <c r="D3" s="38"/>
      <c r="E3" s="41"/>
      <c r="F3" s="41"/>
      <c r="G3" s="41"/>
      <c r="H3" s="38"/>
      <c r="I3" s="39"/>
      <c r="J3" s="39"/>
      <c r="K3" s="39"/>
      <c r="L3" s="39"/>
      <c r="M3" s="39"/>
      <c r="N3" s="41"/>
      <c r="O3" s="41"/>
      <c r="P3" s="41"/>
      <c r="Q3" s="41"/>
      <c r="R3" s="41"/>
      <c r="S3" s="41"/>
      <c r="T3" s="42"/>
      <c r="U3" s="44"/>
      <c r="V3" s="44"/>
      <c r="W3" s="45"/>
      <c r="X3" s="44"/>
      <c r="Y3" s="44"/>
      <c r="Z3" s="46"/>
      <c r="AA3" s="46"/>
      <c r="AB3" s="44"/>
      <c r="AC3" s="44"/>
      <c r="AD3" s="43"/>
      <c r="AE3" s="41"/>
      <c r="AF3" s="41"/>
      <c r="AG3" s="41"/>
      <c r="AH3" s="41"/>
      <c r="AI3" s="41"/>
      <c r="AJ3" s="40"/>
      <c r="AK3" s="39"/>
      <c r="AL3" s="39"/>
      <c r="AM3" s="47"/>
      <c r="AN3" s="47"/>
      <c r="AO3" s="47"/>
      <c r="AP3" s="47"/>
      <c r="AQ3" s="47"/>
      <c r="AR3" s="47"/>
      <c r="AS3" s="47"/>
      <c r="AT3" s="47"/>
      <c r="AU3" s="47"/>
      <c r="AV3" s="47"/>
      <c r="AW3" s="47"/>
      <c r="AX3" s="47"/>
      <c r="AY3" s="48" t="s">
        <v>83</v>
      </c>
      <c r="AZ3" s="267" t="s">
        <v>107</v>
      </c>
      <c r="BA3" s="267"/>
      <c r="BB3" s="267"/>
      <c r="BC3" s="267"/>
      <c r="BD3" s="39"/>
      <c r="BE3" s="4"/>
    </row>
    <row r="4" spans="1:57" s="3" customFormat="1" ht="20.25" customHeight="1" x14ac:dyDescent="0.4">
      <c r="A4" s="41"/>
      <c r="B4" s="49"/>
      <c r="C4" s="49"/>
      <c r="D4" s="49"/>
      <c r="E4" s="49"/>
      <c r="F4" s="49"/>
      <c r="G4" s="49"/>
      <c r="H4" s="49"/>
      <c r="I4" s="49"/>
      <c r="J4" s="50"/>
      <c r="K4" s="51"/>
      <c r="L4" s="51"/>
      <c r="M4" s="51"/>
      <c r="N4" s="51"/>
      <c r="O4" s="51"/>
      <c r="P4" s="52"/>
      <c r="Q4" s="51"/>
      <c r="R4" s="51"/>
      <c r="S4" s="53"/>
      <c r="T4" s="41"/>
      <c r="U4" s="41"/>
      <c r="V4" s="41"/>
      <c r="W4" s="41"/>
      <c r="X4" s="41"/>
      <c r="Y4" s="41"/>
      <c r="Z4" s="46"/>
      <c r="AA4" s="46"/>
      <c r="AB4" s="44"/>
      <c r="AC4" s="44"/>
      <c r="AD4" s="43"/>
      <c r="AE4" s="41"/>
      <c r="AF4" s="41"/>
      <c r="AG4" s="41"/>
      <c r="AH4" s="41"/>
      <c r="AI4" s="41"/>
      <c r="AJ4" s="40"/>
      <c r="AK4" s="39"/>
      <c r="AL4" s="39"/>
      <c r="AM4" s="47"/>
      <c r="AN4" s="47"/>
      <c r="AO4" s="47"/>
      <c r="AP4" s="47"/>
      <c r="AQ4" s="47"/>
      <c r="AR4" s="47"/>
      <c r="AS4" s="47"/>
      <c r="AT4" s="47"/>
      <c r="AU4" s="47"/>
      <c r="AV4" s="47"/>
      <c r="AW4" s="47"/>
      <c r="AX4" s="47"/>
      <c r="AY4" s="48" t="s">
        <v>100</v>
      </c>
      <c r="AZ4" s="267" t="s">
        <v>101</v>
      </c>
      <c r="BA4" s="267"/>
      <c r="BB4" s="267"/>
      <c r="BC4" s="267"/>
      <c r="BD4" s="39"/>
      <c r="BE4" s="4"/>
    </row>
    <row r="5" spans="1:57" s="3" customFormat="1" ht="20.25" customHeight="1" x14ac:dyDescent="0.4">
      <c r="A5" s="41"/>
      <c r="B5" s="54"/>
      <c r="C5" s="54"/>
      <c r="D5" s="54"/>
      <c r="E5" s="54"/>
      <c r="F5" s="54"/>
      <c r="G5" s="54"/>
      <c r="H5" s="54"/>
      <c r="I5" s="54"/>
      <c r="J5" s="55"/>
      <c r="K5" s="56"/>
      <c r="L5" s="57"/>
      <c r="M5" s="57"/>
      <c r="N5" s="57"/>
      <c r="O5" s="57"/>
      <c r="P5" s="54"/>
      <c r="Q5" s="58"/>
      <c r="R5" s="58"/>
      <c r="S5" s="59"/>
      <c r="T5" s="41"/>
      <c r="U5" s="41"/>
      <c r="V5" s="41"/>
      <c r="W5" s="41"/>
      <c r="X5" s="41"/>
      <c r="Y5" s="41"/>
      <c r="Z5" s="46"/>
      <c r="AA5" s="46"/>
      <c r="AB5" s="44"/>
      <c r="AC5" s="44"/>
      <c r="AD5" s="60"/>
      <c r="AE5" s="60"/>
      <c r="AF5" s="60"/>
      <c r="AG5" s="60"/>
      <c r="AH5" s="41"/>
      <c r="AI5" s="41"/>
      <c r="AJ5" s="60" t="s">
        <v>58</v>
      </c>
      <c r="AK5" s="60"/>
      <c r="AL5" s="60"/>
      <c r="AM5" s="60"/>
      <c r="AN5" s="60"/>
      <c r="AO5" s="60"/>
      <c r="AP5" s="60"/>
      <c r="AQ5" s="60"/>
      <c r="AR5" s="49"/>
      <c r="AS5" s="49"/>
      <c r="AT5" s="61"/>
      <c r="AU5" s="60"/>
      <c r="AV5" s="258">
        <v>40</v>
      </c>
      <c r="AW5" s="259"/>
      <c r="AX5" s="61" t="s">
        <v>23</v>
      </c>
      <c r="AY5" s="60"/>
      <c r="AZ5" s="258">
        <v>160</v>
      </c>
      <c r="BA5" s="259"/>
      <c r="BB5" s="61" t="s">
        <v>91</v>
      </c>
      <c r="BC5" s="60"/>
      <c r="BD5" s="41"/>
      <c r="BE5" s="4"/>
    </row>
    <row r="6" spans="1:57" s="3" customFormat="1" ht="20.25" customHeight="1" x14ac:dyDescent="0.4">
      <c r="A6" s="41"/>
      <c r="B6" s="54"/>
      <c r="C6" s="54"/>
      <c r="D6" s="54"/>
      <c r="E6" s="54"/>
      <c r="F6" s="54"/>
      <c r="G6" s="54"/>
      <c r="H6" s="54"/>
      <c r="I6" s="54"/>
      <c r="J6" s="54"/>
      <c r="K6" s="62"/>
      <c r="L6" s="62"/>
      <c r="M6" s="62"/>
      <c r="N6" s="54"/>
      <c r="O6" s="63"/>
      <c r="P6" s="64"/>
      <c r="Q6" s="64"/>
      <c r="R6" s="65"/>
      <c r="S6" s="66"/>
      <c r="T6" s="41"/>
      <c r="U6" s="41"/>
      <c r="V6" s="41"/>
      <c r="W6" s="41"/>
      <c r="X6" s="41"/>
      <c r="Y6" s="41"/>
      <c r="Z6" s="46"/>
      <c r="AA6" s="46"/>
      <c r="AB6" s="44"/>
      <c r="AC6" s="44"/>
      <c r="AD6" s="67"/>
      <c r="AE6" s="36"/>
      <c r="AF6" s="36"/>
      <c r="AG6" s="36"/>
      <c r="AH6" s="41"/>
      <c r="AI6" s="41"/>
      <c r="AJ6" s="41"/>
      <c r="AK6" s="41"/>
      <c r="AL6" s="36"/>
      <c r="AM6" s="36"/>
      <c r="AN6" s="68"/>
      <c r="AO6" s="69"/>
      <c r="AP6" s="69"/>
      <c r="AQ6" s="70"/>
      <c r="AR6" s="70"/>
      <c r="AS6" s="70"/>
      <c r="AT6" s="70"/>
      <c r="AU6" s="70"/>
      <c r="AV6" s="70"/>
      <c r="AW6" s="60" t="s">
        <v>24</v>
      </c>
      <c r="AX6" s="60"/>
      <c r="AY6" s="60"/>
      <c r="AZ6" s="262">
        <f>DAY(EOMONTH(DATE(X2,AB2,1),0))</f>
        <v>31</v>
      </c>
      <c r="BA6" s="263"/>
      <c r="BB6" s="61" t="s">
        <v>25</v>
      </c>
      <c r="BC6" s="41"/>
      <c r="BD6" s="41"/>
      <c r="BE6" s="4"/>
    </row>
    <row r="7" spans="1:57" ht="20.25" customHeight="1" thickBot="1" x14ac:dyDescent="0.45">
      <c r="A7" s="71"/>
      <c r="B7" s="71"/>
      <c r="C7" s="72"/>
      <c r="D7" s="72"/>
      <c r="E7" s="71"/>
      <c r="F7" s="71"/>
      <c r="G7" s="73"/>
      <c r="H7" s="71"/>
      <c r="I7" s="71"/>
      <c r="J7" s="71"/>
      <c r="K7" s="71"/>
      <c r="L7" s="71"/>
      <c r="M7" s="71"/>
      <c r="N7" s="71"/>
      <c r="O7" s="71"/>
      <c r="P7" s="71"/>
      <c r="Q7" s="71"/>
      <c r="R7" s="71"/>
      <c r="S7" s="72"/>
      <c r="T7" s="71"/>
      <c r="U7" s="71"/>
      <c r="V7" s="71"/>
      <c r="W7" s="71"/>
      <c r="X7" s="71"/>
      <c r="Y7" s="71"/>
      <c r="Z7" s="71"/>
      <c r="AA7" s="71"/>
      <c r="AB7" s="71"/>
      <c r="AC7" s="71"/>
      <c r="AD7" s="71"/>
      <c r="AE7" s="71"/>
      <c r="AF7" s="71"/>
      <c r="AG7" s="71"/>
      <c r="AH7" s="71"/>
      <c r="AI7" s="71"/>
      <c r="AJ7" s="72"/>
      <c r="AK7" s="71"/>
      <c r="AL7" s="71"/>
      <c r="AM7" s="71"/>
      <c r="AN7" s="71"/>
      <c r="AO7" s="71"/>
      <c r="AP7" s="71"/>
      <c r="AQ7" s="71"/>
      <c r="AR7" s="71"/>
      <c r="AS7" s="71"/>
      <c r="AT7" s="71"/>
      <c r="AU7" s="71"/>
      <c r="AV7" s="71"/>
      <c r="AW7" s="71"/>
      <c r="AX7" s="71"/>
      <c r="AY7" s="71"/>
      <c r="AZ7" s="71"/>
      <c r="BA7" s="71"/>
      <c r="BB7" s="71"/>
      <c r="BC7" s="74"/>
      <c r="BD7" s="74"/>
      <c r="BE7" s="6"/>
    </row>
    <row r="8" spans="1:57" ht="20.25" customHeight="1" thickBot="1" x14ac:dyDescent="0.45">
      <c r="A8" s="71"/>
      <c r="B8" s="241" t="s">
        <v>26</v>
      </c>
      <c r="C8" s="244" t="s">
        <v>65</v>
      </c>
      <c r="D8" s="245"/>
      <c r="E8" s="250" t="s">
        <v>66</v>
      </c>
      <c r="F8" s="245"/>
      <c r="G8" s="250" t="s">
        <v>67</v>
      </c>
      <c r="H8" s="244"/>
      <c r="I8" s="244"/>
      <c r="J8" s="244"/>
      <c r="K8" s="245"/>
      <c r="L8" s="250" t="s">
        <v>68</v>
      </c>
      <c r="M8" s="244"/>
      <c r="N8" s="244"/>
      <c r="O8" s="253"/>
      <c r="P8" s="256" t="s">
        <v>135</v>
      </c>
      <c r="Q8" s="257"/>
      <c r="R8" s="257"/>
      <c r="S8" s="257"/>
      <c r="T8" s="257"/>
      <c r="U8" s="257"/>
      <c r="V8" s="257"/>
      <c r="W8" s="257"/>
      <c r="X8" s="257"/>
      <c r="Y8" s="257"/>
      <c r="Z8" s="257"/>
      <c r="AA8" s="257"/>
      <c r="AB8" s="257"/>
      <c r="AC8" s="257"/>
      <c r="AD8" s="257"/>
      <c r="AE8" s="257"/>
      <c r="AF8" s="257"/>
      <c r="AG8" s="257"/>
      <c r="AH8" s="257"/>
      <c r="AI8" s="257"/>
      <c r="AJ8" s="257"/>
      <c r="AK8" s="257"/>
      <c r="AL8" s="257"/>
      <c r="AM8" s="257"/>
      <c r="AN8" s="257"/>
      <c r="AO8" s="257"/>
      <c r="AP8" s="257"/>
      <c r="AQ8" s="257"/>
      <c r="AR8" s="257"/>
      <c r="AS8" s="257"/>
      <c r="AT8" s="257"/>
      <c r="AU8" s="228" t="str">
        <f>IF(AZ3="４週","(9)1～4週目の勤務時間数合計","(9)1か月の勤務時間数合計")</f>
        <v>(9)1～4週目の勤務時間数合計</v>
      </c>
      <c r="AV8" s="229"/>
      <c r="AW8" s="228" t="s">
        <v>69</v>
      </c>
      <c r="AX8" s="229"/>
      <c r="AY8" s="236" t="s">
        <v>114</v>
      </c>
      <c r="AZ8" s="236"/>
      <c r="BA8" s="236"/>
      <c r="BB8" s="236"/>
      <c r="BC8" s="236"/>
      <c r="BD8" s="236"/>
    </row>
    <row r="9" spans="1:57" ht="20.25" customHeight="1" thickBot="1" x14ac:dyDescent="0.45">
      <c r="A9" s="71"/>
      <c r="B9" s="242"/>
      <c r="C9" s="246"/>
      <c r="D9" s="247"/>
      <c r="E9" s="251"/>
      <c r="F9" s="247"/>
      <c r="G9" s="251"/>
      <c r="H9" s="246"/>
      <c r="I9" s="246"/>
      <c r="J9" s="246"/>
      <c r="K9" s="247"/>
      <c r="L9" s="251"/>
      <c r="M9" s="246"/>
      <c r="N9" s="246"/>
      <c r="O9" s="254"/>
      <c r="P9" s="238" t="s">
        <v>10</v>
      </c>
      <c r="Q9" s="239"/>
      <c r="R9" s="239"/>
      <c r="S9" s="239"/>
      <c r="T9" s="239"/>
      <c r="U9" s="239"/>
      <c r="V9" s="240"/>
      <c r="W9" s="238" t="s">
        <v>11</v>
      </c>
      <c r="X9" s="239"/>
      <c r="Y9" s="239"/>
      <c r="Z9" s="239"/>
      <c r="AA9" s="239"/>
      <c r="AB9" s="239"/>
      <c r="AC9" s="240"/>
      <c r="AD9" s="238" t="s">
        <v>12</v>
      </c>
      <c r="AE9" s="239"/>
      <c r="AF9" s="239"/>
      <c r="AG9" s="239"/>
      <c r="AH9" s="239"/>
      <c r="AI9" s="239"/>
      <c r="AJ9" s="240"/>
      <c r="AK9" s="238" t="s">
        <v>13</v>
      </c>
      <c r="AL9" s="239"/>
      <c r="AM9" s="239"/>
      <c r="AN9" s="239"/>
      <c r="AO9" s="239"/>
      <c r="AP9" s="239"/>
      <c r="AQ9" s="240"/>
      <c r="AR9" s="238" t="s">
        <v>14</v>
      </c>
      <c r="AS9" s="239"/>
      <c r="AT9" s="240"/>
      <c r="AU9" s="230"/>
      <c r="AV9" s="231"/>
      <c r="AW9" s="230"/>
      <c r="AX9" s="231"/>
      <c r="AY9" s="236"/>
      <c r="AZ9" s="236"/>
      <c r="BA9" s="236"/>
      <c r="BB9" s="236"/>
      <c r="BC9" s="236"/>
      <c r="BD9" s="236"/>
    </row>
    <row r="10" spans="1:57" ht="20.25" customHeight="1" thickBot="1" x14ac:dyDescent="0.45">
      <c r="A10" s="71"/>
      <c r="B10" s="242"/>
      <c r="C10" s="246"/>
      <c r="D10" s="247"/>
      <c r="E10" s="251"/>
      <c r="F10" s="247"/>
      <c r="G10" s="251"/>
      <c r="H10" s="246"/>
      <c r="I10" s="246"/>
      <c r="J10" s="246"/>
      <c r="K10" s="247"/>
      <c r="L10" s="251"/>
      <c r="M10" s="246"/>
      <c r="N10" s="246"/>
      <c r="O10" s="254"/>
      <c r="P10" s="88">
        <f>DAY(DATE($X$2,$AB$2,1))</f>
        <v>1</v>
      </c>
      <c r="Q10" s="89">
        <f>DAY(DATE($X$2,$AB$2,2))</f>
        <v>2</v>
      </c>
      <c r="R10" s="89">
        <f>DAY(DATE($X$2,$AB$2,3))</f>
        <v>3</v>
      </c>
      <c r="S10" s="89">
        <f>DAY(DATE($X$2,$AB$2,4))</f>
        <v>4</v>
      </c>
      <c r="T10" s="89">
        <f>DAY(DATE($X$2,$AB$2,5))</f>
        <v>5</v>
      </c>
      <c r="U10" s="89">
        <f>DAY(DATE($X$2,$AB$2,6))</f>
        <v>6</v>
      </c>
      <c r="V10" s="90">
        <f>DAY(DATE($X$2,$AB$2,7))</f>
        <v>7</v>
      </c>
      <c r="W10" s="88">
        <f>DAY(DATE($X$2,$AB$2,8))</f>
        <v>8</v>
      </c>
      <c r="X10" s="89">
        <f>DAY(DATE($X$2,$AB$2,9))</f>
        <v>9</v>
      </c>
      <c r="Y10" s="89">
        <f>DAY(DATE($X$2,$AB$2,10))</f>
        <v>10</v>
      </c>
      <c r="Z10" s="89">
        <f>DAY(DATE($X$2,$AB$2,11))</f>
        <v>11</v>
      </c>
      <c r="AA10" s="89">
        <f>DAY(DATE($X$2,$AB$2,12))</f>
        <v>12</v>
      </c>
      <c r="AB10" s="89">
        <f>DAY(DATE($X$2,$AB$2,13))</f>
        <v>13</v>
      </c>
      <c r="AC10" s="90">
        <f>DAY(DATE($X$2,$AB$2,14))</f>
        <v>14</v>
      </c>
      <c r="AD10" s="88">
        <f>DAY(DATE($X$2,$AB$2,15))</f>
        <v>15</v>
      </c>
      <c r="AE10" s="89">
        <f>DAY(DATE($X$2,$AB$2,16))</f>
        <v>16</v>
      </c>
      <c r="AF10" s="89">
        <f>DAY(DATE($X$2,$AB$2,17))</f>
        <v>17</v>
      </c>
      <c r="AG10" s="89">
        <f>DAY(DATE($X$2,$AB$2,18))</f>
        <v>18</v>
      </c>
      <c r="AH10" s="89">
        <f>DAY(DATE($X$2,$AB$2,19))</f>
        <v>19</v>
      </c>
      <c r="AI10" s="89">
        <f>DAY(DATE($X$2,$AB$2,20))</f>
        <v>20</v>
      </c>
      <c r="AJ10" s="90">
        <f>DAY(DATE($X$2,$AB$2,21))</f>
        <v>21</v>
      </c>
      <c r="AK10" s="88">
        <f>DAY(DATE($X$2,$AB$2,22))</f>
        <v>22</v>
      </c>
      <c r="AL10" s="89">
        <f>DAY(DATE($X$2,$AB$2,23))</f>
        <v>23</v>
      </c>
      <c r="AM10" s="89">
        <f>DAY(DATE($X$2,$AB$2,24))</f>
        <v>24</v>
      </c>
      <c r="AN10" s="89">
        <f>DAY(DATE($X$2,$AB$2,25))</f>
        <v>25</v>
      </c>
      <c r="AO10" s="89">
        <f>DAY(DATE($X$2,$AB$2,26))</f>
        <v>26</v>
      </c>
      <c r="AP10" s="89">
        <f>DAY(DATE($X$2,$AB$2,27))</f>
        <v>27</v>
      </c>
      <c r="AQ10" s="90">
        <f>DAY(DATE($X$2,$AB$2,28))</f>
        <v>28</v>
      </c>
      <c r="AR10" s="88" t="str">
        <f>IF(AZ3="暦月",IF(DAY(DATE($X$2,$AB$2,29))=29,29,""),"")</f>
        <v/>
      </c>
      <c r="AS10" s="89" t="str">
        <f>IF(AZ3="暦月",IF(DAY(DATE($X$2,$AB$2,30))=30,30,""),"")</f>
        <v/>
      </c>
      <c r="AT10" s="94" t="str">
        <f>IF(AZ3="暦月",IF(DAY(DATE($X$2,$AB$2,31))=31,31,""),"")</f>
        <v/>
      </c>
      <c r="AU10" s="230"/>
      <c r="AV10" s="231"/>
      <c r="AW10" s="230"/>
      <c r="AX10" s="231"/>
      <c r="AY10" s="236"/>
      <c r="AZ10" s="236"/>
      <c r="BA10" s="236"/>
      <c r="BB10" s="236"/>
      <c r="BC10" s="236"/>
      <c r="BD10" s="236"/>
    </row>
    <row r="11" spans="1:57" ht="20.25" hidden="1" customHeight="1" thickBot="1" x14ac:dyDescent="0.45">
      <c r="A11" s="71"/>
      <c r="B11" s="242"/>
      <c r="C11" s="246"/>
      <c r="D11" s="247"/>
      <c r="E11" s="251"/>
      <c r="F11" s="247"/>
      <c r="G11" s="251"/>
      <c r="H11" s="246"/>
      <c r="I11" s="246"/>
      <c r="J11" s="246"/>
      <c r="K11" s="247"/>
      <c r="L11" s="251"/>
      <c r="M11" s="246"/>
      <c r="N11" s="246"/>
      <c r="O11" s="254"/>
      <c r="P11" s="88">
        <f>WEEKDAY(DATE($X$2,$AB$2,1))</f>
        <v>6</v>
      </c>
      <c r="Q11" s="89">
        <f>WEEKDAY(DATE($X$2,$AB$2,2))</f>
        <v>7</v>
      </c>
      <c r="R11" s="89">
        <f>WEEKDAY(DATE($X$2,$AB$2,3))</f>
        <v>1</v>
      </c>
      <c r="S11" s="89">
        <f>WEEKDAY(DATE($X$2,$AB$2,4))</f>
        <v>2</v>
      </c>
      <c r="T11" s="89">
        <f>WEEKDAY(DATE($X$2,$AB$2,5))</f>
        <v>3</v>
      </c>
      <c r="U11" s="89">
        <f>WEEKDAY(DATE($X$2,$AB$2,6))</f>
        <v>4</v>
      </c>
      <c r="V11" s="90">
        <f>WEEKDAY(DATE($X$2,$AB$2,7))</f>
        <v>5</v>
      </c>
      <c r="W11" s="88">
        <f>WEEKDAY(DATE($X$2,$AB$2,8))</f>
        <v>6</v>
      </c>
      <c r="X11" s="89">
        <f>WEEKDAY(DATE($X$2,$AB$2,9))</f>
        <v>7</v>
      </c>
      <c r="Y11" s="89">
        <f>WEEKDAY(DATE($X$2,$AB$2,10))</f>
        <v>1</v>
      </c>
      <c r="Z11" s="89">
        <f>WEEKDAY(DATE($X$2,$AB$2,11))</f>
        <v>2</v>
      </c>
      <c r="AA11" s="89">
        <f>WEEKDAY(DATE($X$2,$AB$2,12))</f>
        <v>3</v>
      </c>
      <c r="AB11" s="89">
        <f>WEEKDAY(DATE($X$2,$AB$2,13))</f>
        <v>4</v>
      </c>
      <c r="AC11" s="90">
        <f>WEEKDAY(DATE($X$2,$AB$2,14))</f>
        <v>5</v>
      </c>
      <c r="AD11" s="88">
        <f>WEEKDAY(DATE($X$2,$AB$2,15))</f>
        <v>6</v>
      </c>
      <c r="AE11" s="89">
        <f>WEEKDAY(DATE($X$2,$AB$2,16))</f>
        <v>7</v>
      </c>
      <c r="AF11" s="89">
        <f>WEEKDAY(DATE($X$2,$AB$2,17))</f>
        <v>1</v>
      </c>
      <c r="AG11" s="89">
        <f>WEEKDAY(DATE($X$2,$AB$2,18))</f>
        <v>2</v>
      </c>
      <c r="AH11" s="89">
        <f>WEEKDAY(DATE($X$2,$AB$2,19))</f>
        <v>3</v>
      </c>
      <c r="AI11" s="89">
        <f>WEEKDAY(DATE($X$2,$AB$2,20))</f>
        <v>4</v>
      </c>
      <c r="AJ11" s="90">
        <f>WEEKDAY(DATE($X$2,$AB$2,21))</f>
        <v>5</v>
      </c>
      <c r="AK11" s="88">
        <f>WEEKDAY(DATE($X$2,$AB$2,22))</f>
        <v>6</v>
      </c>
      <c r="AL11" s="89">
        <f>WEEKDAY(DATE($X$2,$AB$2,23))</f>
        <v>7</v>
      </c>
      <c r="AM11" s="89">
        <f>WEEKDAY(DATE($X$2,$AB$2,24))</f>
        <v>1</v>
      </c>
      <c r="AN11" s="89">
        <f>WEEKDAY(DATE($X$2,$AB$2,25))</f>
        <v>2</v>
      </c>
      <c r="AO11" s="89">
        <f>WEEKDAY(DATE($X$2,$AB$2,26))</f>
        <v>3</v>
      </c>
      <c r="AP11" s="89">
        <f>WEEKDAY(DATE($X$2,$AB$2,27))</f>
        <v>4</v>
      </c>
      <c r="AQ11" s="90">
        <f>WEEKDAY(DATE($X$2,$AB$2,28))</f>
        <v>5</v>
      </c>
      <c r="AR11" s="88">
        <f>IF(AR10=29,WEEKDAY(DATE($X$2,$AB$2,29)),0)</f>
        <v>0</v>
      </c>
      <c r="AS11" s="89">
        <f>IF(AS10=30,WEEKDAY(DATE($X$2,$AB$2,30)),0)</f>
        <v>0</v>
      </c>
      <c r="AT11" s="94">
        <f>IF(AT10=31,WEEKDAY(DATE($X$2,$AB$2,31)),0)</f>
        <v>0</v>
      </c>
      <c r="AU11" s="232"/>
      <c r="AV11" s="233"/>
      <c r="AW11" s="232"/>
      <c r="AX11" s="233"/>
      <c r="AY11" s="237"/>
      <c r="AZ11" s="237"/>
      <c r="BA11" s="237"/>
      <c r="BB11" s="237"/>
      <c r="BC11" s="237"/>
      <c r="BD11" s="237"/>
    </row>
    <row r="12" spans="1:57" ht="20.25" customHeight="1" thickBot="1" x14ac:dyDescent="0.45">
      <c r="A12" s="71"/>
      <c r="B12" s="243"/>
      <c r="C12" s="248"/>
      <c r="D12" s="249"/>
      <c r="E12" s="252"/>
      <c r="F12" s="249"/>
      <c r="G12" s="252"/>
      <c r="H12" s="248"/>
      <c r="I12" s="248"/>
      <c r="J12" s="248"/>
      <c r="K12" s="249"/>
      <c r="L12" s="252"/>
      <c r="M12" s="248"/>
      <c r="N12" s="248"/>
      <c r="O12" s="255"/>
      <c r="P12" s="91" t="str">
        <f>IF(P11=1,"日",IF(P11=2,"月",IF(P11=3,"火",IF(P11=4,"水",IF(P11=5,"木",IF(P11=6,"金","土"))))))</f>
        <v>金</v>
      </c>
      <c r="Q12" s="92" t="str">
        <f t="shared" ref="Q12:V12" si="0">IF(Q11=1,"日",IF(Q11=2,"月",IF(Q11=3,"火",IF(Q11=4,"水",IF(Q11=5,"木",IF(Q11=6,"金","土"))))))</f>
        <v>土</v>
      </c>
      <c r="R12" s="92" t="str">
        <f t="shared" si="0"/>
        <v>日</v>
      </c>
      <c r="S12" s="92" t="str">
        <f t="shared" si="0"/>
        <v>月</v>
      </c>
      <c r="T12" s="92" t="str">
        <f t="shared" si="0"/>
        <v>火</v>
      </c>
      <c r="U12" s="92" t="str">
        <f t="shared" si="0"/>
        <v>水</v>
      </c>
      <c r="V12" s="93" t="str">
        <f t="shared" si="0"/>
        <v>木</v>
      </c>
      <c r="W12" s="91" t="str">
        <f t="shared" ref="W12" si="1">IF(W11=1,"日",IF(W11=2,"月",IF(W11=3,"火",IF(W11=4,"水",IF(W11=5,"木",IF(W11=6,"金","土"))))))</f>
        <v>金</v>
      </c>
      <c r="X12" s="92" t="str">
        <f t="shared" ref="X12" si="2">IF(X11=1,"日",IF(X11=2,"月",IF(X11=3,"火",IF(X11=4,"水",IF(X11=5,"木",IF(X11=6,"金","土"))))))</f>
        <v>土</v>
      </c>
      <c r="Y12" s="92" t="str">
        <f t="shared" ref="Y12" si="3">IF(Y11=1,"日",IF(Y11=2,"月",IF(Y11=3,"火",IF(Y11=4,"水",IF(Y11=5,"木",IF(Y11=6,"金","土"))))))</f>
        <v>日</v>
      </c>
      <c r="Z12" s="92" t="str">
        <f t="shared" ref="Z12" si="4">IF(Z11=1,"日",IF(Z11=2,"月",IF(Z11=3,"火",IF(Z11=4,"水",IF(Z11=5,"木",IF(Z11=6,"金","土"))))))</f>
        <v>月</v>
      </c>
      <c r="AA12" s="92" t="str">
        <f t="shared" ref="AA12" si="5">IF(AA11=1,"日",IF(AA11=2,"月",IF(AA11=3,"火",IF(AA11=4,"水",IF(AA11=5,"木",IF(AA11=6,"金","土"))))))</f>
        <v>火</v>
      </c>
      <c r="AB12" s="92" t="str">
        <f t="shared" ref="AB12" si="6">IF(AB11=1,"日",IF(AB11=2,"月",IF(AB11=3,"火",IF(AB11=4,"水",IF(AB11=5,"木",IF(AB11=6,"金","土"))))))</f>
        <v>水</v>
      </c>
      <c r="AC12" s="93" t="str">
        <f t="shared" ref="AC12" si="7">IF(AC11=1,"日",IF(AC11=2,"月",IF(AC11=3,"火",IF(AC11=4,"水",IF(AC11=5,"木",IF(AC11=6,"金","土"))))))</f>
        <v>木</v>
      </c>
      <c r="AD12" s="91" t="str">
        <f t="shared" ref="AD12" si="8">IF(AD11=1,"日",IF(AD11=2,"月",IF(AD11=3,"火",IF(AD11=4,"水",IF(AD11=5,"木",IF(AD11=6,"金","土"))))))</f>
        <v>金</v>
      </c>
      <c r="AE12" s="92" t="str">
        <f t="shared" ref="AE12" si="9">IF(AE11=1,"日",IF(AE11=2,"月",IF(AE11=3,"火",IF(AE11=4,"水",IF(AE11=5,"木",IF(AE11=6,"金","土"))))))</f>
        <v>土</v>
      </c>
      <c r="AF12" s="92" t="str">
        <f t="shared" ref="AF12" si="10">IF(AF11=1,"日",IF(AF11=2,"月",IF(AF11=3,"火",IF(AF11=4,"水",IF(AF11=5,"木",IF(AF11=6,"金","土"))))))</f>
        <v>日</v>
      </c>
      <c r="AG12" s="92" t="str">
        <f t="shared" ref="AG12" si="11">IF(AG11=1,"日",IF(AG11=2,"月",IF(AG11=3,"火",IF(AG11=4,"水",IF(AG11=5,"木",IF(AG11=6,"金","土"))))))</f>
        <v>月</v>
      </c>
      <c r="AH12" s="92" t="str">
        <f t="shared" ref="AH12" si="12">IF(AH11=1,"日",IF(AH11=2,"月",IF(AH11=3,"火",IF(AH11=4,"水",IF(AH11=5,"木",IF(AH11=6,"金","土"))))))</f>
        <v>火</v>
      </c>
      <c r="AI12" s="92" t="str">
        <f t="shared" ref="AI12" si="13">IF(AI11=1,"日",IF(AI11=2,"月",IF(AI11=3,"火",IF(AI11=4,"水",IF(AI11=5,"木",IF(AI11=6,"金","土"))))))</f>
        <v>水</v>
      </c>
      <c r="AJ12" s="93" t="str">
        <f t="shared" ref="AJ12" si="14">IF(AJ11=1,"日",IF(AJ11=2,"月",IF(AJ11=3,"火",IF(AJ11=4,"水",IF(AJ11=5,"木",IF(AJ11=6,"金","土"))))))</f>
        <v>木</v>
      </c>
      <c r="AK12" s="91" t="str">
        <f t="shared" ref="AK12" si="15">IF(AK11=1,"日",IF(AK11=2,"月",IF(AK11=3,"火",IF(AK11=4,"水",IF(AK11=5,"木",IF(AK11=6,"金","土"))))))</f>
        <v>金</v>
      </c>
      <c r="AL12" s="92" t="str">
        <f t="shared" ref="AL12" si="16">IF(AL11=1,"日",IF(AL11=2,"月",IF(AL11=3,"火",IF(AL11=4,"水",IF(AL11=5,"木",IF(AL11=6,"金","土"))))))</f>
        <v>土</v>
      </c>
      <c r="AM12" s="92" t="str">
        <f t="shared" ref="AM12" si="17">IF(AM11=1,"日",IF(AM11=2,"月",IF(AM11=3,"火",IF(AM11=4,"水",IF(AM11=5,"木",IF(AM11=6,"金","土"))))))</f>
        <v>日</v>
      </c>
      <c r="AN12" s="92" t="str">
        <f t="shared" ref="AN12" si="18">IF(AN11=1,"日",IF(AN11=2,"月",IF(AN11=3,"火",IF(AN11=4,"水",IF(AN11=5,"木",IF(AN11=6,"金","土"))))))</f>
        <v>月</v>
      </c>
      <c r="AO12" s="92" t="str">
        <f t="shared" ref="AO12" si="19">IF(AO11=1,"日",IF(AO11=2,"月",IF(AO11=3,"火",IF(AO11=4,"水",IF(AO11=5,"木",IF(AO11=6,"金","土"))))))</f>
        <v>火</v>
      </c>
      <c r="AP12" s="92" t="str">
        <f t="shared" ref="AP12" si="20">IF(AP11=1,"日",IF(AP11=2,"月",IF(AP11=3,"火",IF(AP11=4,"水",IF(AP11=5,"木",IF(AP11=6,"金","土"))))))</f>
        <v>水</v>
      </c>
      <c r="AQ12" s="93" t="str">
        <f t="shared" ref="AQ12" si="21">IF(AQ11=1,"日",IF(AQ11=2,"月",IF(AQ11=3,"火",IF(AQ11=4,"水",IF(AQ11=5,"木",IF(AQ11=6,"金","土"))))))</f>
        <v>木</v>
      </c>
      <c r="AR12" s="92" t="str">
        <f>IF(AR11=1,"日",IF(AR11=2,"月",IF(AR11=3,"火",IF(AR11=4,"水",IF(AR11=5,"木",IF(AR11=6,"金",IF(AR11=0,"","土")))))))</f>
        <v/>
      </c>
      <c r="AS12" s="92" t="str">
        <f>IF(AS11=1,"日",IF(AS11=2,"月",IF(AS11=3,"火",IF(AS11=4,"水",IF(AS11=5,"木",IF(AS11=6,"金",IF(AS11=0,"","土")))))))</f>
        <v/>
      </c>
      <c r="AT12" s="95" t="str">
        <f>IF(AT11=1,"日",IF(AT11=2,"月",IF(AT11=3,"火",IF(AT11=4,"水",IF(AT11=5,"木",IF(AT11=6,"金",IF(AT11=0,"","土")))))))</f>
        <v/>
      </c>
      <c r="AU12" s="234"/>
      <c r="AV12" s="235"/>
      <c r="AW12" s="234"/>
      <c r="AX12" s="235"/>
      <c r="AY12" s="237"/>
      <c r="AZ12" s="237"/>
      <c r="BA12" s="237"/>
      <c r="BB12" s="237"/>
      <c r="BC12" s="237"/>
      <c r="BD12" s="237"/>
    </row>
    <row r="13" spans="1:57" ht="39.950000000000003" customHeight="1" x14ac:dyDescent="0.4">
      <c r="A13" s="71"/>
      <c r="B13" s="85">
        <v>1</v>
      </c>
      <c r="C13" s="214"/>
      <c r="D13" s="215"/>
      <c r="E13" s="216"/>
      <c r="F13" s="217"/>
      <c r="G13" s="218"/>
      <c r="H13" s="219"/>
      <c r="I13" s="219"/>
      <c r="J13" s="219"/>
      <c r="K13" s="220"/>
      <c r="L13" s="221"/>
      <c r="M13" s="222"/>
      <c r="N13" s="222"/>
      <c r="O13" s="223"/>
      <c r="P13" s="129"/>
      <c r="Q13" s="130"/>
      <c r="R13" s="130"/>
      <c r="S13" s="130"/>
      <c r="T13" s="130"/>
      <c r="U13" s="130"/>
      <c r="V13" s="131"/>
      <c r="W13" s="129"/>
      <c r="X13" s="130"/>
      <c r="Y13" s="130"/>
      <c r="Z13" s="130"/>
      <c r="AA13" s="130"/>
      <c r="AB13" s="130"/>
      <c r="AC13" s="131"/>
      <c r="AD13" s="129"/>
      <c r="AE13" s="130"/>
      <c r="AF13" s="130"/>
      <c r="AG13" s="130"/>
      <c r="AH13" s="130"/>
      <c r="AI13" s="130"/>
      <c r="AJ13" s="131"/>
      <c r="AK13" s="129"/>
      <c r="AL13" s="130"/>
      <c r="AM13" s="130"/>
      <c r="AN13" s="130"/>
      <c r="AO13" s="130"/>
      <c r="AP13" s="130"/>
      <c r="AQ13" s="131"/>
      <c r="AR13" s="129"/>
      <c r="AS13" s="130"/>
      <c r="AT13" s="131"/>
      <c r="AU13" s="224">
        <f>IF($AZ$3="４週",SUM(P13:AQ13),IF($AZ$3="暦月",SUM(P13:AT13),""))</f>
        <v>0</v>
      </c>
      <c r="AV13" s="225"/>
      <c r="AW13" s="226">
        <f t="shared" ref="AW13:AW30" si="22">IF($AZ$3="４週",AU13/4,IF($AZ$3="暦月",AU13/($AZ$6/7),""))</f>
        <v>0</v>
      </c>
      <c r="AX13" s="227"/>
      <c r="AY13" s="211"/>
      <c r="AZ13" s="212"/>
      <c r="BA13" s="212"/>
      <c r="BB13" s="212"/>
      <c r="BC13" s="212"/>
      <c r="BD13" s="213"/>
    </row>
    <row r="14" spans="1:57" ht="39.950000000000003" customHeight="1" x14ac:dyDescent="0.4">
      <c r="A14" s="71"/>
      <c r="B14" s="86">
        <f t="shared" ref="B14:B30" si="23">B13+1</f>
        <v>2</v>
      </c>
      <c r="C14" s="197"/>
      <c r="D14" s="198"/>
      <c r="E14" s="199"/>
      <c r="F14" s="200"/>
      <c r="G14" s="201"/>
      <c r="H14" s="202"/>
      <c r="I14" s="202"/>
      <c r="J14" s="202"/>
      <c r="K14" s="203"/>
      <c r="L14" s="204"/>
      <c r="M14" s="205"/>
      <c r="N14" s="205"/>
      <c r="O14" s="206"/>
      <c r="P14" s="132"/>
      <c r="Q14" s="133"/>
      <c r="R14" s="133"/>
      <c r="S14" s="133"/>
      <c r="T14" s="133"/>
      <c r="U14" s="133"/>
      <c r="V14" s="134"/>
      <c r="W14" s="132"/>
      <c r="X14" s="133"/>
      <c r="Y14" s="133"/>
      <c r="Z14" s="133"/>
      <c r="AA14" s="133"/>
      <c r="AB14" s="133"/>
      <c r="AC14" s="134"/>
      <c r="AD14" s="132"/>
      <c r="AE14" s="133"/>
      <c r="AF14" s="133"/>
      <c r="AG14" s="133"/>
      <c r="AH14" s="133"/>
      <c r="AI14" s="133"/>
      <c r="AJ14" s="134"/>
      <c r="AK14" s="132"/>
      <c r="AL14" s="133"/>
      <c r="AM14" s="133"/>
      <c r="AN14" s="133"/>
      <c r="AO14" s="133"/>
      <c r="AP14" s="133"/>
      <c r="AQ14" s="134"/>
      <c r="AR14" s="132"/>
      <c r="AS14" s="133"/>
      <c r="AT14" s="134"/>
      <c r="AU14" s="207">
        <f>IF($AZ$3="４週",SUM(P14:AQ14),IF($AZ$3="暦月",SUM(P14:AT14),""))</f>
        <v>0</v>
      </c>
      <c r="AV14" s="208"/>
      <c r="AW14" s="209">
        <f t="shared" si="22"/>
        <v>0</v>
      </c>
      <c r="AX14" s="210"/>
      <c r="AY14" s="177"/>
      <c r="AZ14" s="178"/>
      <c r="BA14" s="178"/>
      <c r="BB14" s="178"/>
      <c r="BC14" s="178"/>
      <c r="BD14" s="179"/>
    </row>
    <row r="15" spans="1:57" ht="39.950000000000003" customHeight="1" x14ac:dyDescent="0.4">
      <c r="A15" s="71"/>
      <c r="B15" s="86">
        <f t="shared" si="23"/>
        <v>3</v>
      </c>
      <c r="C15" s="197"/>
      <c r="D15" s="198"/>
      <c r="E15" s="199"/>
      <c r="F15" s="200"/>
      <c r="G15" s="201"/>
      <c r="H15" s="202"/>
      <c r="I15" s="202"/>
      <c r="J15" s="202"/>
      <c r="K15" s="203"/>
      <c r="L15" s="204"/>
      <c r="M15" s="205"/>
      <c r="N15" s="205"/>
      <c r="O15" s="206"/>
      <c r="P15" s="132"/>
      <c r="Q15" s="133"/>
      <c r="R15" s="133"/>
      <c r="S15" s="133"/>
      <c r="T15" s="133"/>
      <c r="U15" s="133"/>
      <c r="V15" s="134"/>
      <c r="W15" s="132"/>
      <c r="X15" s="133"/>
      <c r="Y15" s="133"/>
      <c r="Z15" s="133"/>
      <c r="AA15" s="133"/>
      <c r="AB15" s="133"/>
      <c r="AC15" s="134"/>
      <c r="AD15" s="132"/>
      <c r="AE15" s="133"/>
      <c r="AF15" s="133"/>
      <c r="AG15" s="133"/>
      <c r="AH15" s="133"/>
      <c r="AI15" s="133"/>
      <c r="AJ15" s="134"/>
      <c r="AK15" s="132"/>
      <c r="AL15" s="133"/>
      <c r="AM15" s="133"/>
      <c r="AN15" s="133"/>
      <c r="AO15" s="133"/>
      <c r="AP15" s="133"/>
      <c r="AQ15" s="134"/>
      <c r="AR15" s="132"/>
      <c r="AS15" s="133"/>
      <c r="AT15" s="134"/>
      <c r="AU15" s="207">
        <f>IF($AZ$3="４週",SUM(P15:AQ15),IF($AZ$3="暦月",SUM(P15:AT15),""))</f>
        <v>0</v>
      </c>
      <c r="AV15" s="208"/>
      <c r="AW15" s="209">
        <f t="shared" si="22"/>
        <v>0</v>
      </c>
      <c r="AX15" s="210"/>
      <c r="AY15" s="177"/>
      <c r="AZ15" s="178"/>
      <c r="BA15" s="178"/>
      <c r="BB15" s="178"/>
      <c r="BC15" s="178"/>
      <c r="BD15" s="179"/>
    </row>
    <row r="16" spans="1:57" ht="39.950000000000003" customHeight="1" x14ac:dyDescent="0.4">
      <c r="A16" s="71"/>
      <c r="B16" s="86">
        <f t="shared" si="23"/>
        <v>4</v>
      </c>
      <c r="C16" s="197"/>
      <c r="D16" s="198"/>
      <c r="E16" s="199"/>
      <c r="F16" s="200"/>
      <c r="G16" s="201"/>
      <c r="H16" s="202"/>
      <c r="I16" s="202"/>
      <c r="J16" s="202"/>
      <c r="K16" s="203"/>
      <c r="L16" s="204"/>
      <c r="M16" s="205"/>
      <c r="N16" s="205"/>
      <c r="O16" s="206"/>
      <c r="P16" s="132"/>
      <c r="Q16" s="133"/>
      <c r="R16" s="133"/>
      <c r="S16" s="133"/>
      <c r="T16" s="133"/>
      <c r="U16" s="133"/>
      <c r="V16" s="134"/>
      <c r="W16" s="132"/>
      <c r="X16" s="133"/>
      <c r="Y16" s="133"/>
      <c r="Z16" s="133"/>
      <c r="AA16" s="133"/>
      <c r="AB16" s="133"/>
      <c r="AC16" s="134"/>
      <c r="AD16" s="132"/>
      <c r="AE16" s="133"/>
      <c r="AF16" s="133"/>
      <c r="AG16" s="133"/>
      <c r="AH16" s="133"/>
      <c r="AI16" s="133"/>
      <c r="AJ16" s="134"/>
      <c r="AK16" s="132"/>
      <c r="AL16" s="133"/>
      <c r="AM16" s="133"/>
      <c r="AN16" s="133"/>
      <c r="AO16" s="133"/>
      <c r="AP16" s="133"/>
      <c r="AQ16" s="134"/>
      <c r="AR16" s="132"/>
      <c r="AS16" s="133"/>
      <c r="AT16" s="134"/>
      <c r="AU16" s="207">
        <f>IF($AZ$3="４週",SUM(P16:AQ16),IF($AZ$3="暦月",SUM(P16:AT16),""))</f>
        <v>0</v>
      </c>
      <c r="AV16" s="208"/>
      <c r="AW16" s="209">
        <f t="shared" si="22"/>
        <v>0</v>
      </c>
      <c r="AX16" s="210"/>
      <c r="AY16" s="177"/>
      <c r="AZ16" s="178"/>
      <c r="BA16" s="178"/>
      <c r="BB16" s="178"/>
      <c r="BC16" s="178"/>
      <c r="BD16" s="179"/>
    </row>
    <row r="17" spans="1:56" ht="39.950000000000003" customHeight="1" x14ac:dyDescent="0.4">
      <c r="A17" s="71"/>
      <c r="B17" s="86">
        <f t="shared" si="23"/>
        <v>5</v>
      </c>
      <c r="C17" s="197"/>
      <c r="D17" s="198"/>
      <c r="E17" s="199"/>
      <c r="F17" s="200"/>
      <c r="G17" s="201"/>
      <c r="H17" s="202"/>
      <c r="I17" s="202"/>
      <c r="J17" s="202"/>
      <c r="K17" s="203"/>
      <c r="L17" s="204"/>
      <c r="M17" s="205"/>
      <c r="N17" s="205"/>
      <c r="O17" s="206"/>
      <c r="P17" s="132"/>
      <c r="Q17" s="133"/>
      <c r="R17" s="133"/>
      <c r="S17" s="133"/>
      <c r="T17" s="133"/>
      <c r="U17" s="133"/>
      <c r="V17" s="134"/>
      <c r="W17" s="132"/>
      <c r="X17" s="133"/>
      <c r="Y17" s="133"/>
      <c r="Z17" s="133"/>
      <c r="AA17" s="133"/>
      <c r="AB17" s="133"/>
      <c r="AC17" s="134"/>
      <c r="AD17" s="132"/>
      <c r="AE17" s="133"/>
      <c r="AF17" s="133"/>
      <c r="AG17" s="133"/>
      <c r="AH17" s="133"/>
      <c r="AI17" s="133"/>
      <c r="AJ17" s="134"/>
      <c r="AK17" s="132"/>
      <c r="AL17" s="133"/>
      <c r="AM17" s="133"/>
      <c r="AN17" s="133"/>
      <c r="AO17" s="133"/>
      <c r="AP17" s="133"/>
      <c r="AQ17" s="134"/>
      <c r="AR17" s="132"/>
      <c r="AS17" s="133"/>
      <c r="AT17" s="134"/>
      <c r="AU17" s="207">
        <f t="shared" ref="AU17:AU30" si="24">IF($AZ$3="４週",SUM(P17:AQ17),IF($AZ$3="暦月",SUM(P17:AT17),""))</f>
        <v>0</v>
      </c>
      <c r="AV17" s="208"/>
      <c r="AW17" s="209">
        <f t="shared" si="22"/>
        <v>0</v>
      </c>
      <c r="AX17" s="210"/>
      <c r="AY17" s="177"/>
      <c r="AZ17" s="178"/>
      <c r="BA17" s="178"/>
      <c r="BB17" s="178"/>
      <c r="BC17" s="178"/>
      <c r="BD17" s="179"/>
    </row>
    <row r="18" spans="1:56" ht="39.950000000000003" customHeight="1" x14ac:dyDescent="0.4">
      <c r="A18" s="71"/>
      <c r="B18" s="86">
        <f t="shared" si="23"/>
        <v>6</v>
      </c>
      <c r="C18" s="197"/>
      <c r="D18" s="198"/>
      <c r="E18" s="199"/>
      <c r="F18" s="200"/>
      <c r="G18" s="201"/>
      <c r="H18" s="202"/>
      <c r="I18" s="202"/>
      <c r="J18" s="202"/>
      <c r="K18" s="203"/>
      <c r="L18" s="204"/>
      <c r="M18" s="205"/>
      <c r="N18" s="205"/>
      <c r="O18" s="206"/>
      <c r="P18" s="132"/>
      <c r="Q18" s="133"/>
      <c r="R18" s="133"/>
      <c r="S18" s="133"/>
      <c r="T18" s="133"/>
      <c r="U18" s="133"/>
      <c r="V18" s="134"/>
      <c r="W18" s="132"/>
      <c r="X18" s="133"/>
      <c r="Y18" s="133"/>
      <c r="Z18" s="133"/>
      <c r="AA18" s="133"/>
      <c r="AB18" s="133"/>
      <c r="AC18" s="134"/>
      <c r="AD18" s="132"/>
      <c r="AE18" s="133"/>
      <c r="AF18" s="133"/>
      <c r="AG18" s="133"/>
      <c r="AH18" s="133"/>
      <c r="AI18" s="133"/>
      <c r="AJ18" s="134"/>
      <c r="AK18" s="132"/>
      <c r="AL18" s="133"/>
      <c r="AM18" s="133"/>
      <c r="AN18" s="133"/>
      <c r="AO18" s="133"/>
      <c r="AP18" s="133"/>
      <c r="AQ18" s="134"/>
      <c r="AR18" s="132"/>
      <c r="AS18" s="133"/>
      <c r="AT18" s="134"/>
      <c r="AU18" s="207">
        <f t="shared" si="24"/>
        <v>0</v>
      </c>
      <c r="AV18" s="208"/>
      <c r="AW18" s="209">
        <f t="shared" si="22"/>
        <v>0</v>
      </c>
      <c r="AX18" s="210"/>
      <c r="AY18" s="177"/>
      <c r="AZ18" s="178"/>
      <c r="BA18" s="178"/>
      <c r="BB18" s="178"/>
      <c r="BC18" s="178"/>
      <c r="BD18" s="179"/>
    </row>
    <row r="19" spans="1:56" ht="39.950000000000003" customHeight="1" x14ac:dyDescent="0.4">
      <c r="A19" s="71"/>
      <c r="B19" s="86">
        <f t="shared" si="23"/>
        <v>7</v>
      </c>
      <c r="C19" s="197"/>
      <c r="D19" s="198"/>
      <c r="E19" s="199"/>
      <c r="F19" s="200"/>
      <c r="G19" s="201"/>
      <c r="H19" s="202"/>
      <c r="I19" s="202"/>
      <c r="J19" s="202"/>
      <c r="K19" s="203"/>
      <c r="L19" s="204"/>
      <c r="M19" s="205"/>
      <c r="N19" s="205"/>
      <c r="O19" s="206"/>
      <c r="P19" s="132"/>
      <c r="Q19" s="133"/>
      <c r="R19" s="133"/>
      <c r="S19" s="133"/>
      <c r="T19" s="133"/>
      <c r="U19" s="133"/>
      <c r="V19" s="134"/>
      <c r="W19" s="132"/>
      <c r="X19" s="133"/>
      <c r="Y19" s="133"/>
      <c r="Z19" s="133"/>
      <c r="AA19" s="133"/>
      <c r="AB19" s="133"/>
      <c r="AC19" s="134"/>
      <c r="AD19" s="132"/>
      <c r="AE19" s="133"/>
      <c r="AF19" s="133"/>
      <c r="AG19" s="133"/>
      <c r="AH19" s="133"/>
      <c r="AI19" s="133"/>
      <c r="AJ19" s="134"/>
      <c r="AK19" s="132"/>
      <c r="AL19" s="133"/>
      <c r="AM19" s="133"/>
      <c r="AN19" s="133"/>
      <c r="AO19" s="133"/>
      <c r="AP19" s="133"/>
      <c r="AQ19" s="134"/>
      <c r="AR19" s="132"/>
      <c r="AS19" s="133"/>
      <c r="AT19" s="134"/>
      <c r="AU19" s="207">
        <f>IF($AZ$3="４週",SUM(P19:AQ19),IF($AZ$3="暦月",SUM(P19:AT19),""))</f>
        <v>0</v>
      </c>
      <c r="AV19" s="208"/>
      <c r="AW19" s="209">
        <f t="shared" si="22"/>
        <v>0</v>
      </c>
      <c r="AX19" s="210"/>
      <c r="AY19" s="177"/>
      <c r="AZ19" s="178"/>
      <c r="BA19" s="178"/>
      <c r="BB19" s="178"/>
      <c r="BC19" s="178"/>
      <c r="BD19" s="179"/>
    </row>
    <row r="20" spans="1:56" ht="39.950000000000003" customHeight="1" x14ac:dyDescent="0.4">
      <c r="A20" s="71"/>
      <c r="B20" s="86">
        <f t="shared" si="23"/>
        <v>8</v>
      </c>
      <c r="C20" s="197"/>
      <c r="D20" s="198"/>
      <c r="E20" s="199"/>
      <c r="F20" s="200"/>
      <c r="G20" s="201"/>
      <c r="H20" s="202"/>
      <c r="I20" s="202"/>
      <c r="J20" s="202"/>
      <c r="K20" s="203"/>
      <c r="L20" s="204"/>
      <c r="M20" s="205"/>
      <c r="N20" s="205"/>
      <c r="O20" s="206"/>
      <c r="P20" s="132"/>
      <c r="Q20" s="133"/>
      <c r="R20" s="133"/>
      <c r="S20" s="133"/>
      <c r="T20" s="133"/>
      <c r="U20" s="133"/>
      <c r="V20" s="134"/>
      <c r="W20" s="132"/>
      <c r="X20" s="133"/>
      <c r="Y20" s="133"/>
      <c r="Z20" s="133"/>
      <c r="AA20" s="133"/>
      <c r="AB20" s="133"/>
      <c r="AC20" s="134"/>
      <c r="AD20" s="132"/>
      <c r="AE20" s="133"/>
      <c r="AF20" s="133"/>
      <c r="AG20" s="133"/>
      <c r="AH20" s="133"/>
      <c r="AI20" s="133"/>
      <c r="AJ20" s="134"/>
      <c r="AK20" s="132"/>
      <c r="AL20" s="133"/>
      <c r="AM20" s="133"/>
      <c r="AN20" s="133"/>
      <c r="AO20" s="133"/>
      <c r="AP20" s="133"/>
      <c r="AQ20" s="134"/>
      <c r="AR20" s="132"/>
      <c r="AS20" s="133"/>
      <c r="AT20" s="134"/>
      <c r="AU20" s="207">
        <f t="shared" si="24"/>
        <v>0</v>
      </c>
      <c r="AV20" s="208"/>
      <c r="AW20" s="209">
        <f t="shared" si="22"/>
        <v>0</v>
      </c>
      <c r="AX20" s="210"/>
      <c r="AY20" s="177"/>
      <c r="AZ20" s="178"/>
      <c r="BA20" s="178"/>
      <c r="BB20" s="178"/>
      <c r="BC20" s="178"/>
      <c r="BD20" s="179"/>
    </row>
    <row r="21" spans="1:56" ht="39.950000000000003" customHeight="1" x14ac:dyDescent="0.4">
      <c r="A21" s="71"/>
      <c r="B21" s="86">
        <f t="shared" si="23"/>
        <v>9</v>
      </c>
      <c r="C21" s="197"/>
      <c r="D21" s="198"/>
      <c r="E21" s="199"/>
      <c r="F21" s="200"/>
      <c r="G21" s="201"/>
      <c r="H21" s="202"/>
      <c r="I21" s="202"/>
      <c r="J21" s="202"/>
      <c r="K21" s="203"/>
      <c r="L21" s="204"/>
      <c r="M21" s="205"/>
      <c r="N21" s="205"/>
      <c r="O21" s="206"/>
      <c r="P21" s="132"/>
      <c r="Q21" s="133"/>
      <c r="R21" s="133"/>
      <c r="S21" s="133"/>
      <c r="T21" s="133"/>
      <c r="U21" s="133"/>
      <c r="V21" s="134"/>
      <c r="W21" s="132"/>
      <c r="X21" s="133"/>
      <c r="Y21" s="133"/>
      <c r="Z21" s="133"/>
      <c r="AA21" s="133"/>
      <c r="AB21" s="133"/>
      <c r="AC21" s="134"/>
      <c r="AD21" s="132"/>
      <c r="AE21" s="133"/>
      <c r="AF21" s="133"/>
      <c r="AG21" s="133"/>
      <c r="AH21" s="133"/>
      <c r="AI21" s="133"/>
      <c r="AJ21" s="134"/>
      <c r="AK21" s="132"/>
      <c r="AL21" s="133"/>
      <c r="AM21" s="133"/>
      <c r="AN21" s="133"/>
      <c r="AO21" s="133"/>
      <c r="AP21" s="133"/>
      <c r="AQ21" s="134"/>
      <c r="AR21" s="132"/>
      <c r="AS21" s="133"/>
      <c r="AT21" s="134"/>
      <c r="AU21" s="207">
        <f t="shared" si="24"/>
        <v>0</v>
      </c>
      <c r="AV21" s="208"/>
      <c r="AW21" s="209">
        <f t="shared" si="22"/>
        <v>0</v>
      </c>
      <c r="AX21" s="210"/>
      <c r="AY21" s="177"/>
      <c r="AZ21" s="178"/>
      <c r="BA21" s="178"/>
      <c r="BB21" s="178"/>
      <c r="BC21" s="178"/>
      <c r="BD21" s="179"/>
    </row>
    <row r="22" spans="1:56" ht="39.950000000000003" customHeight="1" x14ac:dyDescent="0.4">
      <c r="A22" s="71"/>
      <c r="B22" s="86">
        <f t="shared" si="23"/>
        <v>10</v>
      </c>
      <c r="C22" s="197"/>
      <c r="D22" s="198"/>
      <c r="E22" s="199"/>
      <c r="F22" s="200"/>
      <c r="G22" s="201"/>
      <c r="H22" s="202"/>
      <c r="I22" s="202"/>
      <c r="J22" s="202"/>
      <c r="K22" s="203"/>
      <c r="L22" s="204"/>
      <c r="M22" s="205"/>
      <c r="N22" s="205"/>
      <c r="O22" s="206"/>
      <c r="P22" s="132"/>
      <c r="Q22" s="133"/>
      <c r="R22" s="133"/>
      <c r="S22" s="133"/>
      <c r="T22" s="133"/>
      <c r="U22" s="133"/>
      <c r="V22" s="134"/>
      <c r="W22" s="132"/>
      <c r="X22" s="133"/>
      <c r="Y22" s="133"/>
      <c r="Z22" s="133"/>
      <c r="AA22" s="133"/>
      <c r="AB22" s="133"/>
      <c r="AC22" s="134"/>
      <c r="AD22" s="132"/>
      <c r="AE22" s="133"/>
      <c r="AF22" s="133"/>
      <c r="AG22" s="133"/>
      <c r="AH22" s="133"/>
      <c r="AI22" s="133"/>
      <c r="AJ22" s="134"/>
      <c r="AK22" s="132"/>
      <c r="AL22" s="133"/>
      <c r="AM22" s="133"/>
      <c r="AN22" s="133"/>
      <c r="AO22" s="133"/>
      <c r="AP22" s="133"/>
      <c r="AQ22" s="134"/>
      <c r="AR22" s="132"/>
      <c r="AS22" s="133"/>
      <c r="AT22" s="134"/>
      <c r="AU22" s="207">
        <f t="shared" si="24"/>
        <v>0</v>
      </c>
      <c r="AV22" s="208"/>
      <c r="AW22" s="209">
        <f t="shared" si="22"/>
        <v>0</v>
      </c>
      <c r="AX22" s="210"/>
      <c r="AY22" s="177"/>
      <c r="AZ22" s="178"/>
      <c r="BA22" s="178"/>
      <c r="BB22" s="178"/>
      <c r="BC22" s="178"/>
      <c r="BD22" s="179"/>
    </row>
    <row r="23" spans="1:56" ht="39.950000000000003" customHeight="1" x14ac:dyDescent="0.4">
      <c r="A23" s="71"/>
      <c r="B23" s="86">
        <f t="shared" si="23"/>
        <v>11</v>
      </c>
      <c r="C23" s="197"/>
      <c r="D23" s="198"/>
      <c r="E23" s="199"/>
      <c r="F23" s="200"/>
      <c r="G23" s="201"/>
      <c r="H23" s="202"/>
      <c r="I23" s="202"/>
      <c r="J23" s="202"/>
      <c r="K23" s="203"/>
      <c r="L23" s="204"/>
      <c r="M23" s="205"/>
      <c r="N23" s="205"/>
      <c r="O23" s="206"/>
      <c r="P23" s="132"/>
      <c r="Q23" s="133"/>
      <c r="R23" s="133"/>
      <c r="S23" s="133"/>
      <c r="T23" s="133"/>
      <c r="U23" s="133"/>
      <c r="V23" s="134"/>
      <c r="W23" s="132"/>
      <c r="X23" s="133"/>
      <c r="Y23" s="133"/>
      <c r="Z23" s="133"/>
      <c r="AA23" s="133"/>
      <c r="AB23" s="133"/>
      <c r="AC23" s="134"/>
      <c r="AD23" s="132"/>
      <c r="AE23" s="133"/>
      <c r="AF23" s="133"/>
      <c r="AG23" s="133"/>
      <c r="AH23" s="133"/>
      <c r="AI23" s="133"/>
      <c r="AJ23" s="134"/>
      <c r="AK23" s="132"/>
      <c r="AL23" s="133"/>
      <c r="AM23" s="133"/>
      <c r="AN23" s="133"/>
      <c r="AO23" s="133"/>
      <c r="AP23" s="133"/>
      <c r="AQ23" s="134"/>
      <c r="AR23" s="132"/>
      <c r="AS23" s="133"/>
      <c r="AT23" s="134"/>
      <c r="AU23" s="207">
        <f t="shared" si="24"/>
        <v>0</v>
      </c>
      <c r="AV23" s="208"/>
      <c r="AW23" s="209">
        <f t="shared" si="22"/>
        <v>0</v>
      </c>
      <c r="AX23" s="210"/>
      <c r="AY23" s="177"/>
      <c r="AZ23" s="178"/>
      <c r="BA23" s="178"/>
      <c r="BB23" s="178"/>
      <c r="BC23" s="178"/>
      <c r="BD23" s="179"/>
    </row>
    <row r="24" spans="1:56" ht="39.950000000000003" customHeight="1" x14ac:dyDescent="0.4">
      <c r="A24" s="71"/>
      <c r="B24" s="86">
        <f t="shared" si="23"/>
        <v>12</v>
      </c>
      <c r="C24" s="197"/>
      <c r="D24" s="198"/>
      <c r="E24" s="199"/>
      <c r="F24" s="200"/>
      <c r="G24" s="201"/>
      <c r="H24" s="202"/>
      <c r="I24" s="202"/>
      <c r="J24" s="202"/>
      <c r="K24" s="203"/>
      <c r="L24" s="204"/>
      <c r="M24" s="205"/>
      <c r="N24" s="205"/>
      <c r="O24" s="206"/>
      <c r="P24" s="132"/>
      <c r="Q24" s="133"/>
      <c r="R24" s="133"/>
      <c r="S24" s="133"/>
      <c r="T24" s="133"/>
      <c r="U24" s="133"/>
      <c r="V24" s="134"/>
      <c r="W24" s="132"/>
      <c r="X24" s="133"/>
      <c r="Y24" s="133"/>
      <c r="Z24" s="133"/>
      <c r="AA24" s="133"/>
      <c r="AB24" s="133"/>
      <c r="AC24" s="134"/>
      <c r="AD24" s="132"/>
      <c r="AE24" s="133"/>
      <c r="AF24" s="133"/>
      <c r="AG24" s="133"/>
      <c r="AH24" s="133"/>
      <c r="AI24" s="133"/>
      <c r="AJ24" s="134"/>
      <c r="AK24" s="132"/>
      <c r="AL24" s="133"/>
      <c r="AM24" s="133"/>
      <c r="AN24" s="133"/>
      <c r="AO24" s="133"/>
      <c r="AP24" s="133"/>
      <c r="AQ24" s="134"/>
      <c r="AR24" s="132"/>
      <c r="AS24" s="133"/>
      <c r="AT24" s="134"/>
      <c r="AU24" s="207">
        <f t="shared" si="24"/>
        <v>0</v>
      </c>
      <c r="AV24" s="208"/>
      <c r="AW24" s="209">
        <f t="shared" si="22"/>
        <v>0</v>
      </c>
      <c r="AX24" s="210"/>
      <c r="AY24" s="177"/>
      <c r="AZ24" s="178"/>
      <c r="BA24" s="178"/>
      <c r="BB24" s="178"/>
      <c r="BC24" s="178"/>
      <c r="BD24" s="179"/>
    </row>
    <row r="25" spans="1:56" ht="39.950000000000003" customHeight="1" x14ac:dyDescent="0.4">
      <c r="A25" s="71"/>
      <c r="B25" s="86">
        <f t="shared" si="23"/>
        <v>13</v>
      </c>
      <c r="C25" s="197"/>
      <c r="D25" s="198"/>
      <c r="E25" s="199"/>
      <c r="F25" s="200"/>
      <c r="G25" s="201"/>
      <c r="H25" s="202"/>
      <c r="I25" s="202"/>
      <c r="J25" s="202"/>
      <c r="K25" s="203"/>
      <c r="L25" s="204"/>
      <c r="M25" s="205"/>
      <c r="N25" s="205"/>
      <c r="O25" s="206"/>
      <c r="P25" s="132"/>
      <c r="Q25" s="133"/>
      <c r="R25" s="133"/>
      <c r="S25" s="133"/>
      <c r="T25" s="133"/>
      <c r="U25" s="133"/>
      <c r="V25" s="134"/>
      <c r="W25" s="132"/>
      <c r="X25" s="133"/>
      <c r="Y25" s="133"/>
      <c r="Z25" s="133"/>
      <c r="AA25" s="133"/>
      <c r="AB25" s="133"/>
      <c r="AC25" s="134"/>
      <c r="AD25" s="132"/>
      <c r="AE25" s="133"/>
      <c r="AF25" s="133"/>
      <c r="AG25" s="133"/>
      <c r="AH25" s="133"/>
      <c r="AI25" s="133"/>
      <c r="AJ25" s="134"/>
      <c r="AK25" s="132"/>
      <c r="AL25" s="133"/>
      <c r="AM25" s="133"/>
      <c r="AN25" s="133"/>
      <c r="AO25" s="133"/>
      <c r="AP25" s="133"/>
      <c r="AQ25" s="134"/>
      <c r="AR25" s="132"/>
      <c r="AS25" s="133"/>
      <c r="AT25" s="134"/>
      <c r="AU25" s="207">
        <f t="shared" si="24"/>
        <v>0</v>
      </c>
      <c r="AV25" s="208"/>
      <c r="AW25" s="209">
        <f t="shared" si="22"/>
        <v>0</v>
      </c>
      <c r="AX25" s="210"/>
      <c r="AY25" s="177"/>
      <c r="AZ25" s="178"/>
      <c r="BA25" s="178"/>
      <c r="BB25" s="178"/>
      <c r="BC25" s="178"/>
      <c r="BD25" s="179"/>
    </row>
    <row r="26" spans="1:56" ht="39.950000000000003" customHeight="1" x14ac:dyDescent="0.4">
      <c r="A26" s="71"/>
      <c r="B26" s="86">
        <f t="shared" si="23"/>
        <v>14</v>
      </c>
      <c r="C26" s="197"/>
      <c r="D26" s="198"/>
      <c r="E26" s="199"/>
      <c r="F26" s="200"/>
      <c r="G26" s="201"/>
      <c r="H26" s="202"/>
      <c r="I26" s="202"/>
      <c r="J26" s="202"/>
      <c r="K26" s="203"/>
      <c r="L26" s="204"/>
      <c r="M26" s="205"/>
      <c r="N26" s="205"/>
      <c r="O26" s="206"/>
      <c r="P26" s="132"/>
      <c r="Q26" s="133"/>
      <c r="R26" s="133"/>
      <c r="S26" s="133"/>
      <c r="T26" s="133"/>
      <c r="U26" s="133"/>
      <c r="V26" s="134"/>
      <c r="W26" s="132"/>
      <c r="X26" s="133"/>
      <c r="Y26" s="133"/>
      <c r="Z26" s="133"/>
      <c r="AA26" s="133"/>
      <c r="AB26" s="133"/>
      <c r="AC26" s="134"/>
      <c r="AD26" s="132"/>
      <c r="AE26" s="133"/>
      <c r="AF26" s="133"/>
      <c r="AG26" s="133"/>
      <c r="AH26" s="133"/>
      <c r="AI26" s="133"/>
      <c r="AJ26" s="134"/>
      <c r="AK26" s="132"/>
      <c r="AL26" s="133"/>
      <c r="AM26" s="133"/>
      <c r="AN26" s="133"/>
      <c r="AO26" s="133"/>
      <c r="AP26" s="133"/>
      <c r="AQ26" s="134"/>
      <c r="AR26" s="132"/>
      <c r="AS26" s="133"/>
      <c r="AT26" s="134"/>
      <c r="AU26" s="207">
        <f t="shared" si="24"/>
        <v>0</v>
      </c>
      <c r="AV26" s="208"/>
      <c r="AW26" s="209">
        <f t="shared" si="22"/>
        <v>0</v>
      </c>
      <c r="AX26" s="210"/>
      <c r="AY26" s="177"/>
      <c r="AZ26" s="178"/>
      <c r="BA26" s="178"/>
      <c r="BB26" s="178"/>
      <c r="BC26" s="178"/>
      <c r="BD26" s="179"/>
    </row>
    <row r="27" spans="1:56" ht="39.950000000000003" customHeight="1" x14ac:dyDescent="0.4">
      <c r="A27" s="71"/>
      <c r="B27" s="86">
        <f t="shared" si="23"/>
        <v>15</v>
      </c>
      <c r="C27" s="197"/>
      <c r="D27" s="198"/>
      <c r="E27" s="199"/>
      <c r="F27" s="200"/>
      <c r="G27" s="201"/>
      <c r="H27" s="202"/>
      <c r="I27" s="202"/>
      <c r="J27" s="202"/>
      <c r="K27" s="203"/>
      <c r="L27" s="204"/>
      <c r="M27" s="205"/>
      <c r="N27" s="205"/>
      <c r="O27" s="206"/>
      <c r="P27" s="132"/>
      <c r="Q27" s="133"/>
      <c r="R27" s="133"/>
      <c r="S27" s="133"/>
      <c r="T27" s="133"/>
      <c r="U27" s="133"/>
      <c r="V27" s="134"/>
      <c r="W27" s="132"/>
      <c r="X27" s="133"/>
      <c r="Y27" s="133"/>
      <c r="Z27" s="133"/>
      <c r="AA27" s="133"/>
      <c r="AB27" s="133"/>
      <c r="AC27" s="134"/>
      <c r="AD27" s="132"/>
      <c r="AE27" s="133"/>
      <c r="AF27" s="133"/>
      <c r="AG27" s="133"/>
      <c r="AH27" s="133"/>
      <c r="AI27" s="133"/>
      <c r="AJ27" s="134"/>
      <c r="AK27" s="132"/>
      <c r="AL27" s="133"/>
      <c r="AM27" s="133"/>
      <c r="AN27" s="133"/>
      <c r="AO27" s="133"/>
      <c r="AP27" s="133"/>
      <c r="AQ27" s="134"/>
      <c r="AR27" s="132"/>
      <c r="AS27" s="133"/>
      <c r="AT27" s="134"/>
      <c r="AU27" s="207">
        <f t="shared" si="24"/>
        <v>0</v>
      </c>
      <c r="AV27" s="208"/>
      <c r="AW27" s="209">
        <f t="shared" si="22"/>
        <v>0</v>
      </c>
      <c r="AX27" s="210"/>
      <c r="AY27" s="177"/>
      <c r="AZ27" s="178"/>
      <c r="BA27" s="178"/>
      <c r="BB27" s="178"/>
      <c r="BC27" s="178"/>
      <c r="BD27" s="179"/>
    </row>
    <row r="28" spans="1:56" ht="39.950000000000003" customHeight="1" x14ac:dyDescent="0.4">
      <c r="A28" s="71"/>
      <c r="B28" s="86">
        <f t="shared" si="23"/>
        <v>16</v>
      </c>
      <c r="C28" s="197"/>
      <c r="D28" s="198"/>
      <c r="E28" s="199"/>
      <c r="F28" s="200"/>
      <c r="G28" s="201"/>
      <c r="H28" s="202"/>
      <c r="I28" s="202"/>
      <c r="J28" s="202"/>
      <c r="K28" s="203"/>
      <c r="L28" s="204"/>
      <c r="M28" s="205"/>
      <c r="N28" s="205"/>
      <c r="O28" s="206"/>
      <c r="P28" s="132"/>
      <c r="Q28" s="133"/>
      <c r="R28" s="133"/>
      <c r="S28" s="133"/>
      <c r="T28" s="133"/>
      <c r="U28" s="133"/>
      <c r="V28" s="134"/>
      <c r="W28" s="132"/>
      <c r="X28" s="133"/>
      <c r="Y28" s="133"/>
      <c r="Z28" s="133"/>
      <c r="AA28" s="133"/>
      <c r="AB28" s="133"/>
      <c r="AC28" s="134"/>
      <c r="AD28" s="132"/>
      <c r="AE28" s="133"/>
      <c r="AF28" s="133"/>
      <c r="AG28" s="133"/>
      <c r="AH28" s="133"/>
      <c r="AI28" s="133"/>
      <c r="AJ28" s="134"/>
      <c r="AK28" s="132"/>
      <c r="AL28" s="133"/>
      <c r="AM28" s="133"/>
      <c r="AN28" s="133"/>
      <c r="AO28" s="133"/>
      <c r="AP28" s="133"/>
      <c r="AQ28" s="134"/>
      <c r="AR28" s="132"/>
      <c r="AS28" s="133"/>
      <c r="AT28" s="134"/>
      <c r="AU28" s="207">
        <f t="shared" si="24"/>
        <v>0</v>
      </c>
      <c r="AV28" s="208"/>
      <c r="AW28" s="209">
        <f t="shared" si="22"/>
        <v>0</v>
      </c>
      <c r="AX28" s="210"/>
      <c r="AY28" s="177"/>
      <c r="AZ28" s="178"/>
      <c r="BA28" s="178"/>
      <c r="BB28" s="178"/>
      <c r="BC28" s="178"/>
      <c r="BD28" s="179"/>
    </row>
    <row r="29" spans="1:56" ht="39.950000000000003" customHeight="1" x14ac:dyDescent="0.4">
      <c r="A29" s="71"/>
      <c r="B29" s="86">
        <f t="shared" si="23"/>
        <v>17</v>
      </c>
      <c r="C29" s="197"/>
      <c r="D29" s="198"/>
      <c r="E29" s="199"/>
      <c r="F29" s="200"/>
      <c r="G29" s="201"/>
      <c r="H29" s="202"/>
      <c r="I29" s="202"/>
      <c r="J29" s="202"/>
      <c r="K29" s="203"/>
      <c r="L29" s="204"/>
      <c r="M29" s="205"/>
      <c r="N29" s="205"/>
      <c r="O29" s="206"/>
      <c r="P29" s="132"/>
      <c r="Q29" s="133"/>
      <c r="R29" s="133"/>
      <c r="S29" s="133"/>
      <c r="T29" s="133"/>
      <c r="U29" s="133"/>
      <c r="V29" s="134"/>
      <c r="W29" s="132"/>
      <c r="X29" s="133"/>
      <c r="Y29" s="133"/>
      <c r="Z29" s="133"/>
      <c r="AA29" s="133"/>
      <c r="AB29" s="133"/>
      <c r="AC29" s="134"/>
      <c r="AD29" s="132"/>
      <c r="AE29" s="133"/>
      <c r="AF29" s="133"/>
      <c r="AG29" s="133"/>
      <c r="AH29" s="133"/>
      <c r="AI29" s="133"/>
      <c r="AJ29" s="134"/>
      <c r="AK29" s="132"/>
      <c r="AL29" s="133"/>
      <c r="AM29" s="133"/>
      <c r="AN29" s="133"/>
      <c r="AO29" s="133"/>
      <c r="AP29" s="133"/>
      <c r="AQ29" s="134"/>
      <c r="AR29" s="132"/>
      <c r="AS29" s="133"/>
      <c r="AT29" s="134"/>
      <c r="AU29" s="207">
        <f t="shared" si="24"/>
        <v>0</v>
      </c>
      <c r="AV29" s="208"/>
      <c r="AW29" s="209">
        <f t="shared" si="22"/>
        <v>0</v>
      </c>
      <c r="AX29" s="210"/>
      <c r="AY29" s="177"/>
      <c r="AZ29" s="178"/>
      <c r="BA29" s="178"/>
      <c r="BB29" s="178"/>
      <c r="BC29" s="178"/>
      <c r="BD29" s="179"/>
    </row>
    <row r="30" spans="1:56" ht="39.950000000000003" customHeight="1" thickBot="1" x14ac:dyDescent="0.45">
      <c r="A30" s="71"/>
      <c r="B30" s="87">
        <f t="shared" si="23"/>
        <v>18</v>
      </c>
      <c r="C30" s="180"/>
      <c r="D30" s="181"/>
      <c r="E30" s="182"/>
      <c r="F30" s="183"/>
      <c r="G30" s="184"/>
      <c r="H30" s="185"/>
      <c r="I30" s="185"/>
      <c r="J30" s="185"/>
      <c r="K30" s="186"/>
      <c r="L30" s="187"/>
      <c r="M30" s="188"/>
      <c r="N30" s="188"/>
      <c r="O30" s="189"/>
      <c r="P30" s="135"/>
      <c r="Q30" s="136"/>
      <c r="R30" s="136"/>
      <c r="S30" s="136"/>
      <c r="T30" s="136"/>
      <c r="U30" s="136"/>
      <c r="V30" s="137"/>
      <c r="W30" s="135"/>
      <c r="X30" s="136"/>
      <c r="Y30" s="136"/>
      <c r="Z30" s="136"/>
      <c r="AA30" s="136"/>
      <c r="AB30" s="136"/>
      <c r="AC30" s="137"/>
      <c r="AD30" s="135"/>
      <c r="AE30" s="136"/>
      <c r="AF30" s="136"/>
      <c r="AG30" s="136"/>
      <c r="AH30" s="136"/>
      <c r="AI30" s="136"/>
      <c r="AJ30" s="137"/>
      <c r="AK30" s="135"/>
      <c r="AL30" s="136"/>
      <c r="AM30" s="136"/>
      <c r="AN30" s="136"/>
      <c r="AO30" s="136"/>
      <c r="AP30" s="136"/>
      <c r="AQ30" s="137"/>
      <c r="AR30" s="135"/>
      <c r="AS30" s="136"/>
      <c r="AT30" s="137"/>
      <c r="AU30" s="190">
        <f t="shared" si="24"/>
        <v>0</v>
      </c>
      <c r="AV30" s="191"/>
      <c r="AW30" s="192">
        <f t="shared" si="22"/>
        <v>0</v>
      </c>
      <c r="AX30" s="193"/>
      <c r="AY30" s="194"/>
      <c r="AZ30" s="195"/>
      <c r="BA30" s="195"/>
      <c r="BB30" s="195"/>
      <c r="BC30" s="195"/>
      <c r="BD30" s="196"/>
    </row>
    <row r="31" spans="1:56" ht="20.25" customHeight="1" x14ac:dyDescent="0.4">
      <c r="A31" s="71"/>
      <c r="B31" s="71"/>
      <c r="C31" s="75"/>
      <c r="D31" s="76"/>
      <c r="E31" s="77"/>
      <c r="F31" s="73"/>
      <c r="G31" s="73"/>
      <c r="H31" s="73"/>
      <c r="I31" s="73"/>
      <c r="J31" s="73"/>
      <c r="K31" s="73"/>
      <c r="L31" s="73"/>
      <c r="M31" s="73"/>
      <c r="N31" s="73"/>
      <c r="O31" s="73"/>
      <c r="P31" s="73"/>
      <c r="Q31" s="73"/>
      <c r="R31" s="73"/>
      <c r="S31" s="73"/>
      <c r="T31" s="73"/>
      <c r="U31" s="73"/>
      <c r="V31" s="73"/>
      <c r="W31" s="73"/>
      <c r="X31" s="73"/>
      <c r="Y31" s="73"/>
      <c r="Z31" s="73"/>
      <c r="AA31" s="73"/>
      <c r="AB31" s="73"/>
      <c r="AC31" s="78"/>
      <c r="AD31" s="73"/>
      <c r="AE31" s="73"/>
      <c r="AF31" s="73"/>
      <c r="AG31" s="73"/>
      <c r="AH31" s="73"/>
      <c r="AI31" s="73"/>
      <c r="AJ31" s="73"/>
      <c r="AK31" s="73"/>
      <c r="AL31" s="73"/>
      <c r="AM31" s="73"/>
      <c r="AN31" s="73"/>
      <c r="AO31" s="73"/>
      <c r="AP31" s="73"/>
      <c r="AQ31" s="73"/>
      <c r="AR31" s="73"/>
      <c r="AS31" s="73"/>
      <c r="AT31" s="73"/>
      <c r="AU31" s="73"/>
      <c r="AV31" s="71"/>
      <c r="AW31" s="71"/>
      <c r="AX31" s="71"/>
      <c r="AY31" s="71"/>
      <c r="AZ31" s="71"/>
      <c r="BA31" s="71"/>
      <c r="BB31" s="71"/>
      <c r="BC31" s="71"/>
      <c r="BD31" s="71"/>
    </row>
    <row r="32" spans="1:56" ht="20.25" customHeight="1" x14ac:dyDescent="0.4">
      <c r="A32" s="71"/>
      <c r="B32" s="97" t="s">
        <v>128</v>
      </c>
      <c r="C32" s="97"/>
      <c r="D32" s="97"/>
      <c r="E32" s="97"/>
      <c r="F32" s="97"/>
      <c r="G32" s="97"/>
      <c r="H32" s="97"/>
      <c r="I32" s="97"/>
      <c r="J32" s="97"/>
      <c r="K32" s="97"/>
      <c r="L32" s="98"/>
      <c r="M32" s="97"/>
      <c r="N32" s="97"/>
      <c r="O32" s="97"/>
      <c r="P32" s="97"/>
      <c r="Q32" s="97"/>
      <c r="R32" s="97"/>
      <c r="S32" s="97"/>
      <c r="T32" s="97" t="s">
        <v>81</v>
      </c>
      <c r="U32" s="97"/>
      <c r="V32" s="97"/>
      <c r="W32" s="97"/>
      <c r="X32" s="97"/>
      <c r="Y32" s="97"/>
      <c r="Z32" s="100"/>
      <c r="AA32" s="73"/>
      <c r="AB32" s="73"/>
      <c r="AC32" s="73"/>
      <c r="AD32" s="73"/>
      <c r="AE32" s="73"/>
      <c r="AF32" s="73"/>
      <c r="AG32" s="73"/>
      <c r="AH32" s="73"/>
      <c r="AI32" s="73"/>
      <c r="AJ32" s="73"/>
      <c r="AK32" s="73"/>
      <c r="AL32" s="73"/>
      <c r="AM32" s="73"/>
      <c r="AN32" s="73"/>
      <c r="AO32" s="73"/>
      <c r="AP32" s="73"/>
      <c r="AQ32" s="73"/>
      <c r="AR32" s="73"/>
      <c r="AS32" s="73"/>
      <c r="AT32" s="73"/>
      <c r="AU32" s="73"/>
      <c r="AV32" s="73"/>
      <c r="AW32" s="73"/>
      <c r="AX32" s="73"/>
      <c r="AY32" s="73"/>
      <c r="AZ32" s="73"/>
      <c r="BA32" s="73"/>
      <c r="BB32" s="73"/>
      <c r="BC32" s="73"/>
      <c r="BD32" s="73"/>
    </row>
    <row r="33" spans="1:56" ht="20.25" customHeight="1" x14ac:dyDescent="0.4">
      <c r="A33" s="71"/>
      <c r="B33" s="97"/>
      <c r="C33" s="175" t="s">
        <v>37</v>
      </c>
      <c r="D33" s="175"/>
      <c r="E33" s="175" t="s">
        <v>38</v>
      </c>
      <c r="F33" s="175"/>
      <c r="G33" s="175"/>
      <c r="H33" s="175"/>
      <c r="I33" s="97"/>
      <c r="J33" s="176" t="s">
        <v>41</v>
      </c>
      <c r="K33" s="176"/>
      <c r="L33" s="176"/>
      <c r="M33" s="176"/>
      <c r="N33" s="67"/>
      <c r="O33" s="67"/>
      <c r="P33" s="96" t="s">
        <v>49</v>
      </c>
      <c r="Q33" s="96"/>
      <c r="R33" s="97"/>
      <c r="S33" s="97"/>
      <c r="T33" s="150" t="s">
        <v>7</v>
      </c>
      <c r="U33" s="152"/>
      <c r="V33" s="150" t="s">
        <v>8</v>
      </c>
      <c r="W33" s="151"/>
      <c r="X33" s="151"/>
      <c r="Y33" s="152"/>
      <c r="Z33" s="100"/>
      <c r="AA33" s="73"/>
      <c r="AB33" s="73"/>
      <c r="AC33" s="73"/>
      <c r="AD33" s="73"/>
      <c r="AE33" s="73"/>
      <c r="AF33" s="73"/>
      <c r="AG33" s="73"/>
      <c r="AH33" s="73"/>
      <c r="AI33" s="73"/>
      <c r="AJ33" s="73"/>
      <c r="AK33" s="73"/>
      <c r="AL33" s="73"/>
      <c r="AM33" s="73"/>
      <c r="AN33" s="73"/>
      <c r="AO33" s="73"/>
      <c r="AP33" s="73"/>
      <c r="AQ33" s="73"/>
      <c r="AR33" s="73"/>
      <c r="AS33" s="73"/>
      <c r="AT33" s="73"/>
      <c r="AU33" s="73"/>
      <c r="AV33" s="73"/>
      <c r="AW33" s="73"/>
      <c r="AX33" s="73"/>
      <c r="AY33" s="73"/>
      <c r="AZ33" s="73"/>
      <c r="BA33" s="73"/>
      <c r="BB33" s="73"/>
      <c r="BC33" s="73"/>
      <c r="BD33" s="73"/>
    </row>
    <row r="34" spans="1:56" ht="20.25" customHeight="1" x14ac:dyDescent="0.4">
      <c r="A34" s="71"/>
      <c r="B34" s="97"/>
      <c r="C34" s="149"/>
      <c r="D34" s="149"/>
      <c r="E34" s="149" t="s">
        <v>39</v>
      </c>
      <c r="F34" s="149"/>
      <c r="G34" s="149" t="s">
        <v>40</v>
      </c>
      <c r="H34" s="149"/>
      <c r="I34" s="97"/>
      <c r="J34" s="149" t="s">
        <v>39</v>
      </c>
      <c r="K34" s="149"/>
      <c r="L34" s="149" t="s">
        <v>40</v>
      </c>
      <c r="M34" s="149"/>
      <c r="N34" s="67"/>
      <c r="O34" s="67"/>
      <c r="P34" s="96" t="s">
        <v>46</v>
      </c>
      <c r="Q34" s="96"/>
      <c r="R34" s="97"/>
      <c r="S34" s="97"/>
      <c r="T34" s="150" t="s">
        <v>3</v>
      </c>
      <c r="U34" s="152"/>
      <c r="V34" s="150" t="s">
        <v>52</v>
      </c>
      <c r="W34" s="151"/>
      <c r="X34" s="151"/>
      <c r="Y34" s="152"/>
      <c r="Z34" s="141"/>
      <c r="AA34" s="73"/>
      <c r="AB34" s="73"/>
      <c r="AC34" s="73"/>
      <c r="AD34" s="73"/>
      <c r="AE34" s="73"/>
      <c r="AF34" s="73"/>
      <c r="AG34" s="73"/>
      <c r="AH34" s="73"/>
      <c r="AI34" s="73"/>
      <c r="AJ34" s="73"/>
      <c r="AK34" s="73"/>
      <c r="AL34" s="73"/>
      <c r="AM34" s="73"/>
      <c r="AN34" s="73"/>
      <c r="AO34" s="73"/>
      <c r="AP34" s="73"/>
      <c r="AQ34" s="73"/>
      <c r="AR34" s="73"/>
      <c r="AS34" s="73"/>
      <c r="AT34" s="73"/>
      <c r="AU34" s="73"/>
      <c r="AV34" s="73"/>
      <c r="AW34" s="73"/>
      <c r="AX34" s="73"/>
      <c r="AY34" s="73"/>
      <c r="AZ34" s="73"/>
      <c r="BA34" s="73"/>
      <c r="BB34" s="73"/>
      <c r="BC34" s="73"/>
      <c r="BD34" s="73"/>
    </row>
    <row r="35" spans="1:56" ht="20.25" customHeight="1" x14ac:dyDescent="0.4">
      <c r="A35" s="71"/>
      <c r="B35" s="97"/>
      <c r="C35" s="150" t="s">
        <v>3</v>
      </c>
      <c r="D35" s="152"/>
      <c r="E35" s="167">
        <f>SUMIFS($AU$13:$AV$30,$C$13:$D$30,"看護職員",$E$13:$F$30,"A")</f>
        <v>0</v>
      </c>
      <c r="F35" s="168"/>
      <c r="G35" s="169">
        <f>SUMIFS($AW$13:$AX$30,$C$13:$D$30,"看護職員",$E$13:$F$30,"A")</f>
        <v>0</v>
      </c>
      <c r="H35" s="170"/>
      <c r="I35" s="110"/>
      <c r="J35" s="171">
        <v>0</v>
      </c>
      <c r="K35" s="172"/>
      <c r="L35" s="171">
        <v>0</v>
      </c>
      <c r="M35" s="172"/>
      <c r="N35" s="109"/>
      <c r="O35" s="109"/>
      <c r="P35" s="171">
        <v>0</v>
      </c>
      <c r="Q35" s="172"/>
      <c r="R35" s="97"/>
      <c r="S35" s="97"/>
      <c r="T35" s="150" t="s">
        <v>4</v>
      </c>
      <c r="U35" s="152"/>
      <c r="V35" s="150" t="s">
        <v>53</v>
      </c>
      <c r="W35" s="151"/>
      <c r="X35" s="151"/>
      <c r="Y35" s="152"/>
      <c r="Z35" s="138"/>
      <c r="AA35" s="73"/>
      <c r="AB35" s="73"/>
      <c r="AC35" s="73"/>
      <c r="AD35" s="73"/>
      <c r="AE35" s="73"/>
      <c r="AF35" s="73"/>
      <c r="AG35" s="73"/>
      <c r="AH35" s="73"/>
      <c r="AI35" s="73"/>
      <c r="AJ35" s="73"/>
      <c r="AK35" s="73"/>
      <c r="AL35" s="73"/>
      <c r="AM35" s="73"/>
      <c r="AN35" s="73"/>
      <c r="AO35" s="73"/>
      <c r="AP35" s="73"/>
      <c r="AQ35" s="73"/>
      <c r="AR35" s="73"/>
      <c r="AS35" s="73"/>
      <c r="AT35" s="73"/>
      <c r="AU35" s="73"/>
      <c r="AV35" s="73"/>
      <c r="AW35" s="73"/>
      <c r="AX35" s="73"/>
      <c r="AY35" s="73"/>
      <c r="AZ35" s="73"/>
      <c r="BA35" s="73"/>
      <c r="BB35" s="73"/>
      <c r="BC35" s="73"/>
      <c r="BD35" s="73"/>
    </row>
    <row r="36" spans="1:56" ht="20.25" customHeight="1" x14ac:dyDescent="0.4">
      <c r="A36" s="71"/>
      <c r="B36" s="97"/>
      <c r="C36" s="150" t="s">
        <v>4</v>
      </c>
      <c r="D36" s="152"/>
      <c r="E36" s="167">
        <f>SUMIFS($AU$13:$AV$30,$C$13:$D$30,"看護職員",$E$13:$F$30,"B")</f>
        <v>0</v>
      </c>
      <c r="F36" s="168"/>
      <c r="G36" s="169">
        <f>SUMIFS($AW$13:$AX$30,$C$13:$D$30,"看護職員",$E$13:$F$30,"B")</f>
        <v>0</v>
      </c>
      <c r="H36" s="170"/>
      <c r="I36" s="110"/>
      <c r="J36" s="171">
        <v>0</v>
      </c>
      <c r="K36" s="172"/>
      <c r="L36" s="171">
        <v>0</v>
      </c>
      <c r="M36" s="172"/>
      <c r="N36" s="109"/>
      <c r="O36" s="109"/>
      <c r="P36" s="171">
        <v>0</v>
      </c>
      <c r="Q36" s="172"/>
      <c r="R36" s="97"/>
      <c r="S36" s="97"/>
      <c r="T36" s="150" t="s">
        <v>5</v>
      </c>
      <c r="U36" s="152"/>
      <c r="V36" s="150" t="s">
        <v>54</v>
      </c>
      <c r="W36" s="151"/>
      <c r="X36" s="151"/>
      <c r="Y36" s="152"/>
      <c r="Z36" s="138"/>
      <c r="AA36" s="73"/>
      <c r="AB36" s="73"/>
      <c r="AC36" s="73"/>
      <c r="AD36" s="73"/>
      <c r="AE36" s="73"/>
      <c r="AF36" s="73"/>
      <c r="AG36" s="73"/>
      <c r="AH36" s="73"/>
      <c r="AI36" s="73"/>
      <c r="AJ36" s="73"/>
      <c r="AK36" s="73"/>
      <c r="AL36" s="73"/>
      <c r="AM36" s="73"/>
      <c r="AN36" s="73"/>
      <c r="AO36" s="73"/>
      <c r="AP36" s="73"/>
      <c r="AQ36" s="73"/>
      <c r="AR36" s="73"/>
      <c r="AS36" s="73"/>
      <c r="AT36" s="73"/>
      <c r="AU36" s="73"/>
      <c r="AV36" s="73"/>
      <c r="AW36" s="73"/>
      <c r="AX36" s="73"/>
      <c r="AY36" s="73"/>
      <c r="AZ36" s="73"/>
      <c r="BA36" s="73"/>
      <c r="BB36" s="73"/>
      <c r="BC36" s="73"/>
      <c r="BD36" s="73"/>
    </row>
    <row r="37" spans="1:56" ht="20.25" customHeight="1" x14ac:dyDescent="0.4">
      <c r="A37" s="71"/>
      <c r="B37" s="97"/>
      <c r="C37" s="150" t="s">
        <v>5</v>
      </c>
      <c r="D37" s="152"/>
      <c r="E37" s="167">
        <f>SUMIFS($AU$13:$AV$30,$C$13:$D$30,"看護職員",$E$13:$F$30,"C")</f>
        <v>0</v>
      </c>
      <c r="F37" s="168"/>
      <c r="G37" s="169">
        <f>SUMIFS($AW$13:$AX$30,$C$13:$D$30,"看護職員",$E$13:$F$30,"C")</f>
        <v>0</v>
      </c>
      <c r="H37" s="170"/>
      <c r="I37" s="110"/>
      <c r="J37" s="171">
        <v>0</v>
      </c>
      <c r="K37" s="172"/>
      <c r="L37" s="173">
        <v>0</v>
      </c>
      <c r="M37" s="174"/>
      <c r="N37" s="109"/>
      <c r="O37" s="109"/>
      <c r="P37" s="167" t="s">
        <v>30</v>
      </c>
      <c r="Q37" s="168"/>
      <c r="R37" s="97"/>
      <c r="S37" s="97"/>
      <c r="T37" s="150" t="s">
        <v>6</v>
      </c>
      <c r="U37" s="152"/>
      <c r="V37" s="150" t="s">
        <v>80</v>
      </c>
      <c r="W37" s="151"/>
      <c r="X37" s="151"/>
      <c r="Y37" s="152"/>
      <c r="Z37" s="139"/>
      <c r="AA37" s="73"/>
      <c r="AB37" s="73"/>
      <c r="AC37" s="73"/>
      <c r="AD37" s="73"/>
      <c r="AE37" s="73"/>
      <c r="AF37" s="73"/>
      <c r="AG37" s="73"/>
      <c r="AH37" s="73"/>
      <c r="AI37" s="73"/>
      <c r="AJ37" s="73"/>
      <c r="AK37" s="73"/>
      <c r="AL37" s="73"/>
      <c r="AM37" s="73"/>
      <c r="AN37" s="73"/>
      <c r="AO37" s="73"/>
      <c r="AP37" s="73"/>
      <c r="AQ37" s="73"/>
      <c r="AR37" s="73"/>
      <c r="AS37" s="73"/>
      <c r="AT37" s="73"/>
      <c r="AU37" s="73"/>
      <c r="AV37" s="73"/>
      <c r="AW37" s="73"/>
      <c r="AX37" s="73"/>
      <c r="AY37" s="73"/>
      <c r="AZ37" s="73"/>
      <c r="BA37" s="73"/>
      <c r="BB37" s="73"/>
      <c r="BC37" s="73"/>
      <c r="BD37" s="73"/>
    </row>
    <row r="38" spans="1:56" ht="20.25" customHeight="1" x14ac:dyDescent="0.4">
      <c r="A38" s="71"/>
      <c r="B38" s="97"/>
      <c r="C38" s="150" t="s">
        <v>6</v>
      </c>
      <c r="D38" s="152"/>
      <c r="E38" s="167">
        <f>SUMIFS($AU$13:$AV$30,$C$13:$D$30,"看護職員",$E$13:$F$30,"D")</f>
        <v>0</v>
      </c>
      <c r="F38" s="168"/>
      <c r="G38" s="169">
        <f>SUMIFS($AW$13:$AX$30,$C$13:$D$30,"看護職員",$E$13:$F$30,"D")</f>
        <v>0</v>
      </c>
      <c r="H38" s="170"/>
      <c r="I38" s="110"/>
      <c r="J38" s="171">
        <v>0</v>
      </c>
      <c r="K38" s="172"/>
      <c r="L38" s="173">
        <v>0</v>
      </c>
      <c r="M38" s="174"/>
      <c r="N38" s="109"/>
      <c r="O38" s="109"/>
      <c r="P38" s="167" t="s">
        <v>30</v>
      </c>
      <c r="Q38" s="168"/>
      <c r="R38" s="97"/>
      <c r="S38" s="97"/>
      <c r="T38" s="97"/>
      <c r="U38" s="164"/>
      <c r="V38" s="164"/>
      <c r="W38" s="165"/>
      <c r="X38" s="165"/>
      <c r="Y38" s="146"/>
      <c r="Z38" s="146"/>
      <c r="AA38" s="73"/>
      <c r="AB38" s="73"/>
      <c r="AC38" s="73"/>
      <c r="AD38" s="73"/>
      <c r="AE38" s="73"/>
      <c r="AF38" s="73"/>
      <c r="AG38" s="73"/>
      <c r="AH38" s="73"/>
      <c r="AI38" s="73"/>
      <c r="AJ38" s="73"/>
      <c r="AK38" s="73"/>
      <c r="AL38" s="73"/>
      <c r="AM38" s="73"/>
      <c r="AN38" s="73"/>
      <c r="AO38" s="73"/>
      <c r="AP38" s="73"/>
      <c r="AQ38" s="73"/>
      <c r="AR38" s="73"/>
      <c r="AS38" s="73"/>
      <c r="AT38" s="73"/>
      <c r="AU38" s="73"/>
      <c r="AV38" s="73"/>
      <c r="AW38" s="73"/>
      <c r="AX38" s="73"/>
      <c r="AY38" s="73"/>
      <c r="AZ38" s="73"/>
      <c r="BA38" s="73"/>
      <c r="BB38" s="73"/>
      <c r="BC38" s="73"/>
      <c r="BD38" s="73"/>
    </row>
    <row r="39" spans="1:56" ht="20.25" customHeight="1" x14ac:dyDescent="0.4">
      <c r="A39" s="71"/>
      <c r="B39" s="97"/>
      <c r="C39" s="150" t="s">
        <v>27</v>
      </c>
      <c r="D39" s="152"/>
      <c r="E39" s="167">
        <f>SUM(E35:F38)</f>
        <v>0</v>
      </c>
      <c r="F39" s="168"/>
      <c r="G39" s="169">
        <f>SUM(G35:H38)</f>
        <v>0</v>
      </c>
      <c r="H39" s="170"/>
      <c r="I39" s="110"/>
      <c r="J39" s="167">
        <f>SUM(J35:K38)</f>
        <v>0</v>
      </c>
      <c r="K39" s="168"/>
      <c r="L39" s="167">
        <f>SUM(L35:M38)</f>
        <v>0</v>
      </c>
      <c r="M39" s="168"/>
      <c r="N39" s="109"/>
      <c r="O39" s="109"/>
      <c r="P39" s="167">
        <f>SUM(P35:Q36)</f>
        <v>0</v>
      </c>
      <c r="Q39" s="168"/>
      <c r="R39" s="97"/>
      <c r="S39" s="97"/>
      <c r="T39" s="97"/>
      <c r="U39" s="164"/>
      <c r="V39" s="164"/>
      <c r="W39" s="165"/>
      <c r="X39" s="165"/>
      <c r="Y39" s="145"/>
      <c r="Z39" s="145"/>
      <c r="AA39" s="73"/>
      <c r="AB39" s="73"/>
      <c r="AC39" s="73"/>
      <c r="AD39" s="73"/>
      <c r="AE39" s="73"/>
      <c r="AF39" s="73"/>
      <c r="AG39" s="73"/>
      <c r="AH39" s="73"/>
      <c r="AI39" s="73"/>
      <c r="AJ39" s="73"/>
      <c r="AK39" s="73"/>
      <c r="AL39" s="73"/>
      <c r="AM39" s="73"/>
      <c r="AN39" s="73"/>
      <c r="AO39" s="73"/>
      <c r="AP39" s="73"/>
      <c r="AQ39" s="73"/>
      <c r="AR39" s="73"/>
      <c r="AS39" s="73"/>
      <c r="AT39" s="73"/>
      <c r="AU39" s="73"/>
      <c r="AV39" s="73"/>
      <c r="AW39" s="73"/>
      <c r="AX39" s="73"/>
      <c r="AY39" s="73"/>
      <c r="AZ39" s="73"/>
      <c r="BA39" s="73"/>
      <c r="BB39" s="73"/>
      <c r="BC39" s="73"/>
      <c r="BD39" s="73"/>
    </row>
    <row r="40" spans="1:56" ht="20.25" customHeight="1" x14ac:dyDescent="0.4">
      <c r="A40" s="71"/>
      <c r="B40" s="97"/>
      <c r="C40" s="97"/>
      <c r="D40" s="97"/>
      <c r="E40" s="97"/>
      <c r="F40" s="97"/>
      <c r="G40" s="97"/>
      <c r="H40" s="97"/>
      <c r="I40" s="97"/>
      <c r="J40" s="97"/>
      <c r="K40" s="97"/>
      <c r="L40" s="98"/>
      <c r="M40" s="97"/>
      <c r="N40" s="97"/>
      <c r="O40" s="97"/>
      <c r="P40" s="97"/>
      <c r="Q40" s="97"/>
      <c r="R40" s="97"/>
      <c r="S40" s="97"/>
      <c r="T40" s="97"/>
      <c r="U40" s="100"/>
      <c r="V40" s="100"/>
      <c r="W40" s="100"/>
      <c r="X40" s="100"/>
      <c r="Y40" s="100"/>
      <c r="Z40" s="100"/>
      <c r="AA40" s="73"/>
      <c r="AB40" s="73"/>
      <c r="AC40" s="73"/>
      <c r="AD40" s="73"/>
      <c r="AE40" s="73"/>
      <c r="AF40" s="73"/>
      <c r="AG40" s="73"/>
      <c r="AH40" s="73"/>
      <c r="AI40" s="73"/>
      <c r="AJ40" s="73"/>
      <c r="AK40" s="73"/>
      <c r="AL40" s="73"/>
      <c r="AM40" s="73"/>
      <c r="AN40" s="73"/>
      <c r="AO40" s="73"/>
      <c r="AP40" s="73"/>
      <c r="AQ40" s="73"/>
      <c r="AR40" s="73"/>
      <c r="AS40" s="73"/>
      <c r="AT40" s="73"/>
      <c r="AU40" s="73"/>
      <c r="AV40" s="73"/>
      <c r="AW40" s="73"/>
      <c r="AX40" s="73"/>
      <c r="AY40" s="73"/>
      <c r="AZ40" s="73"/>
      <c r="BA40" s="73"/>
      <c r="BB40" s="73"/>
      <c r="BC40" s="73"/>
      <c r="BD40" s="73"/>
    </row>
    <row r="41" spans="1:56" ht="20.25" customHeight="1" x14ac:dyDescent="0.4">
      <c r="A41" s="71"/>
      <c r="B41" s="97"/>
      <c r="C41" s="98" t="s">
        <v>47</v>
      </c>
      <c r="D41" s="97"/>
      <c r="E41" s="97"/>
      <c r="F41" s="97"/>
      <c r="G41" s="97"/>
      <c r="H41" s="97"/>
      <c r="I41" s="105" t="s">
        <v>96</v>
      </c>
      <c r="J41" s="159" t="s">
        <v>97</v>
      </c>
      <c r="K41" s="160"/>
      <c r="L41" s="106"/>
      <c r="M41" s="105"/>
      <c r="N41" s="97"/>
      <c r="O41" s="97"/>
      <c r="P41" s="97"/>
      <c r="Q41" s="97"/>
      <c r="R41" s="97"/>
      <c r="S41" s="97"/>
      <c r="T41" s="97"/>
      <c r="U41" s="101"/>
      <c r="V41" s="100"/>
      <c r="W41" s="100"/>
      <c r="X41" s="100"/>
      <c r="Y41" s="100"/>
      <c r="Z41" s="100"/>
      <c r="AA41" s="73"/>
      <c r="AB41" s="73"/>
      <c r="AC41" s="73"/>
      <c r="AD41" s="73"/>
      <c r="AE41" s="73"/>
      <c r="AF41" s="73"/>
      <c r="AG41" s="73"/>
      <c r="AH41" s="73"/>
      <c r="AI41" s="73"/>
      <c r="AJ41" s="73"/>
      <c r="AK41" s="73"/>
      <c r="AL41" s="73"/>
      <c r="AM41" s="73"/>
      <c r="AN41" s="73"/>
      <c r="AO41" s="73"/>
      <c r="AP41" s="73"/>
      <c r="AQ41" s="73"/>
      <c r="AR41" s="73"/>
      <c r="AS41" s="73"/>
      <c r="AT41" s="73"/>
      <c r="AU41" s="73"/>
      <c r="AV41" s="73"/>
      <c r="AW41" s="73"/>
      <c r="AX41" s="73"/>
      <c r="AY41" s="73"/>
      <c r="AZ41" s="73"/>
      <c r="BA41" s="73"/>
      <c r="BB41" s="73"/>
      <c r="BC41" s="73"/>
      <c r="BD41" s="73"/>
    </row>
    <row r="42" spans="1:56" ht="20.25" customHeight="1" x14ac:dyDescent="0.4">
      <c r="A42" s="71"/>
      <c r="B42" s="97"/>
      <c r="C42" s="97" t="s">
        <v>42</v>
      </c>
      <c r="D42" s="97"/>
      <c r="E42" s="97"/>
      <c r="F42" s="97"/>
      <c r="G42" s="97"/>
      <c r="H42" s="97" t="s">
        <v>43</v>
      </c>
      <c r="I42" s="97"/>
      <c r="J42" s="97"/>
      <c r="K42" s="97"/>
      <c r="L42" s="98"/>
      <c r="M42" s="97"/>
      <c r="N42" s="97"/>
      <c r="O42" s="97"/>
      <c r="P42" s="97"/>
      <c r="Q42" s="97"/>
      <c r="R42" s="97"/>
      <c r="S42" s="97"/>
      <c r="T42" s="97"/>
      <c r="U42" s="100"/>
      <c r="V42" s="100"/>
      <c r="W42" s="100"/>
      <c r="X42" s="100"/>
      <c r="Y42" s="100"/>
      <c r="Z42" s="100"/>
      <c r="AA42" s="73"/>
      <c r="AB42" s="73"/>
      <c r="AC42" s="73"/>
      <c r="AD42" s="73"/>
      <c r="AE42" s="73"/>
      <c r="AF42" s="73"/>
      <c r="AG42" s="73"/>
      <c r="AH42" s="73"/>
      <c r="AI42" s="73"/>
      <c r="AJ42" s="73"/>
      <c r="AK42" s="73"/>
      <c r="AL42" s="73"/>
      <c r="AM42" s="73"/>
      <c r="AN42" s="73"/>
      <c r="AO42" s="73"/>
      <c r="AP42" s="73"/>
      <c r="AQ42" s="73"/>
      <c r="AR42" s="73"/>
      <c r="AS42" s="73"/>
      <c r="AT42" s="73"/>
      <c r="AU42" s="73"/>
      <c r="AV42" s="73"/>
      <c r="AW42" s="73"/>
      <c r="AX42" s="73"/>
      <c r="AY42" s="73"/>
      <c r="AZ42" s="73"/>
      <c r="BA42" s="73"/>
      <c r="BB42" s="73"/>
      <c r="BC42" s="73"/>
      <c r="BD42" s="73"/>
    </row>
    <row r="43" spans="1:56" ht="20.25" customHeight="1" x14ac:dyDescent="0.4">
      <c r="A43" s="71"/>
      <c r="B43" s="97"/>
      <c r="C43" s="97" t="str">
        <f>IF($J$41="週","対象時間数（週平均）","対象時間数（当月合計）")</f>
        <v>対象時間数（週平均）</v>
      </c>
      <c r="D43" s="97"/>
      <c r="E43" s="97"/>
      <c r="F43" s="97"/>
      <c r="G43" s="97"/>
      <c r="H43" s="97" t="str">
        <f>IF($J$41="週","週に勤務すべき時間数","当月に勤務すべき時間数")</f>
        <v>週に勤務すべき時間数</v>
      </c>
      <c r="I43" s="97"/>
      <c r="J43" s="97"/>
      <c r="K43" s="97"/>
      <c r="L43" s="98"/>
      <c r="M43" s="149" t="s">
        <v>44</v>
      </c>
      <c r="N43" s="149"/>
      <c r="O43" s="149"/>
      <c r="P43" s="149"/>
      <c r="Q43" s="97"/>
      <c r="R43" s="97"/>
      <c r="S43" s="97"/>
      <c r="T43" s="97"/>
      <c r="U43" s="100"/>
      <c r="V43" s="100"/>
      <c r="W43" s="100"/>
      <c r="X43" s="100"/>
      <c r="Y43" s="100"/>
      <c r="Z43" s="100"/>
      <c r="AA43" s="73"/>
      <c r="AB43" s="73"/>
      <c r="AC43" s="73"/>
      <c r="AD43" s="73"/>
      <c r="AE43" s="73"/>
      <c r="AF43" s="73"/>
      <c r="AG43" s="73"/>
      <c r="AH43" s="73"/>
      <c r="AI43" s="73"/>
      <c r="AJ43" s="73"/>
      <c r="AK43" s="73"/>
      <c r="AL43" s="73"/>
      <c r="AM43" s="73"/>
      <c r="AN43" s="73"/>
      <c r="AO43" s="73"/>
      <c r="AP43" s="73"/>
      <c r="AQ43" s="73"/>
      <c r="AR43" s="73"/>
      <c r="AS43" s="73"/>
      <c r="AT43" s="73"/>
      <c r="AU43" s="73"/>
      <c r="AV43" s="73"/>
      <c r="AW43" s="73"/>
      <c r="AX43" s="73"/>
      <c r="AY43" s="73"/>
      <c r="AZ43" s="73"/>
      <c r="BA43" s="73"/>
      <c r="BB43" s="73"/>
      <c r="BC43" s="73"/>
      <c r="BD43" s="73"/>
    </row>
    <row r="44" spans="1:56" ht="20.25" customHeight="1" x14ac:dyDescent="0.4">
      <c r="A44" s="71"/>
      <c r="B44" s="97"/>
      <c r="C44" s="161">
        <f>IF($J$41="週",L39,J39)</f>
        <v>0</v>
      </c>
      <c r="D44" s="162"/>
      <c r="E44" s="162"/>
      <c r="F44" s="163"/>
      <c r="G44" s="140" t="s">
        <v>28</v>
      </c>
      <c r="H44" s="150">
        <f>IF($J$41="週",$AV$5,$AZ$5)</f>
        <v>40</v>
      </c>
      <c r="I44" s="151"/>
      <c r="J44" s="151"/>
      <c r="K44" s="152"/>
      <c r="L44" s="140" t="s">
        <v>29</v>
      </c>
      <c r="M44" s="153">
        <f>ROUNDDOWN(C44/H44,1)</f>
        <v>0</v>
      </c>
      <c r="N44" s="154"/>
      <c r="O44" s="154"/>
      <c r="P44" s="155"/>
      <c r="Q44" s="97"/>
      <c r="R44" s="97"/>
      <c r="S44" s="97"/>
      <c r="T44" s="97"/>
      <c r="U44" s="166"/>
      <c r="V44" s="166"/>
      <c r="W44" s="166"/>
      <c r="X44" s="166"/>
      <c r="Y44" s="138"/>
      <c r="Z44" s="100"/>
      <c r="AA44" s="73"/>
      <c r="AB44" s="73"/>
      <c r="AC44" s="73"/>
      <c r="AD44" s="73"/>
      <c r="AE44" s="73"/>
      <c r="AF44" s="73"/>
      <c r="AG44" s="73"/>
      <c r="AH44" s="73"/>
      <c r="AI44" s="73"/>
      <c r="AJ44" s="73"/>
      <c r="AK44" s="73"/>
      <c r="AL44" s="73"/>
      <c r="AM44" s="73"/>
      <c r="AN44" s="73"/>
      <c r="AO44" s="73"/>
      <c r="AP44" s="73"/>
      <c r="AQ44" s="73"/>
      <c r="AR44" s="73"/>
      <c r="AS44" s="73"/>
      <c r="AT44" s="73"/>
      <c r="AU44" s="73"/>
      <c r="AV44" s="73"/>
      <c r="AW44" s="73"/>
      <c r="AX44" s="73"/>
      <c r="AY44" s="73"/>
      <c r="AZ44" s="73"/>
      <c r="BA44" s="73"/>
      <c r="BB44" s="73"/>
      <c r="BC44" s="73"/>
      <c r="BD44" s="73"/>
    </row>
    <row r="45" spans="1:56" ht="20.25" customHeight="1" x14ac:dyDescent="0.4">
      <c r="A45" s="71"/>
      <c r="B45" s="97"/>
      <c r="C45" s="97"/>
      <c r="D45" s="97"/>
      <c r="E45" s="97"/>
      <c r="F45" s="97"/>
      <c r="G45" s="97"/>
      <c r="H45" s="97"/>
      <c r="I45" s="97"/>
      <c r="J45" s="97"/>
      <c r="K45" s="97"/>
      <c r="L45" s="98"/>
      <c r="M45" s="97" t="s">
        <v>82</v>
      </c>
      <c r="N45" s="97"/>
      <c r="O45" s="97"/>
      <c r="P45" s="97"/>
      <c r="Q45" s="97"/>
      <c r="R45" s="97"/>
      <c r="S45" s="97"/>
      <c r="T45" s="97"/>
      <c r="U45" s="100"/>
      <c r="V45" s="100"/>
      <c r="W45" s="100"/>
      <c r="X45" s="100"/>
      <c r="Y45" s="100"/>
      <c r="Z45" s="100"/>
      <c r="AA45" s="73"/>
      <c r="AB45" s="73"/>
      <c r="AC45" s="73"/>
      <c r="AD45" s="73"/>
      <c r="AE45" s="73"/>
      <c r="AF45" s="73"/>
      <c r="AG45" s="73"/>
      <c r="AH45" s="73"/>
      <c r="AI45" s="73"/>
      <c r="AJ45" s="73"/>
      <c r="AK45" s="73"/>
      <c r="AL45" s="73"/>
      <c r="AM45" s="73"/>
      <c r="AN45" s="73"/>
      <c r="AO45" s="73"/>
      <c r="AP45" s="73"/>
      <c r="AQ45" s="73"/>
      <c r="AR45" s="73"/>
      <c r="AS45" s="73"/>
      <c r="AT45" s="73"/>
      <c r="AU45" s="73"/>
      <c r="AV45" s="73"/>
      <c r="AW45" s="73"/>
      <c r="AX45" s="73"/>
      <c r="AY45" s="73"/>
      <c r="AZ45" s="73"/>
      <c r="BA45" s="73"/>
      <c r="BB45" s="73"/>
      <c r="BC45" s="73"/>
      <c r="BD45" s="73"/>
    </row>
    <row r="46" spans="1:56" ht="20.25" customHeight="1" x14ac:dyDescent="0.4">
      <c r="A46" s="71"/>
      <c r="B46" s="97"/>
      <c r="C46" s="97" t="s">
        <v>129</v>
      </c>
      <c r="D46" s="97"/>
      <c r="E46" s="97"/>
      <c r="F46" s="97"/>
      <c r="G46" s="97"/>
      <c r="H46" s="97"/>
      <c r="I46" s="97"/>
      <c r="J46" s="97"/>
      <c r="K46" s="97"/>
      <c r="L46" s="98"/>
      <c r="M46" s="97"/>
      <c r="N46" s="97"/>
      <c r="O46" s="97"/>
      <c r="P46" s="97"/>
      <c r="Q46" s="97"/>
      <c r="R46" s="97"/>
      <c r="S46" s="97"/>
      <c r="T46" s="97"/>
      <c r="U46" s="97"/>
      <c r="V46" s="107"/>
      <c r="W46" s="108"/>
      <c r="X46" s="108"/>
      <c r="Y46" s="97"/>
      <c r="Z46" s="97"/>
      <c r="AA46" s="73"/>
      <c r="AB46" s="73"/>
      <c r="AC46" s="73"/>
      <c r="AD46" s="73"/>
      <c r="AE46" s="73"/>
      <c r="AF46" s="73"/>
      <c r="AG46" s="73"/>
      <c r="AH46" s="73"/>
      <c r="AI46" s="73"/>
      <c r="AJ46" s="73"/>
      <c r="AK46" s="73"/>
      <c r="AL46" s="73"/>
      <c r="AM46" s="73"/>
      <c r="AN46" s="73"/>
      <c r="AO46" s="73"/>
      <c r="AP46" s="73"/>
      <c r="AQ46" s="73"/>
      <c r="AR46" s="73"/>
      <c r="AS46" s="73"/>
      <c r="AT46" s="73"/>
      <c r="AU46" s="73"/>
      <c r="AV46" s="73"/>
      <c r="AW46" s="73"/>
      <c r="AX46" s="73"/>
      <c r="AY46" s="73"/>
      <c r="AZ46" s="73"/>
      <c r="BA46" s="73"/>
      <c r="BB46" s="73"/>
      <c r="BC46" s="73"/>
      <c r="BD46" s="73"/>
    </row>
    <row r="47" spans="1:56" ht="20.25" customHeight="1" x14ac:dyDescent="0.4">
      <c r="A47" s="71"/>
      <c r="B47" s="97"/>
      <c r="C47" s="97" t="s">
        <v>49</v>
      </c>
      <c r="D47" s="97"/>
      <c r="E47" s="97"/>
      <c r="F47" s="97"/>
      <c r="G47" s="97"/>
      <c r="H47" s="97"/>
      <c r="I47" s="97"/>
      <c r="J47" s="97"/>
      <c r="K47" s="97"/>
      <c r="L47" s="98"/>
      <c r="M47" s="140"/>
      <c r="N47" s="140"/>
      <c r="O47" s="140"/>
      <c r="P47" s="140"/>
      <c r="Q47" s="97"/>
      <c r="R47" s="97"/>
      <c r="S47" s="97"/>
      <c r="T47" s="97"/>
      <c r="U47" s="97"/>
      <c r="V47" s="107"/>
      <c r="W47" s="108"/>
      <c r="X47" s="108"/>
      <c r="Y47" s="97"/>
      <c r="Z47" s="97"/>
      <c r="AA47" s="73"/>
      <c r="AB47" s="73"/>
      <c r="AC47" s="73"/>
      <c r="AD47" s="73"/>
      <c r="AE47" s="73"/>
      <c r="AF47" s="73"/>
      <c r="AG47" s="73"/>
      <c r="AH47" s="73"/>
      <c r="AI47" s="73"/>
      <c r="AJ47" s="73"/>
      <c r="AK47" s="73"/>
      <c r="AL47" s="73"/>
      <c r="AM47" s="73"/>
      <c r="AN47" s="73"/>
      <c r="AO47" s="73"/>
      <c r="AP47" s="73"/>
      <c r="AQ47" s="73"/>
      <c r="AR47" s="73"/>
      <c r="AS47" s="73"/>
      <c r="AT47" s="73"/>
      <c r="AU47" s="73"/>
      <c r="AV47" s="73"/>
      <c r="AW47" s="73"/>
      <c r="AX47" s="73"/>
      <c r="AY47" s="73"/>
      <c r="AZ47" s="73"/>
      <c r="BA47" s="73"/>
      <c r="BB47" s="73"/>
      <c r="BC47" s="73"/>
      <c r="BD47" s="73"/>
    </row>
    <row r="48" spans="1:56" ht="20.25" customHeight="1" x14ac:dyDescent="0.4">
      <c r="A48" s="71"/>
      <c r="B48" s="97"/>
      <c r="C48" s="67" t="s">
        <v>45</v>
      </c>
      <c r="D48" s="67"/>
      <c r="E48" s="67"/>
      <c r="F48" s="67"/>
      <c r="G48" s="67"/>
      <c r="H48" s="97" t="s">
        <v>48</v>
      </c>
      <c r="I48" s="67"/>
      <c r="J48" s="67"/>
      <c r="K48" s="67"/>
      <c r="L48" s="67"/>
      <c r="M48" s="149" t="s">
        <v>27</v>
      </c>
      <c r="N48" s="149"/>
      <c r="O48" s="149"/>
      <c r="P48" s="149"/>
      <c r="Q48" s="97"/>
      <c r="R48" s="97"/>
      <c r="S48" s="97"/>
      <c r="T48" s="97"/>
      <c r="U48" s="97"/>
      <c r="V48" s="107"/>
      <c r="W48" s="108"/>
      <c r="X48" s="108"/>
      <c r="Y48" s="97"/>
      <c r="Z48" s="97"/>
      <c r="AA48" s="73"/>
      <c r="AB48" s="73"/>
      <c r="AC48" s="73"/>
      <c r="AD48" s="73"/>
      <c r="AE48" s="73"/>
      <c r="AF48" s="73"/>
      <c r="AG48" s="73"/>
      <c r="AH48" s="73"/>
      <c r="AI48" s="73"/>
      <c r="AJ48" s="73"/>
      <c r="AK48" s="73"/>
      <c r="AL48" s="73"/>
      <c r="AM48" s="73"/>
      <c r="AN48" s="73"/>
      <c r="AO48" s="73"/>
      <c r="AP48" s="73"/>
      <c r="AQ48" s="73"/>
      <c r="AR48" s="73"/>
      <c r="AS48" s="73"/>
      <c r="AT48" s="73"/>
      <c r="AU48" s="73"/>
      <c r="AV48" s="73"/>
      <c r="AW48" s="73"/>
      <c r="AX48" s="73"/>
      <c r="AY48" s="73"/>
      <c r="AZ48" s="73"/>
      <c r="BA48" s="73"/>
      <c r="BB48" s="73"/>
      <c r="BC48" s="73"/>
      <c r="BD48" s="73"/>
    </row>
    <row r="49" spans="1:58" ht="20.25" customHeight="1" x14ac:dyDescent="0.4">
      <c r="A49" s="71"/>
      <c r="B49" s="97"/>
      <c r="C49" s="150">
        <f>P39</f>
        <v>0</v>
      </c>
      <c r="D49" s="151"/>
      <c r="E49" s="151"/>
      <c r="F49" s="152"/>
      <c r="G49" s="140" t="s">
        <v>89</v>
      </c>
      <c r="H49" s="153">
        <f>M44</f>
        <v>0</v>
      </c>
      <c r="I49" s="154"/>
      <c r="J49" s="154"/>
      <c r="K49" s="155"/>
      <c r="L49" s="140" t="s">
        <v>29</v>
      </c>
      <c r="M49" s="156">
        <f>ROUNDDOWN(C49+H49,1)</f>
        <v>0</v>
      </c>
      <c r="N49" s="157"/>
      <c r="O49" s="157"/>
      <c r="P49" s="158"/>
      <c r="Q49" s="97"/>
      <c r="R49" s="97"/>
      <c r="S49" s="97"/>
      <c r="T49" s="97"/>
      <c r="U49" s="97"/>
      <c r="V49" s="107"/>
      <c r="W49" s="108"/>
      <c r="X49" s="108"/>
      <c r="Y49" s="97"/>
      <c r="Z49" s="97"/>
      <c r="AA49" s="73"/>
      <c r="AB49" s="73"/>
      <c r="AC49" s="73"/>
      <c r="AD49" s="73"/>
      <c r="AE49" s="73"/>
      <c r="AF49" s="73"/>
      <c r="AG49" s="73"/>
      <c r="AH49" s="73"/>
      <c r="AI49" s="73"/>
      <c r="AJ49" s="73"/>
      <c r="AK49" s="73"/>
      <c r="AL49" s="73"/>
      <c r="AM49" s="73"/>
      <c r="AN49" s="73"/>
      <c r="AO49" s="73"/>
      <c r="AP49" s="73"/>
      <c r="AQ49" s="73"/>
      <c r="AR49" s="73"/>
      <c r="AS49" s="73"/>
      <c r="AT49" s="73"/>
      <c r="AU49" s="73"/>
      <c r="AV49" s="73"/>
      <c r="AW49" s="73"/>
      <c r="AX49" s="73"/>
      <c r="AY49" s="73"/>
      <c r="AZ49" s="73"/>
      <c r="BA49" s="73"/>
      <c r="BB49" s="73"/>
      <c r="BC49" s="73"/>
      <c r="BD49" s="73"/>
    </row>
    <row r="50" spans="1:58" ht="20.25" customHeight="1" x14ac:dyDescent="0.4">
      <c r="A50" s="71"/>
      <c r="B50" s="97"/>
      <c r="C50" s="97"/>
      <c r="D50" s="97"/>
      <c r="E50" s="97"/>
      <c r="F50" s="97"/>
      <c r="G50" s="97"/>
      <c r="H50" s="97"/>
      <c r="I50" s="97"/>
      <c r="J50" s="97"/>
      <c r="K50" s="97"/>
      <c r="L50" s="97"/>
      <c r="M50" s="97"/>
      <c r="N50" s="98"/>
      <c r="O50" s="97"/>
      <c r="P50" s="97"/>
      <c r="Q50" s="97"/>
      <c r="R50" s="97"/>
      <c r="S50" s="97"/>
      <c r="T50" s="97"/>
      <c r="U50" s="97"/>
      <c r="V50" s="107"/>
      <c r="W50" s="108"/>
      <c r="X50" s="108"/>
      <c r="Y50" s="97"/>
      <c r="Z50" s="97"/>
      <c r="AA50" s="73"/>
      <c r="AB50" s="73"/>
      <c r="AC50" s="73"/>
      <c r="AD50" s="73"/>
      <c r="AE50" s="73"/>
      <c r="AF50" s="73"/>
      <c r="AG50" s="73"/>
      <c r="AH50" s="73"/>
      <c r="AI50" s="73"/>
      <c r="AJ50" s="73"/>
      <c r="AK50" s="73"/>
      <c r="AL50" s="73"/>
      <c r="AM50" s="73"/>
      <c r="AN50" s="73"/>
      <c r="AO50" s="73"/>
      <c r="AP50" s="73"/>
      <c r="AQ50" s="73"/>
      <c r="AR50" s="73"/>
      <c r="AS50" s="73"/>
      <c r="AT50" s="73"/>
      <c r="AU50" s="73"/>
      <c r="AV50" s="73"/>
      <c r="AW50" s="73"/>
      <c r="AX50" s="73"/>
      <c r="AY50" s="73"/>
      <c r="AZ50" s="73"/>
      <c r="BA50" s="73"/>
      <c r="BB50" s="73"/>
      <c r="BC50" s="73"/>
      <c r="BD50" s="73"/>
    </row>
    <row r="51" spans="1:58" ht="20.25" customHeight="1" x14ac:dyDescent="0.4">
      <c r="C51" s="2"/>
      <c r="D51" s="2"/>
      <c r="E51" s="1"/>
      <c r="F51" s="1"/>
      <c r="G51" s="1"/>
      <c r="H51" s="1"/>
      <c r="I51" s="1"/>
      <c r="J51" s="1"/>
      <c r="K51" s="1"/>
      <c r="L51" s="1"/>
      <c r="M51" s="1"/>
      <c r="N51" s="1"/>
      <c r="O51" s="1"/>
      <c r="P51" s="1"/>
      <c r="Q51" s="1"/>
      <c r="R51" s="1"/>
      <c r="S51" s="1"/>
      <c r="T51" s="2"/>
      <c r="U51" s="1"/>
      <c r="V51" s="1"/>
      <c r="W51" s="1"/>
      <c r="X51" s="1"/>
      <c r="Y51" s="1"/>
      <c r="Z51" s="1"/>
      <c r="AA51" s="1"/>
      <c r="AB51" s="1"/>
      <c r="AC51" s="1"/>
      <c r="AD51" s="1"/>
      <c r="AE51" s="1"/>
      <c r="AF51" s="1"/>
      <c r="AJ51" s="7"/>
      <c r="AK51" s="8"/>
      <c r="AL51" s="8"/>
      <c r="AM51" s="1"/>
      <c r="AN51" s="1"/>
      <c r="AO51" s="1"/>
      <c r="AP51" s="1"/>
      <c r="AQ51" s="1"/>
      <c r="AR51" s="1"/>
      <c r="AS51" s="1"/>
      <c r="AT51" s="1"/>
      <c r="AU51" s="1"/>
      <c r="AV51" s="1"/>
      <c r="AW51" s="1"/>
      <c r="AX51" s="1"/>
      <c r="AY51" s="1"/>
      <c r="AZ51" s="1"/>
      <c r="BA51" s="1"/>
      <c r="BB51" s="1"/>
      <c r="BC51" s="1"/>
      <c r="BD51" s="1"/>
      <c r="BE51" s="8"/>
    </row>
    <row r="52" spans="1:58" ht="20.25" customHeight="1" x14ac:dyDescent="0.4">
      <c r="A52" s="1"/>
      <c r="B52" s="1"/>
      <c r="C52" s="2"/>
      <c r="D52" s="2"/>
      <c r="E52" s="1"/>
      <c r="F52" s="1"/>
      <c r="G52" s="1"/>
      <c r="H52" s="1"/>
      <c r="I52" s="1"/>
      <c r="J52" s="1"/>
      <c r="K52" s="1"/>
      <c r="L52" s="1"/>
      <c r="M52" s="1"/>
      <c r="N52" s="1"/>
      <c r="O52" s="1"/>
      <c r="P52" s="1"/>
      <c r="Q52" s="1"/>
      <c r="R52" s="1"/>
      <c r="S52" s="1"/>
      <c r="T52" s="1"/>
      <c r="U52" s="2"/>
      <c r="V52" s="1"/>
      <c r="W52" s="1"/>
      <c r="X52" s="1"/>
      <c r="Y52" s="1"/>
      <c r="Z52" s="1"/>
      <c r="AA52" s="1"/>
      <c r="AB52" s="1"/>
      <c r="AC52" s="1"/>
      <c r="AD52" s="1"/>
      <c r="AE52" s="1"/>
      <c r="AF52" s="1"/>
      <c r="AG52" s="1"/>
      <c r="AK52" s="7"/>
      <c r="AL52" s="8"/>
      <c r="AM52" s="8"/>
      <c r="AN52" s="1"/>
      <c r="AO52" s="1"/>
      <c r="AP52" s="1"/>
      <c r="AQ52" s="1"/>
      <c r="AR52" s="1"/>
      <c r="AS52" s="1"/>
      <c r="AT52" s="1"/>
      <c r="AU52" s="1"/>
      <c r="AV52" s="1"/>
      <c r="AW52" s="1"/>
      <c r="AX52" s="1"/>
      <c r="AY52" s="1"/>
      <c r="AZ52" s="1"/>
      <c r="BA52" s="1"/>
      <c r="BB52" s="1"/>
      <c r="BC52" s="1"/>
      <c r="BD52" s="1"/>
      <c r="BE52" s="1"/>
      <c r="BF52" s="8"/>
    </row>
    <row r="53" spans="1:58" ht="20.25" customHeight="1" x14ac:dyDescent="0.4">
      <c r="A53" s="1"/>
      <c r="B53" s="1"/>
      <c r="C53" s="1"/>
      <c r="D53" s="2"/>
      <c r="E53" s="1"/>
      <c r="F53" s="1"/>
      <c r="G53" s="1"/>
      <c r="H53" s="1"/>
      <c r="I53" s="1"/>
      <c r="J53" s="1"/>
      <c r="K53" s="1"/>
      <c r="L53" s="1"/>
      <c r="M53" s="1"/>
      <c r="N53" s="1"/>
      <c r="O53" s="1"/>
      <c r="P53" s="1"/>
      <c r="Q53" s="1"/>
      <c r="R53" s="1"/>
      <c r="S53" s="1"/>
      <c r="T53" s="1"/>
      <c r="U53" s="2"/>
      <c r="V53" s="1"/>
      <c r="W53" s="1"/>
      <c r="X53" s="1"/>
      <c r="Y53" s="1"/>
      <c r="Z53" s="1"/>
      <c r="AA53" s="1"/>
      <c r="AB53" s="1"/>
      <c r="AC53" s="1"/>
      <c r="AD53" s="1"/>
      <c r="AE53" s="1"/>
      <c r="AF53" s="1"/>
      <c r="AG53" s="1"/>
      <c r="AK53" s="7"/>
      <c r="AL53" s="8"/>
      <c r="AM53" s="8"/>
      <c r="AN53" s="1"/>
      <c r="AO53" s="1"/>
      <c r="AP53" s="1"/>
      <c r="AQ53" s="1"/>
      <c r="AR53" s="1"/>
      <c r="AS53" s="1"/>
      <c r="AT53" s="1"/>
      <c r="AU53" s="1"/>
      <c r="AV53" s="1"/>
      <c r="AW53" s="1"/>
      <c r="AX53" s="1"/>
      <c r="AY53" s="1"/>
      <c r="AZ53" s="1"/>
      <c r="BA53" s="1"/>
      <c r="BB53" s="1"/>
      <c r="BC53" s="1"/>
      <c r="BD53" s="1"/>
      <c r="BE53" s="1"/>
      <c r="BF53" s="8"/>
    </row>
    <row r="54" spans="1:58" ht="20.25" customHeight="1" x14ac:dyDescent="0.4">
      <c r="A54" s="1"/>
      <c r="B54" s="1"/>
      <c r="C54" s="2"/>
      <c r="D54" s="2"/>
      <c r="E54" s="1"/>
      <c r="F54" s="1"/>
      <c r="G54" s="1"/>
      <c r="H54" s="1"/>
      <c r="I54" s="1"/>
      <c r="J54" s="1"/>
      <c r="K54" s="1"/>
      <c r="L54" s="1"/>
      <c r="M54" s="1"/>
      <c r="N54" s="1"/>
      <c r="O54" s="1"/>
      <c r="P54" s="1"/>
      <c r="Q54" s="1"/>
      <c r="R54" s="1"/>
      <c r="S54" s="1"/>
      <c r="T54" s="1"/>
      <c r="U54" s="2"/>
      <c r="V54" s="1"/>
      <c r="W54" s="1"/>
      <c r="X54" s="1"/>
      <c r="Y54" s="1"/>
      <c r="Z54" s="1"/>
      <c r="AA54" s="1"/>
      <c r="AB54" s="1"/>
      <c r="AC54" s="1"/>
      <c r="AD54" s="1"/>
      <c r="AE54" s="1"/>
      <c r="AF54" s="1"/>
      <c r="AG54" s="1"/>
      <c r="AK54" s="7"/>
      <c r="AL54" s="8"/>
      <c r="AM54" s="8"/>
      <c r="AN54" s="1"/>
      <c r="AO54" s="1"/>
      <c r="AP54" s="1"/>
      <c r="AQ54" s="1"/>
      <c r="AR54" s="1"/>
      <c r="AS54" s="1"/>
      <c r="AT54" s="1"/>
      <c r="AU54" s="1"/>
      <c r="AV54" s="1"/>
      <c r="AW54" s="1"/>
      <c r="AX54" s="1"/>
      <c r="AY54" s="1"/>
      <c r="AZ54" s="1"/>
      <c r="BA54" s="1"/>
      <c r="BB54" s="1"/>
      <c r="BC54" s="1"/>
      <c r="BD54" s="1"/>
      <c r="BE54" s="1"/>
      <c r="BF54" s="8"/>
    </row>
    <row r="55" spans="1:58" ht="20.25" customHeight="1" x14ac:dyDescent="0.4">
      <c r="C55" s="7"/>
      <c r="D55" s="7"/>
      <c r="E55" s="7"/>
      <c r="F55" s="7"/>
      <c r="G55" s="7"/>
      <c r="H55" s="7"/>
      <c r="I55" s="7"/>
      <c r="J55" s="7"/>
      <c r="K55" s="7"/>
      <c r="L55" s="7"/>
      <c r="M55" s="7"/>
      <c r="N55" s="7"/>
      <c r="O55" s="7"/>
      <c r="P55" s="7"/>
      <c r="Q55" s="7"/>
      <c r="R55" s="7"/>
      <c r="S55" s="7"/>
      <c r="T55" s="7"/>
      <c r="U55" s="8"/>
      <c r="V55" s="8"/>
      <c r="W55" s="7"/>
      <c r="X55" s="7"/>
      <c r="Y55" s="7"/>
      <c r="Z55" s="7"/>
      <c r="AA55" s="7"/>
      <c r="AB55" s="7"/>
      <c r="AC55" s="7"/>
      <c r="AD55" s="7"/>
      <c r="AE55" s="7"/>
      <c r="AF55" s="7"/>
      <c r="AG55" s="7"/>
      <c r="AH55" s="7"/>
      <c r="AI55" s="7"/>
      <c r="AJ55" s="7"/>
      <c r="AK55" s="7"/>
      <c r="AL55" s="8"/>
      <c r="AM55" s="8"/>
      <c r="AN55" s="1"/>
      <c r="AO55" s="1"/>
      <c r="AP55" s="1"/>
      <c r="AQ55" s="1"/>
      <c r="AR55" s="1"/>
      <c r="AS55" s="1"/>
      <c r="AT55" s="1"/>
      <c r="AU55" s="1"/>
      <c r="AV55" s="1"/>
      <c r="AW55" s="1"/>
      <c r="AX55" s="1"/>
      <c r="AY55" s="1"/>
      <c r="AZ55" s="1"/>
      <c r="BA55" s="1"/>
      <c r="BB55" s="1"/>
      <c r="BC55" s="1"/>
      <c r="BD55" s="1"/>
      <c r="BE55" s="1"/>
      <c r="BF55" s="8"/>
    </row>
    <row r="56" spans="1:58" ht="20.25" customHeight="1" x14ac:dyDescent="0.4">
      <c r="C56" s="7"/>
      <c r="D56" s="7"/>
      <c r="E56" s="7"/>
      <c r="F56" s="7"/>
      <c r="G56" s="7"/>
      <c r="H56" s="7"/>
      <c r="I56" s="7"/>
      <c r="J56" s="7"/>
      <c r="K56" s="7"/>
      <c r="L56" s="7"/>
      <c r="M56" s="7"/>
      <c r="N56" s="7"/>
      <c r="O56" s="7"/>
      <c r="P56" s="7"/>
      <c r="Q56" s="7"/>
      <c r="R56" s="7"/>
      <c r="S56" s="7"/>
      <c r="T56" s="7"/>
      <c r="U56" s="8"/>
      <c r="V56" s="8"/>
      <c r="W56" s="7"/>
      <c r="X56" s="7"/>
      <c r="Y56" s="7"/>
      <c r="Z56" s="7"/>
      <c r="AA56" s="7"/>
      <c r="AB56" s="7"/>
      <c r="AC56" s="7"/>
      <c r="AD56" s="7"/>
      <c r="AE56" s="7"/>
      <c r="AF56" s="7"/>
      <c r="AG56" s="7"/>
      <c r="AH56" s="7"/>
      <c r="AI56" s="7"/>
      <c r="AJ56" s="7"/>
      <c r="AK56" s="7"/>
      <c r="AL56" s="8"/>
      <c r="AM56" s="8"/>
      <c r="AN56" s="1"/>
      <c r="AO56" s="1"/>
      <c r="AP56" s="1"/>
      <c r="AQ56" s="1"/>
      <c r="AR56" s="1"/>
      <c r="AS56" s="1"/>
      <c r="AT56" s="1"/>
      <c r="AU56" s="1"/>
      <c r="AV56" s="1"/>
      <c r="AW56" s="1"/>
      <c r="AX56" s="1"/>
      <c r="AY56" s="1"/>
      <c r="AZ56" s="1"/>
      <c r="BA56" s="1"/>
      <c r="BB56" s="1"/>
      <c r="BC56" s="1"/>
      <c r="BD56" s="1"/>
      <c r="BE56" s="1"/>
      <c r="BF56" s="8"/>
    </row>
  </sheetData>
  <sheetProtection sheet="1" insertRows="0"/>
  <mergeCells count="211">
    <mergeCell ref="AY28:BD28"/>
    <mergeCell ref="AY29:BD29"/>
    <mergeCell ref="AY30:BD30"/>
    <mergeCell ref="AY13:BD13"/>
    <mergeCell ref="AY14:BD14"/>
    <mergeCell ref="AY15:BD15"/>
    <mergeCell ref="AY16:BD16"/>
    <mergeCell ref="AY17:BD17"/>
    <mergeCell ref="AY18:BD18"/>
    <mergeCell ref="AY19:BD19"/>
    <mergeCell ref="AY20:BD20"/>
    <mergeCell ref="AY21:BD21"/>
    <mergeCell ref="AY22:BD22"/>
    <mergeCell ref="AY23:BD23"/>
    <mergeCell ref="AY24:BD24"/>
    <mergeCell ref="AY25:BD25"/>
    <mergeCell ref="AY26:BD26"/>
    <mergeCell ref="AY27:BD27"/>
    <mergeCell ref="C28:D28"/>
    <mergeCell ref="E28:F28"/>
    <mergeCell ref="G28:K28"/>
    <mergeCell ref="L28:O28"/>
    <mergeCell ref="C29:D29"/>
    <mergeCell ref="E29:F29"/>
    <mergeCell ref="G29:K29"/>
    <mergeCell ref="L29:O29"/>
    <mergeCell ref="C30:D30"/>
    <mergeCell ref="E30:F30"/>
    <mergeCell ref="G30:K30"/>
    <mergeCell ref="L30:O30"/>
    <mergeCell ref="C25:D25"/>
    <mergeCell ref="E25:F25"/>
    <mergeCell ref="G25:K25"/>
    <mergeCell ref="L25:O25"/>
    <mergeCell ref="C26:D26"/>
    <mergeCell ref="E26:F26"/>
    <mergeCell ref="G26:K26"/>
    <mergeCell ref="L26:O26"/>
    <mergeCell ref="G27:K27"/>
    <mergeCell ref="L27:O27"/>
    <mergeCell ref="C27:D27"/>
    <mergeCell ref="E27:F27"/>
    <mergeCell ref="C22:D22"/>
    <mergeCell ref="E22:F22"/>
    <mergeCell ref="G22:K22"/>
    <mergeCell ref="L22:O22"/>
    <mergeCell ref="C23:D23"/>
    <mergeCell ref="E23:F23"/>
    <mergeCell ref="G23:K23"/>
    <mergeCell ref="L23:O23"/>
    <mergeCell ref="C24:D24"/>
    <mergeCell ref="E24:F24"/>
    <mergeCell ref="G24:K24"/>
    <mergeCell ref="L24:O24"/>
    <mergeCell ref="AW29:AX29"/>
    <mergeCell ref="AU30:AV30"/>
    <mergeCell ref="AW30:AX30"/>
    <mergeCell ref="C13:D13"/>
    <mergeCell ref="E13:F13"/>
    <mergeCell ref="G13:K13"/>
    <mergeCell ref="C14:D14"/>
    <mergeCell ref="L13:O13"/>
    <mergeCell ref="L14:O14"/>
    <mergeCell ref="C15:D15"/>
    <mergeCell ref="L15:O15"/>
    <mergeCell ref="C16:D16"/>
    <mergeCell ref="L16:O16"/>
    <mergeCell ref="C17:D17"/>
    <mergeCell ref="L17:O17"/>
    <mergeCell ref="C18:D18"/>
    <mergeCell ref="L18:O18"/>
    <mergeCell ref="E14:F14"/>
    <mergeCell ref="G14:K14"/>
    <mergeCell ref="E15:F15"/>
    <mergeCell ref="G15:K15"/>
    <mergeCell ref="E16:F16"/>
    <mergeCell ref="G16:K16"/>
    <mergeCell ref="E17:F17"/>
    <mergeCell ref="AW26:AX26"/>
    <mergeCell ref="AU27:AV27"/>
    <mergeCell ref="AW27:AX27"/>
    <mergeCell ref="AU28:AV28"/>
    <mergeCell ref="AW28:AX28"/>
    <mergeCell ref="AU24:AV24"/>
    <mergeCell ref="AW24:AX24"/>
    <mergeCell ref="AU25:AV25"/>
    <mergeCell ref="AW25:AX25"/>
    <mergeCell ref="AU26:AV26"/>
    <mergeCell ref="AW23:AX23"/>
    <mergeCell ref="G8:K12"/>
    <mergeCell ref="AU13:AV13"/>
    <mergeCell ref="AW13:AX13"/>
    <mergeCell ref="AU14:AV14"/>
    <mergeCell ref="AW14:AX14"/>
    <mergeCell ref="AU15:AV15"/>
    <mergeCell ref="AW15:AX15"/>
    <mergeCell ref="AU16:AV16"/>
    <mergeCell ref="AW16:AX16"/>
    <mergeCell ref="AU17:AV17"/>
    <mergeCell ref="AW17:AX17"/>
    <mergeCell ref="AU18:AV18"/>
    <mergeCell ref="AW18:AX18"/>
    <mergeCell ref="AU19:AV19"/>
    <mergeCell ref="AW19:AX19"/>
    <mergeCell ref="AU20:AV20"/>
    <mergeCell ref="AW20:AX20"/>
    <mergeCell ref="AU21:AV21"/>
    <mergeCell ref="AW21:AX21"/>
    <mergeCell ref="AU22:AV22"/>
    <mergeCell ref="AW22:AX22"/>
    <mergeCell ref="G17:K17"/>
    <mergeCell ref="G18:K18"/>
    <mergeCell ref="AU29:AV29"/>
    <mergeCell ref="T34:U34"/>
    <mergeCell ref="J37:K37"/>
    <mergeCell ref="J38:K38"/>
    <mergeCell ref="L38:M38"/>
    <mergeCell ref="B8:B12"/>
    <mergeCell ref="L8:O12"/>
    <mergeCell ref="C8:D12"/>
    <mergeCell ref="E8:F12"/>
    <mergeCell ref="P9:V9"/>
    <mergeCell ref="AU23:AV23"/>
    <mergeCell ref="E18:F18"/>
    <mergeCell ref="C19:D19"/>
    <mergeCell ref="E19:F19"/>
    <mergeCell ref="G19:K19"/>
    <mergeCell ref="L19:O19"/>
    <mergeCell ref="C20:D20"/>
    <mergeCell ref="E20:F20"/>
    <mergeCell ref="G20:K20"/>
    <mergeCell ref="L20:O20"/>
    <mergeCell ref="C21:D21"/>
    <mergeCell ref="E21:F21"/>
    <mergeCell ref="G21:K21"/>
    <mergeCell ref="L21:O21"/>
    <mergeCell ref="AM1:BA1"/>
    <mergeCell ref="X2:Y2"/>
    <mergeCell ref="AB2:AC2"/>
    <mergeCell ref="AY8:BD12"/>
    <mergeCell ref="AM2:BA2"/>
    <mergeCell ref="AK9:AQ9"/>
    <mergeCell ref="AR9:AT9"/>
    <mergeCell ref="AU8:AV12"/>
    <mergeCell ref="AW8:AX12"/>
    <mergeCell ref="AV5:AW5"/>
    <mergeCell ref="AZ5:BA5"/>
    <mergeCell ref="W9:AC9"/>
    <mergeCell ref="AD9:AJ9"/>
    <mergeCell ref="P8:AT8"/>
    <mergeCell ref="AZ6:BA6"/>
    <mergeCell ref="U2:V2"/>
    <mergeCell ref="AZ3:BC3"/>
    <mergeCell ref="AZ4:BC4"/>
    <mergeCell ref="C33:D34"/>
    <mergeCell ref="E33:H33"/>
    <mergeCell ref="J33:M33"/>
    <mergeCell ref="T33:U33"/>
    <mergeCell ref="V33:Y33"/>
    <mergeCell ref="E34:F34"/>
    <mergeCell ref="G34:H34"/>
    <mergeCell ref="V34:Y34"/>
    <mergeCell ref="C35:D35"/>
    <mergeCell ref="E35:F35"/>
    <mergeCell ref="G35:H35"/>
    <mergeCell ref="P35:Q35"/>
    <mergeCell ref="V35:Y35"/>
    <mergeCell ref="L35:M35"/>
    <mergeCell ref="J34:K34"/>
    <mergeCell ref="J35:K35"/>
    <mergeCell ref="T35:U35"/>
    <mergeCell ref="L34:M34"/>
    <mergeCell ref="C36:D36"/>
    <mergeCell ref="E36:F36"/>
    <mergeCell ref="G36:H36"/>
    <mergeCell ref="P36:Q36"/>
    <mergeCell ref="V36:Y36"/>
    <mergeCell ref="C37:D37"/>
    <mergeCell ref="E37:F37"/>
    <mergeCell ref="G37:H37"/>
    <mergeCell ref="P37:Q37"/>
    <mergeCell ref="V37:Y37"/>
    <mergeCell ref="L36:M36"/>
    <mergeCell ref="L37:M37"/>
    <mergeCell ref="T36:U36"/>
    <mergeCell ref="T37:U37"/>
    <mergeCell ref="J36:K36"/>
    <mergeCell ref="M48:P48"/>
    <mergeCell ref="C49:F49"/>
    <mergeCell ref="H49:K49"/>
    <mergeCell ref="M49:P49"/>
    <mergeCell ref="C38:D38"/>
    <mergeCell ref="E38:F38"/>
    <mergeCell ref="G38:H38"/>
    <mergeCell ref="P38:Q38"/>
    <mergeCell ref="U38:V38"/>
    <mergeCell ref="U44:X44"/>
    <mergeCell ref="J41:K41"/>
    <mergeCell ref="M43:P43"/>
    <mergeCell ref="C44:F44"/>
    <mergeCell ref="H44:K44"/>
    <mergeCell ref="M44:P44"/>
    <mergeCell ref="W38:X38"/>
    <mergeCell ref="C39:D39"/>
    <mergeCell ref="E39:F39"/>
    <mergeCell ref="G39:H39"/>
    <mergeCell ref="J39:K39"/>
    <mergeCell ref="L39:M39"/>
    <mergeCell ref="P39:Q39"/>
    <mergeCell ref="U39:V39"/>
    <mergeCell ref="W39:X39"/>
  </mergeCells>
  <phoneticPr fontId="1"/>
  <conditionalFormatting sqref="AU13:AX30">
    <cfRule type="expression" dxfId="2" priority="3">
      <formula>INDIRECT(ADDRESS(ROW(),COLUMN()))=TRUNC(INDIRECT(ADDRESS(ROW(),COLUMN())))</formula>
    </cfRule>
  </conditionalFormatting>
  <conditionalFormatting sqref="E35:Q39">
    <cfRule type="expression" dxfId="1" priority="2">
      <formula>INDIRECT(ADDRESS(ROW(),COLUMN()))=TRUNC(INDIRECT(ADDRESS(ROW(),COLUMN())))</formula>
    </cfRule>
  </conditionalFormatting>
  <conditionalFormatting sqref="C44:F44">
    <cfRule type="expression" dxfId="0" priority="1">
      <formula>INDIRECT(ADDRESS(ROW(),COLUMN()))=TRUNC(INDIRECT(ADDRESS(ROW(),COLUMN())))</formula>
    </cfRule>
  </conditionalFormatting>
  <dataValidations count="7">
    <dataValidation type="decimal" allowBlank="1" showInputMessage="1" showErrorMessage="1" error="入力可能範囲　32～40" sqref="AV5">
      <formula1>32</formula1>
      <formula2>40</formula2>
    </dataValidation>
    <dataValidation type="list" allowBlank="1" showInputMessage="1" showErrorMessage="1" sqref="J41:K41">
      <formula1>"週,暦月"</formula1>
    </dataValidation>
    <dataValidation type="list" allowBlank="1" showInputMessage="1" showErrorMessage="1" sqref="AZ3">
      <formula1>"４週,暦月"</formula1>
    </dataValidation>
    <dataValidation type="list" allowBlank="1" showInputMessage="1" sqref="C13:D30">
      <formula1>職種</formula1>
    </dataValidation>
    <dataValidation type="list" errorStyle="warning" allowBlank="1" showInputMessage="1" error="リストにない場合のみ、入力してください。" sqref="G13:K30">
      <formula1>INDIRECT(C13)</formula1>
    </dataValidation>
    <dataValidation type="list" allowBlank="1" showInputMessage="1" showErrorMessage="1" sqref="AZ4:BC4">
      <formula1>"予定,実績,予定・実績"</formula1>
    </dataValidation>
    <dataValidation type="list" allowBlank="1" showInputMessage="1" sqref="E13:F30">
      <formula1>"A, B, C, D"</formula1>
    </dataValidation>
  </dataValidations>
  <printOptions horizontalCentered="1"/>
  <pageMargins left="0.23622047244094491" right="0.23622047244094491" top="0.43307086614173229" bottom="0.27559055118110237" header="0.31496062992125984" footer="0.31496062992125984"/>
  <pageSetup paperSize="9" scale="41" fitToHeight="0" orientation="landscape" r:id="rId1"/>
  <colBreaks count="1" manualBreakCount="1">
    <brk id="58" max="1048575" man="1"/>
  </colBreaks>
  <ignoredErrors>
    <ignoredError sqref="AY3:AY4" numberStoredAsText="1"/>
    <ignoredError sqref="AS12" formula="1"/>
  </ignoredErrors>
  <extLst>
    <ext xmlns:x14="http://schemas.microsoft.com/office/spreadsheetml/2009/9/main" uri="{CCE6A557-97BC-4b89-ADB6-D9C93CAAB3DF}">
      <x14:dataValidations xmlns:xm="http://schemas.microsoft.com/office/excel/2006/main" count="1">
        <x14:dataValidation type="list" allowBlank="1" showInputMessage="1">
          <x14:formula1>
            <xm:f>プルダウン・リスト!$C$4:$C$8</xm:f>
          </x14:formula1>
          <xm:sqref>AM1:BA1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tabColor rgb="FFFFFF00"/>
    <pageSetUpPr fitToPage="1"/>
  </sheetPr>
  <dimension ref="A1:BC71"/>
  <sheetViews>
    <sheetView tabSelected="1" workbookViewId="0">
      <selection activeCell="A6" sqref="A6"/>
    </sheetView>
  </sheetViews>
  <sheetFormatPr defaultRowHeight="18.75" x14ac:dyDescent="0.4"/>
  <cols>
    <col min="1" max="2" width="9" style="10"/>
    <col min="3" max="3" width="44.25" style="10" customWidth="1"/>
    <col min="4" max="16384" width="9" style="10"/>
  </cols>
  <sheetData>
    <row r="1" spans="1:10" x14ac:dyDescent="0.4">
      <c r="A1" s="10" t="s">
        <v>57</v>
      </c>
    </row>
    <row r="2" spans="1:10" s="11" customFormat="1" ht="20.25" customHeight="1" x14ac:dyDescent="0.4">
      <c r="A2" s="12" t="s">
        <v>144</v>
      </c>
      <c r="B2" s="12"/>
      <c r="C2" s="13"/>
    </row>
    <row r="3" spans="1:10" s="11" customFormat="1" ht="20.25" customHeight="1" x14ac:dyDescent="0.4">
      <c r="A3" s="13"/>
      <c r="B3" s="13"/>
      <c r="C3" s="13"/>
    </row>
    <row r="4" spans="1:10" s="11" customFormat="1" ht="20.25" customHeight="1" x14ac:dyDescent="0.4">
      <c r="A4" s="27"/>
      <c r="B4" s="13" t="s">
        <v>92</v>
      </c>
      <c r="C4" s="13"/>
      <c r="E4" s="268" t="s">
        <v>94</v>
      </c>
      <c r="F4" s="268"/>
      <c r="G4" s="268"/>
      <c r="H4" s="268"/>
      <c r="I4" s="268"/>
      <c r="J4" s="268"/>
    </row>
    <row r="5" spans="1:10" s="11" customFormat="1" ht="20.25" customHeight="1" x14ac:dyDescent="0.4">
      <c r="A5" s="28"/>
      <c r="B5" s="13" t="s">
        <v>93</v>
      </c>
      <c r="C5" s="13"/>
      <c r="E5" s="268"/>
      <c r="F5" s="268"/>
      <c r="G5" s="268"/>
      <c r="H5" s="268"/>
      <c r="I5" s="268"/>
      <c r="J5" s="268"/>
    </row>
    <row r="6" spans="1:10" s="11" customFormat="1" ht="20.25" customHeight="1" x14ac:dyDescent="0.4">
      <c r="A6" s="26"/>
      <c r="B6" s="13"/>
      <c r="C6" s="13"/>
    </row>
    <row r="7" spans="1:10" s="11" customFormat="1" ht="20.25" customHeight="1" x14ac:dyDescent="0.4">
      <c r="A7" s="26"/>
      <c r="B7" s="13"/>
      <c r="C7" s="13"/>
    </row>
    <row r="8" spans="1:10" s="11" customFormat="1" ht="20.25" customHeight="1" x14ac:dyDescent="0.4">
      <c r="A8" s="13" t="s">
        <v>62</v>
      </c>
      <c r="B8" s="13"/>
      <c r="C8" s="13"/>
    </row>
    <row r="9" spans="1:10" s="11" customFormat="1" ht="20.25" customHeight="1" x14ac:dyDescent="0.4">
      <c r="A9" s="26"/>
      <c r="B9" s="13"/>
      <c r="C9" s="13"/>
    </row>
    <row r="10" spans="1:10" s="11" customFormat="1" ht="20.25" customHeight="1" x14ac:dyDescent="0.4">
      <c r="A10" s="13" t="s">
        <v>102</v>
      </c>
      <c r="B10" s="13"/>
      <c r="C10" s="13"/>
    </row>
    <row r="11" spans="1:10" s="11" customFormat="1" ht="20.25" customHeight="1" x14ac:dyDescent="0.4">
      <c r="A11" s="13"/>
      <c r="B11" s="13"/>
      <c r="C11" s="13"/>
    </row>
    <row r="12" spans="1:10" s="11" customFormat="1" ht="20.25" customHeight="1" x14ac:dyDescent="0.4">
      <c r="A12" s="148" t="s">
        <v>131</v>
      </c>
      <c r="B12" s="13"/>
      <c r="C12" s="13"/>
    </row>
    <row r="13" spans="1:10" s="11" customFormat="1" ht="20.25" customHeight="1" x14ac:dyDescent="0.4">
      <c r="A13" s="13"/>
      <c r="B13" s="13"/>
      <c r="C13" s="13"/>
    </row>
    <row r="14" spans="1:10" s="11" customFormat="1" ht="20.25" customHeight="1" x14ac:dyDescent="0.4">
      <c r="A14" s="13" t="s">
        <v>59</v>
      </c>
      <c r="B14" s="13"/>
      <c r="C14" s="13"/>
    </row>
    <row r="15" spans="1:10" s="11" customFormat="1" ht="20.25" customHeight="1" x14ac:dyDescent="0.4">
      <c r="A15" s="13"/>
      <c r="B15" s="13"/>
      <c r="C15" s="13"/>
    </row>
    <row r="16" spans="1:10" s="11" customFormat="1" ht="20.25" customHeight="1" x14ac:dyDescent="0.4">
      <c r="A16" s="148" t="s">
        <v>132</v>
      </c>
      <c r="B16" s="13"/>
      <c r="C16" s="13"/>
    </row>
    <row r="17" spans="1:3" s="11" customFormat="1" ht="20.25" customHeight="1" x14ac:dyDescent="0.4">
      <c r="A17" s="13" t="s">
        <v>50</v>
      </c>
      <c r="B17" s="13"/>
      <c r="C17" s="13"/>
    </row>
    <row r="18" spans="1:3" s="11" customFormat="1" ht="20.25" customHeight="1" x14ac:dyDescent="0.4">
      <c r="A18" s="13"/>
      <c r="B18" s="13"/>
      <c r="C18" s="13"/>
    </row>
    <row r="19" spans="1:3" s="11" customFormat="1" ht="20.25" customHeight="1" x14ac:dyDescent="0.4">
      <c r="A19" s="13"/>
      <c r="B19" s="14" t="s">
        <v>26</v>
      </c>
      <c r="C19" s="14" t="s">
        <v>1</v>
      </c>
    </row>
    <row r="20" spans="1:3" s="11" customFormat="1" ht="20.25" customHeight="1" x14ac:dyDescent="0.4">
      <c r="A20" s="13"/>
      <c r="B20" s="14">
        <v>1</v>
      </c>
      <c r="C20" s="15" t="s">
        <v>2</v>
      </c>
    </row>
    <row r="21" spans="1:3" s="11" customFormat="1" ht="20.25" customHeight="1" x14ac:dyDescent="0.4">
      <c r="A21" s="13"/>
      <c r="B21" s="14">
        <v>2</v>
      </c>
      <c r="C21" s="15" t="s">
        <v>116</v>
      </c>
    </row>
    <row r="22" spans="1:3" s="11" customFormat="1" ht="20.25" customHeight="1" x14ac:dyDescent="0.4">
      <c r="A22" s="13"/>
      <c r="B22" s="14">
        <v>3</v>
      </c>
      <c r="C22" s="15" t="s">
        <v>117</v>
      </c>
    </row>
    <row r="23" spans="1:3" s="11" customFormat="1" ht="20.25" customHeight="1" x14ac:dyDescent="0.4">
      <c r="A23" s="142"/>
      <c r="B23" s="14">
        <v>4</v>
      </c>
      <c r="C23" s="15" t="s">
        <v>118</v>
      </c>
    </row>
    <row r="24" spans="1:3" s="11" customFormat="1" ht="20.25" customHeight="1" x14ac:dyDescent="0.4">
      <c r="A24" s="142"/>
      <c r="B24" s="14">
        <v>5</v>
      </c>
      <c r="C24" s="15" t="s">
        <v>119</v>
      </c>
    </row>
    <row r="25" spans="1:3" s="11" customFormat="1" ht="20.25" customHeight="1" x14ac:dyDescent="0.4">
      <c r="A25" s="13"/>
      <c r="B25" s="13"/>
      <c r="C25" s="13"/>
    </row>
    <row r="26" spans="1:3" s="11" customFormat="1" ht="20.25" customHeight="1" x14ac:dyDescent="0.4">
      <c r="A26" s="13" t="s">
        <v>60</v>
      </c>
      <c r="B26" s="13"/>
      <c r="C26" s="13"/>
    </row>
    <row r="27" spans="1:3" s="11" customFormat="1" ht="20.25" customHeight="1" x14ac:dyDescent="0.4">
      <c r="A27" s="13" t="s">
        <v>51</v>
      </c>
      <c r="B27" s="13"/>
      <c r="C27" s="13"/>
    </row>
    <row r="28" spans="1:3" s="11" customFormat="1" ht="20.25" customHeight="1" x14ac:dyDescent="0.4">
      <c r="A28" s="13"/>
      <c r="B28" s="13"/>
      <c r="C28" s="13"/>
    </row>
    <row r="29" spans="1:3" s="11" customFormat="1" ht="20.25" customHeight="1" x14ac:dyDescent="0.4">
      <c r="A29" s="13"/>
      <c r="B29" s="14" t="s">
        <v>7</v>
      </c>
      <c r="C29" s="14" t="s">
        <v>8</v>
      </c>
    </row>
    <row r="30" spans="1:3" s="11" customFormat="1" ht="20.25" customHeight="1" x14ac:dyDescent="0.4">
      <c r="A30" s="13"/>
      <c r="B30" s="14" t="s">
        <v>3</v>
      </c>
      <c r="C30" s="15" t="s">
        <v>52</v>
      </c>
    </row>
    <row r="31" spans="1:3" s="11" customFormat="1" ht="20.25" customHeight="1" x14ac:dyDescent="0.4">
      <c r="A31" s="13"/>
      <c r="B31" s="14" t="s">
        <v>4</v>
      </c>
      <c r="C31" s="15" t="s">
        <v>53</v>
      </c>
    </row>
    <row r="32" spans="1:3" s="11" customFormat="1" ht="20.25" customHeight="1" x14ac:dyDescent="0.4">
      <c r="A32" s="13"/>
      <c r="B32" s="14" t="s">
        <v>5</v>
      </c>
      <c r="C32" s="15" t="s">
        <v>54</v>
      </c>
    </row>
    <row r="33" spans="1:55" s="11" customFormat="1" ht="20.25" customHeight="1" x14ac:dyDescent="0.4">
      <c r="A33" s="13"/>
      <c r="B33" s="14" t="s">
        <v>6</v>
      </c>
      <c r="C33" s="15" t="s">
        <v>80</v>
      </c>
    </row>
    <row r="34" spans="1:55" s="11" customFormat="1" ht="20.25" customHeight="1" x14ac:dyDescent="0.4">
      <c r="A34" s="13"/>
      <c r="B34" s="13"/>
      <c r="C34" s="13"/>
    </row>
    <row r="35" spans="1:55" s="11" customFormat="1" ht="20.25" customHeight="1" x14ac:dyDescent="0.4">
      <c r="A35" s="13"/>
      <c r="B35" s="16" t="s">
        <v>9</v>
      </c>
      <c r="C35" s="13"/>
    </row>
    <row r="36" spans="1:55" s="11" customFormat="1" ht="20.25" customHeight="1" x14ac:dyDescent="0.4">
      <c r="B36" s="13" t="s">
        <v>55</v>
      </c>
      <c r="E36" s="16"/>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row>
    <row r="37" spans="1:55" s="11" customFormat="1" ht="20.25" customHeight="1" x14ac:dyDescent="0.4">
      <c r="B37" s="13" t="s">
        <v>90</v>
      </c>
      <c r="E37" s="13"/>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row>
    <row r="38" spans="1:55" s="11" customFormat="1" ht="20.25" customHeight="1" x14ac:dyDescent="0.4">
      <c r="E38" s="13"/>
    </row>
    <row r="39" spans="1:55" s="11" customFormat="1" ht="20.25" customHeight="1" x14ac:dyDescent="0.4">
      <c r="A39" s="13"/>
      <c r="B39" s="13"/>
      <c r="C39" s="13"/>
      <c r="D39" s="18"/>
      <c r="E39" s="19"/>
      <c r="F39" s="19"/>
      <c r="G39" s="19"/>
      <c r="H39" s="20"/>
      <c r="I39" s="20"/>
      <c r="J39" s="19"/>
      <c r="K39" s="19"/>
      <c r="L39" s="19"/>
      <c r="M39" s="20"/>
      <c r="N39" s="20"/>
      <c r="O39" s="20"/>
      <c r="P39" s="20"/>
      <c r="Q39" s="20"/>
      <c r="R39" s="19"/>
      <c r="S39" s="19"/>
      <c r="T39" s="19"/>
      <c r="U39" s="20"/>
      <c r="V39" s="20"/>
      <c r="W39" s="19"/>
      <c r="X39" s="19"/>
      <c r="Y39" s="19"/>
      <c r="Z39" s="20"/>
      <c r="AA39" s="20"/>
    </row>
    <row r="40" spans="1:55" s="11" customFormat="1" ht="20.25" customHeight="1" x14ac:dyDescent="0.4">
      <c r="A40" s="148" t="s">
        <v>133</v>
      </c>
      <c r="B40" s="13"/>
      <c r="C40" s="13"/>
    </row>
    <row r="41" spans="1:55" s="11" customFormat="1" ht="20.25" customHeight="1" x14ac:dyDescent="0.4">
      <c r="A41" s="13" t="s">
        <v>56</v>
      </c>
      <c r="B41" s="13"/>
      <c r="C41" s="13"/>
    </row>
    <row r="42" spans="1:55" s="11" customFormat="1" ht="20.25" customHeight="1" x14ac:dyDescent="0.4">
      <c r="A42" s="23" t="s">
        <v>103</v>
      </c>
      <c r="D42" s="21"/>
      <c r="E42" s="22"/>
      <c r="F42" s="19"/>
      <c r="G42" s="19"/>
      <c r="H42" s="19"/>
      <c r="I42" s="19"/>
      <c r="J42" s="20"/>
      <c r="K42" s="19"/>
      <c r="L42" s="20"/>
      <c r="M42" s="19"/>
      <c r="N42" s="19"/>
      <c r="O42" s="19"/>
      <c r="P42" s="19"/>
      <c r="Q42" s="19"/>
      <c r="R42" s="20"/>
      <c r="S42" s="19"/>
      <c r="T42" s="20"/>
      <c r="U42" s="19"/>
      <c r="V42" s="19"/>
      <c r="W42" s="20"/>
      <c r="X42" s="19"/>
      <c r="Y42" s="20"/>
      <c r="Z42" s="19"/>
      <c r="AA42" s="19"/>
      <c r="AB42" s="19"/>
      <c r="AC42" s="19"/>
      <c r="AD42" s="19"/>
      <c r="AE42" s="20"/>
      <c r="AF42" s="18"/>
      <c r="AG42" s="20"/>
      <c r="AH42" s="19"/>
      <c r="AI42" s="20"/>
      <c r="AJ42" s="20"/>
      <c r="AK42" s="20"/>
      <c r="AL42" s="20"/>
      <c r="AM42" s="19"/>
      <c r="AN42" s="20"/>
      <c r="AO42" s="20"/>
    </row>
    <row r="43" spans="1:55" s="11" customFormat="1" ht="20.25" customHeight="1" x14ac:dyDescent="0.4">
      <c r="C43" s="23"/>
      <c r="D43" s="21"/>
      <c r="E43" s="22"/>
      <c r="F43" s="19"/>
      <c r="G43" s="19"/>
      <c r="H43" s="19"/>
      <c r="I43" s="19"/>
      <c r="J43" s="20"/>
      <c r="K43" s="19"/>
      <c r="L43" s="20"/>
      <c r="M43" s="19"/>
      <c r="N43" s="19"/>
      <c r="O43" s="19"/>
      <c r="P43" s="19"/>
      <c r="Q43" s="19"/>
      <c r="R43" s="20"/>
      <c r="S43" s="19"/>
      <c r="T43" s="20"/>
      <c r="U43" s="19"/>
      <c r="V43" s="19"/>
      <c r="W43" s="20"/>
      <c r="X43" s="19"/>
      <c r="Y43" s="20"/>
      <c r="Z43" s="19"/>
      <c r="AA43" s="19"/>
      <c r="AB43" s="19"/>
      <c r="AC43" s="19"/>
      <c r="AD43" s="19"/>
      <c r="AE43" s="20"/>
      <c r="AF43" s="18"/>
      <c r="AG43" s="20"/>
      <c r="AH43" s="19"/>
      <c r="AI43" s="20"/>
      <c r="AJ43" s="20"/>
      <c r="AK43" s="20"/>
      <c r="AL43" s="20"/>
      <c r="AM43" s="19"/>
      <c r="AN43" s="20"/>
      <c r="AO43" s="20"/>
    </row>
    <row r="44" spans="1:55" s="11" customFormat="1" ht="20.25" customHeight="1" x14ac:dyDescent="0.4">
      <c r="A44" s="13" t="s">
        <v>61</v>
      </c>
      <c r="B44" s="13"/>
    </row>
    <row r="45" spans="1:55" s="11" customFormat="1" ht="20.25" customHeight="1" x14ac:dyDescent="0.4"/>
    <row r="46" spans="1:55" s="11" customFormat="1" ht="20.25" customHeight="1" x14ac:dyDescent="0.4">
      <c r="A46" s="13" t="s">
        <v>134</v>
      </c>
      <c r="B46" s="13"/>
      <c r="C46" s="13"/>
    </row>
    <row r="47" spans="1:55" s="11" customFormat="1" ht="20.25" customHeight="1" x14ac:dyDescent="0.4">
      <c r="A47" s="30" t="s">
        <v>104</v>
      </c>
      <c r="B47" s="13"/>
      <c r="C47" s="13"/>
    </row>
    <row r="48" spans="1:55" s="11" customFormat="1" ht="20.25" customHeight="1" x14ac:dyDescent="0.4"/>
    <row r="49" spans="1:55" s="11" customFormat="1" ht="20.25" customHeight="1" x14ac:dyDescent="0.4">
      <c r="A49" s="13" t="s">
        <v>63</v>
      </c>
      <c r="B49" s="13"/>
      <c r="C49" s="13"/>
    </row>
    <row r="50" spans="1:55" s="11" customFormat="1" ht="20.25" customHeight="1" x14ac:dyDescent="0.4">
      <c r="A50" s="13" t="s">
        <v>105</v>
      </c>
      <c r="B50" s="13"/>
      <c r="C50" s="13"/>
    </row>
    <row r="51" spans="1:55" s="11" customFormat="1" ht="20.25" customHeight="1" x14ac:dyDescent="0.4">
      <c r="A51" s="13"/>
      <c r="B51" s="13"/>
      <c r="C51" s="13"/>
    </row>
    <row r="52" spans="1:55" s="11" customFormat="1" ht="20.25" customHeight="1" x14ac:dyDescent="0.4">
      <c r="A52" s="13" t="s">
        <v>64</v>
      </c>
      <c r="B52" s="13"/>
      <c r="C52" s="13"/>
    </row>
    <row r="53" spans="1:55" s="11" customFormat="1" ht="20.25" customHeight="1" x14ac:dyDescent="0.4">
      <c r="A53" s="13"/>
      <c r="B53" s="13"/>
      <c r="C53" s="13"/>
    </row>
    <row r="54" spans="1:55" s="11" customFormat="1" ht="20.25" customHeight="1" x14ac:dyDescent="0.4">
      <c r="A54" s="11" t="s">
        <v>106</v>
      </c>
      <c r="D54" s="24"/>
      <c r="E54" s="24"/>
      <c r="F54" s="24"/>
      <c r="G54" s="24"/>
      <c r="H54" s="24"/>
      <c r="I54" s="24"/>
      <c r="J54" s="24"/>
      <c r="K54" s="24"/>
      <c r="L54" s="24"/>
      <c r="M54" s="24"/>
      <c r="N54" s="24"/>
      <c r="O54" s="24"/>
      <c r="P54" s="24"/>
      <c r="Q54" s="24"/>
      <c r="R54" s="24"/>
      <c r="S54" s="24"/>
      <c r="T54" s="24"/>
      <c r="U54" s="24"/>
      <c r="V54" s="24"/>
      <c r="W54" s="24"/>
      <c r="X54" s="24"/>
      <c r="Y54" s="24"/>
      <c r="Z54" s="24"/>
      <c r="AA54" s="24"/>
      <c r="AB54" s="24"/>
      <c r="AC54" s="24"/>
      <c r="AD54" s="24"/>
      <c r="AE54" s="24"/>
      <c r="AF54" s="24"/>
      <c r="AG54" s="24"/>
      <c r="AH54" s="24"/>
      <c r="AI54" s="24"/>
      <c r="AJ54" s="24"/>
      <c r="AK54" s="24"/>
      <c r="AL54" s="24"/>
      <c r="AM54" s="24"/>
      <c r="AN54" s="24"/>
      <c r="AO54" s="24"/>
      <c r="AP54" s="24"/>
      <c r="AQ54" s="24"/>
      <c r="AR54" s="24"/>
      <c r="AS54" s="24"/>
      <c r="AT54" s="24"/>
      <c r="AU54" s="24"/>
      <c r="AV54" s="24"/>
      <c r="AW54" s="24"/>
      <c r="AX54" s="24"/>
      <c r="AY54" s="24"/>
      <c r="AZ54" s="24"/>
      <c r="BA54" s="24"/>
      <c r="BB54" s="24"/>
      <c r="BC54" s="24"/>
    </row>
    <row r="55" spans="1:55" s="11" customFormat="1" ht="20.25" customHeight="1" x14ac:dyDescent="0.4">
      <c r="A55" s="11" t="s">
        <v>88</v>
      </c>
      <c r="D55" s="24"/>
      <c r="E55" s="24"/>
      <c r="F55" s="24"/>
      <c r="G55" s="24"/>
      <c r="H55" s="24"/>
      <c r="I55" s="24"/>
      <c r="J55" s="24"/>
      <c r="K55" s="24"/>
      <c r="L55" s="24"/>
      <c r="M55" s="24"/>
      <c r="N55" s="24"/>
      <c r="O55" s="24"/>
      <c r="P55" s="24"/>
      <c r="Q55" s="24"/>
      <c r="R55" s="24"/>
      <c r="S55" s="24"/>
      <c r="T55" s="24"/>
      <c r="U55" s="24"/>
      <c r="V55" s="24"/>
      <c r="W55" s="24"/>
      <c r="X55" s="24"/>
      <c r="Y55" s="24"/>
      <c r="Z55" s="24"/>
      <c r="AA55" s="24"/>
      <c r="AB55" s="24"/>
      <c r="AC55" s="24"/>
      <c r="AD55" s="24"/>
      <c r="AE55" s="24"/>
      <c r="AF55" s="24"/>
      <c r="AG55" s="24"/>
      <c r="AH55" s="24"/>
      <c r="AI55" s="24"/>
      <c r="AJ55" s="24"/>
      <c r="AK55" s="24"/>
      <c r="AL55" s="24"/>
      <c r="AM55" s="24"/>
      <c r="AN55" s="24"/>
      <c r="AO55" s="24"/>
      <c r="AP55" s="24"/>
      <c r="AQ55" s="24"/>
      <c r="AR55" s="24"/>
      <c r="AS55" s="24"/>
      <c r="AT55" s="24"/>
      <c r="AU55" s="24"/>
      <c r="AV55" s="24"/>
      <c r="AW55" s="24"/>
      <c r="AX55" s="24"/>
      <c r="AY55" s="24"/>
      <c r="AZ55" s="24"/>
      <c r="BA55" s="24"/>
      <c r="BB55" s="24"/>
      <c r="BC55" s="24"/>
    </row>
    <row r="56" spans="1:55" s="11" customFormat="1" ht="20.25" customHeight="1" x14ac:dyDescent="0.4">
      <c r="A56" s="11" t="s">
        <v>113</v>
      </c>
      <c r="D56" s="24"/>
      <c r="E56" s="24"/>
      <c r="F56" s="24"/>
      <c r="G56" s="24"/>
      <c r="H56" s="24"/>
      <c r="I56" s="24"/>
      <c r="J56" s="24"/>
      <c r="K56" s="24"/>
      <c r="L56" s="24"/>
      <c r="M56" s="24"/>
      <c r="N56" s="24"/>
      <c r="O56" s="24"/>
      <c r="P56" s="24"/>
      <c r="Q56" s="24"/>
      <c r="R56" s="24"/>
      <c r="S56" s="24"/>
      <c r="T56" s="24"/>
      <c r="U56" s="24"/>
      <c r="V56" s="24"/>
      <c r="W56" s="24"/>
      <c r="X56" s="24"/>
      <c r="Y56" s="24"/>
      <c r="Z56" s="24"/>
      <c r="AA56" s="24"/>
      <c r="AB56" s="24"/>
      <c r="AC56" s="24"/>
      <c r="AD56" s="24"/>
      <c r="AE56" s="24"/>
      <c r="AF56" s="24"/>
      <c r="AG56" s="24"/>
      <c r="AH56" s="24"/>
      <c r="AI56" s="24"/>
      <c r="AJ56" s="24"/>
      <c r="AK56" s="24"/>
      <c r="AL56" s="24"/>
      <c r="AM56" s="24"/>
      <c r="AN56" s="24"/>
      <c r="AO56" s="24"/>
      <c r="AP56" s="24"/>
      <c r="AQ56" s="24"/>
      <c r="AR56" s="24"/>
      <c r="AS56" s="24"/>
      <c r="AT56" s="24"/>
      <c r="AU56" s="24"/>
      <c r="AV56" s="24"/>
      <c r="AW56" s="24"/>
      <c r="AX56" s="24"/>
      <c r="AY56" s="24"/>
      <c r="AZ56" s="24"/>
      <c r="BA56" s="24"/>
      <c r="BB56" s="24"/>
      <c r="BC56" s="24"/>
    </row>
    <row r="57" spans="1:55" s="11" customFormat="1" ht="20.25" customHeight="1" x14ac:dyDescent="0.4">
      <c r="A57" s="13"/>
      <c r="B57" s="13"/>
      <c r="C57" s="13"/>
      <c r="D57" s="17"/>
      <c r="E57" s="17"/>
      <c r="F57" s="17"/>
      <c r="G57" s="17"/>
      <c r="H57" s="17"/>
      <c r="I57" s="17"/>
      <c r="J57" s="17"/>
      <c r="K57" s="17"/>
      <c r="L57" s="17"/>
      <c r="M57" s="17"/>
      <c r="N57" s="17"/>
      <c r="O57" s="17"/>
      <c r="P57" s="17"/>
      <c r="Q57" s="17"/>
      <c r="R57" s="17"/>
      <c r="S57" s="17"/>
      <c r="T57" s="17"/>
      <c r="U57" s="17"/>
      <c r="V57" s="17"/>
      <c r="W57" s="17"/>
      <c r="X57" s="17"/>
      <c r="Y57" s="17"/>
      <c r="Z57" s="17"/>
      <c r="AA57" s="17"/>
      <c r="AB57" s="17"/>
      <c r="AC57" s="17"/>
      <c r="AD57" s="17"/>
      <c r="AE57" s="17"/>
      <c r="AF57" s="17"/>
      <c r="AG57" s="17"/>
      <c r="AH57" s="17"/>
      <c r="AI57" s="17"/>
      <c r="AJ57" s="17"/>
      <c r="AK57" s="17"/>
      <c r="AL57" s="17"/>
      <c r="AM57" s="17"/>
      <c r="AN57" s="17"/>
      <c r="AO57" s="17"/>
      <c r="AP57" s="17"/>
      <c r="AQ57" s="17"/>
      <c r="AR57" s="17"/>
      <c r="AS57" s="17"/>
      <c r="AT57" s="17"/>
      <c r="AU57" s="17"/>
      <c r="AV57" s="17"/>
      <c r="AW57" s="17"/>
      <c r="AX57" s="17"/>
      <c r="AY57" s="17"/>
      <c r="AZ57" s="17"/>
      <c r="BA57" s="17"/>
      <c r="BB57" s="17"/>
      <c r="BC57" s="17"/>
    </row>
    <row r="58" spans="1:55" s="11" customFormat="1" ht="20.25" customHeight="1" x14ac:dyDescent="0.4">
      <c r="A58" s="11" t="s">
        <v>130</v>
      </c>
      <c r="C58" s="25"/>
      <c r="D58" s="16"/>
      <c r="E58" s="16"/>
    </row>
    <row r="59" spans="1:55" s="11" customFormat="1" ht="20.25" customHeight="1" x14ac:dyDescent="0.4">
      <c r="A59" s="84" t="s">
        <v>109</v>
      </c>
      <c r="B59" s="25"/>
      <c r="C59" s="25"/>
      <c r="D59" s="13"/>
      <c r="E59" s="13"/>
    </row>
    <row r="60" spans="1:55" s="11" customFormat="1" ht="20.25" customHeight="1" x14ac:dyDescent="0.4">
      <c r="A60" s="83" t="s">
        <v>110</v>
      </c>
      <c r="B60" s="25"/>
      <c r="C60" s="25"/>
      <c r="D60" s="29"/>
      <c r="E60" s="29"/>
    </row>
    <row r="61" spans="1:55" s="11" customFormat="1" ht="20.25" customHeight="1" x14ac:dyDescent="0.4">
      <c r="A61" s="84" t="s">
        <v>111</v>
      </c>
      <c r="B61" s="25"/>
      <c r="C61" s="25"/>
      <c r="D61" s="29"/>
      <c r="E61" s="29"/>
    </row>
    <row r="62" spans="1:55" s="11" customFormat="1" ht="20.25" customHeight="1" x14ac:dyDescent="0.4">
      <c r="A62" s="83" t="s">
        <v>112</v>
      </c>
      <c r="B62" s="25"/>
      <c r="C62" s="25"/>
      <c r="D62" s="29"/>
      <c r="E62" s="29"/>
    </row>
    <row r="63" spans="1:55" s="11" customFormat="1" ht="20.25" customHeight="1" x14ac:dyDescent="0.4">
      <c r="A63" s="84" t="s">
        <v>136</v>
      </c>
      <c r="B63" s="25"/>
      <c r="C63" s="25"/>
      <c r="D63" s="29"/>
      <c r="E63" s="29"/>
    </row>
    <row r="64" spans="1:55" s="11" customFormat="1" ht="20.25" customHeight="1" x14ac:dyDescent="0.4">
      <c r="A64" s="84" t="s">
        <v>137</v>
      </c>
      <c r="B64" s="25"/>
      <c r="C64" s="25"/>
      <c r="D64" s="29"/>
      <c r="E64" s="29"/>
    </row>
    <row r="65" spans="1:5" s="11" customFormat="1" ht="20.25" customHeight="1" x14ac:dyDescent="0.4">
      <c r="A65" s="84" t="s">
        <v>138</v>
      </c>
      <c r="B65" s="25"/>
      <c r="C65" s="25"/>
      <c r="D65" s="29"/>
      <c r="E65" s="29"/>
    </row>
    <row r="66" spans="1:5" s="11" customFormat="1" ht="20.25" customHeight="1" x14ac:dyDescent="0.4">
      <c r="A66" s="25"/>
      <c r="B66" s="25"/>
      <c r="C66" s="25"/>
      <c r="D66" s="29"/>
      <c r="E66" s="29"/>
    </row>
    <row r="67" spans="1:5" s="11" customFormat="1" ht="20.25" customHeight="1" x14ac:dyDescent="0.4">
      <c r="A67" s="25"/>
      <c r="B67" s="25"/>
      <c r="C67" s="25"/>
      <c r="D67" s="29"/>
      <c r="E67" s="29"/>
    </row>
    <row r="68" spans="1:5" s="11" customFormat="1" ht="20.25" customHeight="1" x14ac:dyDescent="0.4">
      <c r="A68" s="25"/>
      <c r="B68" s="25"/>
      <c r="C68" s="25"/>
      <c r="D68" s="29"/>
      <c r="E68" s="29"/>
    </row>
    <row r="69" spans="1:5" s="11" customFormat="1" ht="20.25" customHeight="1" x14ac:dyDescent="0.4">
      <c r="A69" s="25"/>
      <c r="B69" s="25"/>
      <c r="C69" s="25"/>
      <c r="D69" s="29"/>
      <c r="E69" s="29"/>
    </row>
    <row r="70" spans="1:5" ht="20.25" customHeight="1" x14ac:dyDescent="0.4"/>
    <row r="71" spans="1:5" ht="20.25" customHeight="1" x14ac:dyDescent="0.4"/>
  </sheetData>
  <mergeCells count="1">
    <mergeCell ref="E4:J5"/>
  </mergeCells>
  <phoneticPr fontId="1"/>
  <printOptions horizontalCentered="1"/>
  <pageMargins left="0.70866141732283472" right="0.70866141732283472" top="0.74803149606299213" bottom="0.15748031496062992" header="0.31496062992125984" footer="0.31496062992125984"/>
  <pageSetup paperSize="9" scale="47"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B1:K47"/>
  <sheetViews>
    <sheetView topLeftCell="A13" workbookViewId="0">
      <selection activeCell="C17" sqref="C17"/>
    </sheetView>
  </sheetViews>
  <sheetFormatPr defaultRowHeight="25.5" x14ac:dyDescent="0.4"/>
  <cols>
    <col min="1" max="1" width="2" style="111" customWidth="1"/>
    <col min="2" max="2" width="8.625" style="111" customWidth="1"/>
    <col min="3" max="11" width="40.625" style="111" customWidth="1"/>
    <col min="12" max="16384" width="9" style="111"/>
  </cols>
  <sheetData>
    <row r="1" spans="2:11" x14ac:dyDescent="0.4">
      <c r="B1" s="111" t="s">
        <v>85</v>
      </c>
    </row>
    <row r="3" spans="2:11" x14ac:dyDescent="0.4">
      <c r="B3" s="112" t="s">
        <v>86</v>
      </c>
      <c r="C3" s="112" t="s">
        <v>87</v>
      </c>
    </row>
    <row r="4" spans="2:11" x14ac:dyDescent="0.4">
      <c r="B4" s="112">
        <v>1</v>
      </c>
      <c r="C4" s="143" t="s">
        <v>140</v>
      </c>
    </row>
    <row r="5" spans="2:11" x14ac:dyDescent="0.4">
      <c r="B5" s="112">
        <v>2</v>
      </c>
      <c r="C5" s="143" t="s">
        <v>141</v>
      </c>
    </row>
    <row r="6" spans="2:11" x14ac:dyDescent="0.4">
      <c r="B6" s="112">
        <v>3</v>
      </c>
      <c r="C6" s="143"/>
    </row>
    <row r="7" spans="2:11" x14ac:dyDescent="0.4">
      <c r="B7" s="112">
        <v>4</v>
      </c>
      <c r="C7" s="143"/>
    </row>
    <row r="8" spans="2:11" x14ac:dyDescent="0.4">
      <c r="B8" s="112">
        <v>5</v>
      </c>
      <c r="C8" s="143"/>
    </row>
    <row r="9" spans="2:11" x14ac:dyDescent="0.4">
      <c r="B9" s="112">
        <v>6</v>
      </c>
      <c r="C9" s="143"/>
    </row>
    <row r="10" spans="2:11" x14ac:dyDescent="0.4">
      <c r="B10" s="112">
        <v>7</v>
      </c>
      <c r="C10" s="143"/>
    </row>
    <row r="11" spans="2:11" x14ac:dyDescent="0.4">
      <c r="B11" s="112">
        <v>8</v>
      </c>
      <c r="C11" s="143"/>
    </row>
    <row r="13" spans="2:11" x14ac:dyDescent="0.4">
      <c r="B13" s="111" t="s">
        <v>84</v>
      </c>
    </row>
    <row r="14" spans="2:11" ht="26.25" thickBot="1" x14ac:dyDescent="0.45"/>
    <row r="15" spans="2:11" ht="26.25" thickBot="1" x14ac:dyDescent="0.45">
      <c r="B15" s="144" t="s">
        <v>70</v>
      </c>
      <c r="C15" s="114" t="s">
        <v>2</v>
      </c>
      <c r="D15" s="115" t="s">
        <v>116</v>
      </c>
      <c r="E15" s="116" t="s">
        <v>117</v>
      </c>
      <c r="F15" s="115" t="s">
        <v>118</v>
      </c>
      <c r="G15" s="117" t="s">
        <v>119</v>
      </c>
      <c r="H15" s="117" t="s">
        <v>33</v>
      </c>
      <c r="I15" s="117" t="s">
        <v>99</v>
      </c>
      <c r="J15" s="117" t="s">
        <v>99</v>
      </c>
      <c r="K15" s="118" t="s">
        <v>99</v>
      </c>
    </row>
    <row r="16" spans="2:11" x14ac:dyDescent="0.4">
      <c r="B16" s="269" t="s">
        <v>71</v>
      </c>
      <c r="C16" s="119" t="s">
        <v>142</v>
      </c>
      <c r="D16" s="124" t="s">
        <v>31</v>
      </c>
      <c r="E16" s="124" t="s">
        <v>117</v>
      </c>
      <c r="F16" s="124" t="s">
        <v>118</v>
      </c>
      <c r="G16" s="124" t="s">
        <v>119</v>
      </c>
      <c r="H16" s="124"/>
      <c r="I16" s="120"/>
      <c r="J16" s="120"/>
      <c r="K16" s="121"/>
    </row>
    <row r="17" spans="2:11" x14ac:dyDescent="0.4">
      <c r="B17" s="269"/>
      <c r="C17" s="122" t="s">
        <v>31</v>
      </c>
      <c r="D17" s="124" t="s">
        <v>32</v>
      </c>
      <c r="E17" s="124" t="s">
        <v>78</v>
      </c>
      <c r="F17" s="124" t="s">
        <v>78</v>
      </c>
      <c r="G17" s="124" t="s">
        <v>78</v>
      </c>
      <c r="H17" s="124"/>
      <c r="I17" s="113"/>
      <c r="J17" s="113"/>
      <c r="K17" s="123"/>
    </row>
    <row r="18" spans="2:11" x14ac:dyDescent="0.4">
      <c r="B18" s="269"/>
      <c r="C18" s="122" t="s">
        <v>78</v>
      </c>
      <c r="D18" s="124" t="s">
        <v>120</v>
      </c>
      <c r="E18" s="124" t="s">
        <v>78</v>
      </c>
      <c r="F18" s="124" t="s">
        <v>78</v>
      </c>
      <c r="G18" s="124" t="s">
        <v>78</v>
      </c>
      <c r="H18" s="124"/>
      <c r="I18" s="113"/>
      <c r="J18" s="113"/>
      <c r="K18" s="123"/>
    </row>
    <row r="19" spans="2:11" x14ac:dyDescent="0.4">
      <c r="B19" s="269"/>
      <c r="C19" s="122" t="s">
        <v>33</v>
      </c>
      <c r="D19" s="124" t="s">
        <v>33</v>
      </c>
      <c r="E19" s="124" t="s">
        <v>33</v>
      </c>
      <c r="F19" s="124" t="s">
        <v>33</v>
      </c>
      <c r="G19" s="124" t="s">
        <v>33</v>
      </c>
      <c r="H19" s="124"/>
      <c r="I19" s="113"/>
      <c r="J19" s="113"/>
      <c r="K19" s="123"/>
    </row>
    <row r="20" spans="2:11" x14ac:dyDescent="0.4">
      <c r="B20" s="269"/>
      <c r="C20" s="122" t="s">
        <v>33</v>
      </c>
      <c r="D20" s="124" t="s">
        <v>33</v>
      </c>
      <c r="E20" s="124" t="s">
        <v>33</v>
      </c>
      <c r="F20" s="124" t="s">
        <v>33</v>
      </c>
      <c r="G20" s="124" t="s">
        <v>33</v>
      </c>
      <c r="H20" s="124"/>
      <c r="I20" s="113"/>
      <c r="J20" s="113"/>
      <c r="K20" s="123"/>
    </row>
    <row r="21" spans="2:11" x14ac:dyDescent="0.4">
      <c r="B21" s="269"/>
      <c r="C21" s="122" t="s">
        <v>33</v>
      </c>
      <c r="D21" s="124" t="s">
        <v>33</v>
      </c>
      <c r="E21" s="124" t="s">
        <v>33</v>
      </c>
      <c r="F21" s="124" t="s">
        <v>33</v>
      </c>
      <c r="G21" s="124" t="s">
        <v>33</v>
      </c>
      <c r="H21" s="124"/>
      <c r="I21" s="113"/>
      <c r="J21" s="113"/>
      <c r="K21" s="123"/>
    </row>
    <row r="22" spans="2:11" x14ac:dyDescent="0.4">
      <c r="B22" s="269"/>
      <c r="C22" s="122" t="s">
        <v>33</v>
      </c>
      <c r="D22" s="124" t="s">
        <v>33</v>
      </c>
      <c r="E22" s="124" t="s">
        <v>33</v>
      </c>
      <c r="F22" s="124" t="s">
        <v>33</v>
      </c>
      <c r="G22" s="124" t="s">
        <v>33</v>
      </c>
      <c r="H22" s="124"/>
      <c r="I22" s="113"/>
      <c r="J22" s="113"/>
      <c r="K22" s="123"/>
    </row>
    <row r="23" spans="2:11" x14ac:dyDescent="0.4">
      <c r="B23" s="269"/>
      <c r="C23" s="122" t="s">
        <v>33</v>
      </c>
      <c r="D23" s="124" t="s">
        <v>99</v>
      </c>
      <c r="E23" s="124" t="s">
        <v>33</v>
      </c>
      <c r="F23" s="124" t="s">
        <v>33</v>
      </c>
      <c r="G23" s="124" t="s">
        <v>33</v>
      </c>
      <c r="H23" s="124"/>
      <c r="I23" s="113"/>
      <c r="J23" s="113"/>
      <c r="K23" s="123"/>
    </row>
    <row r="24" spans="2:11" x14ac:dyDescent="0.4">
      <c r="B24" s="269"/>
      <c r="C24" s="122" t="s">
        <v>33</v>
      </c>
      <c r="D24" s="124" t="s">
        <v>99</v>
      </c>
      <c r="E24" s="124" t="s">
        <v>33</v>
      </c>
      <c r="F24" s="124" t="s">
        <v>33</v>
      </c>
      <c r="G24" s="124" t="s">
        <v>33</v>
      </c>
      <c r="H24" s="124"/>
      <c r="I24" s="113"/>
      <c r="J24" s="113"/>
      <c r="K24" s="123"/>
    </row>
    <row r="25" spans="2:11" x14ac:dyDescent="0.4">
      <c r="B25" s="269"/>
      <c r="C25" s="122" t="s">
        <v>33</v>
      </c>
      <c r="D25" s="125" t="s">
        <v>99</v>
      </c>
      <c r="E25" s="125" t="s">
        <v>33</v>
      </c>
      <c r="F25" s="125" t="s">
        <v>33</v>
      </c>
      <c r="G25" s="125" t="s">
        <v>33</v>
      </c>
      <c r="H25" s="125"/>
      <c r="I25" s="113"/>
      <c r="J25" s="113"/>
      <c r="K25" s="123"/>
    </row>
    <row r="26" spans="2:11" x14ac:dyDescent="0.4">
      <c r="B26" s="269"/>
      <c r="C26" s="122" t="s">
        <v>33</v>
      </c>
      <c r="D26" s="125" t="s">
        <v>99</v>
      </c>
      <c r="E26" s="125" t="s">
        <v>33</v>
      </c>
      <c r="F26" s="125" t="s">
        <v>33</v>
      </c>
      <c r="G26" s="125" t="s">
        <v>33</v>
      </c>
      <c r="H26" s="125"/>
      <c r="I26" s="113"/>
      <c r="J26" s="113"/>
      <c r="K26" s="123"/>
    </row>
    <row r="27" spans="2:11" x14ac:dyDescent="0.4">
      <c r="B27" s="269"/>
      <c r="C27" s="122" t="s">
        <v>33</v>
      </c>
      <c r="D27" s="125" t="s">
        <v>99</v>
      </c>
      <c r="E27" s="125" t="s">
        <v>33</v>
      </c>
      <c r="F27" s="125" t="s">
        <v>33</v>
      </c>
      <c r="G27" s="125" t="s">
        <v>33</v>
      </c>
      <c r="H27" s="125"/>
      <c r="I27" s="113"/>
      <c r="J27" s="113"/>
      <c r="K27" s="123"/>
    </row>
    <row r="28" spans="2:11" ht="26.25" thickBot="1" x14ac:dyDescent="0.45">
      <c r="B28" s="270"/>
      <c r="C28" s="126" t="s">
        <v>33</v>
      </c>
      <c r="D28" s="127" t="s">
        <v>99</v>
      </c>
      <c r="E28" s="127" t="s">
        <v>33</v>
      </c>
      <c r="F28" s="127" t="s">
        <v>33</v>
      </c>
      <c r="G28" s="127" t="s">
        <v>33</v>
      </c>
      <c r="H28" s="127"/>
      <c r="I28" s="127"/>
      <c r="J28" s="127"/>
      <c r="K28" s="128"/>
    </row>
    <row r="31" spans="2:11" x14ac:dyDescent="0.4">
      <c r="C31" s="111" t="s">
        <v>95</v>
      </c>
    </row>
    <row r="32" spans="2:11" x14ac:dyDescent="0.4">
      <c r="C32" s="111" t="s">
        <v>34</v>
      </c>
    </row>
    <row r="33" spans="3:3" x14ac:dyDescent="0.4">
      <c r="C33" s="111" t="s">
        <v>121</v>
      </c>
    </row>
    <row r="34" spans="3:3" x14ac:dyDescent="0.4">
      <c r="C34" s="111" t="s">
        <v>98</v>
      </c>
    </row>
    <row r="35" spans="3:3" x14ac:dyDescent="0.4">
      <c r="C35" s="111" t="s">
        <v>123</v>
      </c>
    </row>
    <row r="36" spans="3:3" x14ac:dyDescent="0.4">
      <c r="C36" s="111" t="s">
        <v>124</v>
      </c>
    </row>
    <row r="37" spans="3:3" x14ac:dyDescent="0.4">
      <c r="C37" s="111" t="s">
        <v>125</v>
      </c>
    </row>
    <row r="38" spans="3:3" x14ac:dyDescent="0.4">
      <c r="C38" s="111" t="s">
        <v>126</v>
      </c>
    </row>
    <row r="39" spans="3:3" x14ac:dyDescent="0.4">
      <c r="C39" s="111" t="s">
        <v>35</v>
      </c>
    </row>
    <row r="40" spans="3:3" x14ac:dyDescent="0.4">
      <c r="C40" s="111" t="s">
        <v>36</v>
      </c>
    </row>
    <row r="42" spans="3:3" x14ac:dyDescent="0.4">
      <c r="C42" s="111" t="s">
        <v>122</v>
      </c>
    </row>
    <row r="43" spans="3:3" x14ac:dyDescent="0.4">
      <c r="C43" s="111" t="s">
        <v>72</v>
      </c>
    </row>
    <row r="44" spans="3:3" x14ac:dyDescent="0.4">
      <c r="C44" s="111" t="s">
        <v>73</v>
      </c>
    </row>
    <row r="45" spans="3:3" x14ac:dyDescent="0.4">
      <c r="C45" s="111" t="s">
        <v>74</v>
      </c>
    </row>
    <row r="46" spans="3:3" x14ac:dyDescent="0.4">
      <c r="C46" s="111" t="s">
        <v>75</v>
      </c>
    </row>
    <row r="47" spans="3:3" x14ac:dyDescent="0.4">
      <c r="C47" s="111" t="s">
        <v>76</v>
      </c>
    </row>
  </sheetData>
  <mergeCells count="1">
    <mergeCell ref="B16:B28"/>
  </mergeCells>
  <phoneticPr fontId="1"/>
  <pageMargins left="0.70866141732283472" right="0.70866141732283472" top="0.74803149606299213" bottom="0.74803149606299213" header="0.31496062992125984" footer="0.31496062992125984"/>
  <pageSetup paperSize="9" scale="32"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11</vt:i4>
      </vt:variant>
    </vt:vector>
  </HeadingPairs>
  <TitlesOfParts>
    <vt:vector size="15" baseType="lpstr">
      <vt:lpstr>【記載例】訪問リハ</vt:lpstr>
      <vt:lpstr>訪問リハ（１枚版）</vt:lpstr>
      <vt:lpstr>記入方法</vt:lpstr>
      <vt:lpstr>プルダウン・リスト</vt:lpstr>
      <vt:lpstr>【記載例】訪問リハ!Print_Area</vt:lpstr>
      <vt:lpstr>記入方法!Print_Area</vt:lpstr>
      <vt:lpstr>'訪問リハ（１枚版）'!Print_Area</vt:lpstr>
      <vt:lpstr>【記載例】訪問リハ!Print_Titles</vt:lpstr>
      <vt:lpstr>'訪問リハ（１枚版）'!Print_Titles</vt:lpstr>
      <vt:lpstr>看護職員</vt:lpstr>
      <vt:lpstr>管理者</vt:lpstr>
      <vt:lpstr>言語聴覚士</vt:lpstr>
      <vt:lpstr>作業療法士</vt:lpstr>
      <vt:lpstr>職種</vt:lpstr>
      <vt:lpstr>理学療法士</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MRI</dc:creator>
  <cp:lastModifiedBy>鹿児島県</cp:lastModifiedBy>
  <cp:lastPrinted>2021-03-21T05:44:01Z</cp:lastPrinted>
  <dcterms:created xsi:type="dcterms:W3CDTF">2020-01-14T23:44:41Z</dcterms:created>
  <dcterms:modified xsi:type="dcterms:W3CDTF">2022-06-30T02:43:21Z</dcterms:modified>
</cp:coreProperties>
</file>