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13_ncr:1_{890DA925-8CEF-4322-B66A-11AA744426C4}" xr6:coauthVersionLast="36" xr6:coauthVersionMax="47" xr10:uidLastSave="{00000000-0000-0000-0000-000000000000}"/>
  <workbookProtection workbookPassword="CC81" lockStructure="1"/>
  <bookViews>
    <workbookView xWindow="-105" yWindow="-105" windowWidth="23250" windowHeight="13890" tabRatio="674" xr2:uid="{00000000-000D-0000-FFFF-FFFF00000000}"/>
  </bookViews>
  <sheets>
    <sheet name="第４号様式" sheetId="16" r:id="rId1"/>
    <sheet name="別添様式３（生活援助従事者）" sheetId="8" r:id="rId2"/>
    <sheet name="別添様式４（生活援助従事者）" sheetId="9" state="hidden" r:id="rId3"/>
    <sheet name="別添様式５" sheetId="12" r:id="rId4"/>
    <sheet name="別添様式６" sheetId="11" state="hidden" r:id="rId5"/>
    <sheet name="別添様式９" sheetId="19" r:id="rId6"/>
    <sheet name="別添様式１３" sheetId="13" r:id="rId7"/>
    <sheet name="別添様式１４" sheetId="14" r:id="rId8"/>
    <sheet name="参考様式２" sheetId="1" r:id="rId9"/>
    <sheet name="初期設定" sheetId="2" state="hidden" r:id="rId10"/>
    <sheet name="初任者リスト" sheetId="4" state="hidden" r:id="rId11"/>
    <sheet name="生活援助リスト" sheetId="5" state="hidden" r:id="rId12"/>
  </sheets>
  <definedNames>
    <definedName name="_xlnm.Print_Area" localSheetId="8">参考様式２!$A$1:$P$58</definedName>
    <definedName name="_xlnm.Print_Area" localSheetId="0">第４号様式!$A$1:$Z$49</definedName>
    <definedName name="_xlnm.Print_Area" localSheetId="6">別添様式１３!$A$1:$L$213</definedName>
    <definedName name="_xlnm.Print_Area" localSheetId="7">別添様式１４!$A$1:$P$30</definedName>
    <definedName name="_xlnm.Print_Area" localSheetId="1">'別添様式３（生活援助従事者）'!$B$1:$P$75</definedName>
    <definedName name="_xlnm.Print_Area" localSheetId="2">'別添様式４（生活援助従事者）'!$B$1:$P$75</definedName>
    <definedName name="_xlnm.Print_Area" localSheetId="3">別添様式５!$A$1:$V$210</definedName>
    <definedName name="_xlnm.Print_Area" localSheetId="4">別添様式６!$A$1:$V$147</definedName>
    <definedName name="_xlnm.Print_Area" localSheetId="5">別添様式９!$A$1:$T$41</definedName>
    <definedName name="_xlnm.Print_Titles" localSheetId="8">参考様式２!$16:$16</definedName>
    <definedName name="_xlnm.Print_Titles" localSheetId="6">別添様式１３!$6:$6</definedName>
    <definedName name="初任者研修">初任者リスト!$A$2:$A$41</definedName>
    <definedName name="生活援助研修">生活援助リスト!$A$2:$A$37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7" i="11" l="1"/>
  <c r="AA22" i="11"/>
  <c r="AA43" i="11"/>
  <c r="AA42" i="11"/>
  <c r="AA41" i="11"/>
  <c r="AA40" i="11"/>
  <c r="AA52" i="11"/>
  <c r="AA51" i="11"/>
  <c r="AA50" i="11" s="1"/>
  <c r="AA49" i="11"/>
  <c r="AA48" i="11"/>
  <c r="AA47" i="11"/>
  <c r="AA46" i="11"/>
  <c r="AA45" i="11"/>
  <c r="AA44" i="11"/>
  <c r="AA38" i="11"/>
  <c r="AA37" i="11"/>
  <c r="AA36" i="11"/>
  <c r="AA35" i="11" s="1"/>
  <c r="AA34" i="11"/>
  <c r="AA33" i="11"/>
  <c r="AA32" i="11"/>
  <c r="AA31" i="11"/>
  <c r="AA30" i="11"/>
  <c r="AA29" i="11"/>
  <c r="AA24" i="11"/>
  <c r="AA23" i="11"/>
  <c r="AA20" i="11"/>
  <c r="AA19" i="11"/>
  <c r="AA18" i="11"/>
  <c r="AA15" i="11"/>
  <c r="Y11" i="11"/>
  <c r="Y52" i="11"/>
  <c r="Y50" i="11" s="1"/>
  <c r="Y51" i="11"/>
  <c r="Y49" i="11"/>
  <c r="Y48" i="11"/>
  <c r="Y47" i="11"/>
  <c r="Y46" i="11"/>
  <c r="Y45" i="11"/>
  <c r="Y44" i="11"/>
  <c r="Y43" i="11"/>
  <c r="Y42" i="11"/>
  <c r="Y41" i="11"/>
  <c r="Y40" i="11"/>
  <c r="Y38" i="11"/>
  <c r="Y37" i="11"/>
  <c r="Y36" i="11"/>
  <c r="Y35" i="11" s="1"/>
  <c r="Y34" i="11"/>
  <c r="Y33" i="11"/>
  <c r="Y32" i="11"/>
  <c r="Y31" i="11"/>
  <c r="Y30" i="11"/>
  <c r="Y29" i="11"/>
  <c r="Y24" i="11"/>
  <c r="Y23" i="11"/>
  <c r="Y22" i="11"/>
  <c r="Y20" i="11"/>
  <c r="Y19" i="11"/>
  <c r="Y18" i="11"/>
  <c r="Y17" i="11"/>
  <c r="Y14" i="11"/>
  <c r="X52" i="11"/>
  <c r="X51" i="11"/>
  <c r="X50" i="11"/>
  <c r="X49" i="11"/>
  <c r="X48" i="11"/>
  <c r="X47" i="11"/>
  <c r="X46" i="11"/>
  <c r="X45" i="11"/>
  <c r="X44" i="11"/>
  <c r="X43" i="11"/>
  <c r="X42" i="11"/>
  <c r="X41" i="11"/>
  <c r="X40" i="11"/>
  <c r="X39" i="11"/>
  <c r="X38" i="11"/>
  <c r="X37" i="11"/>
  <c r="X36" i="11"/>
  <c r="X35" i="11"/>
  <c r="X34" i="11"/>
  <c r="X33" i="11"/>
  <c r="X32" i="11"/>
  <c r="X31" i="11"/>
  <c r="X30" i="11"/>
  <c r="X29" i="11"/>
  <c r="X28" i="11"/>
  <c r="X27" i="11"/>
  <c r="Y27" i="11" s="1"/>
  <c r="X26" i="11"/>
  <c r="Y26" i="11" s="1"/>
  <c r="X25" i="11"/>
  <c r="X24" i="11"/>
  <c r="X23" i="11"/>
  <c r="X22" i="11"/>
  <c r="X21" i="11"/>
  <c r="X20" i="11"/>
  <c r="X19" i="11"/>
  <c r="X18" i="11"/>
  <c r="X17" i="11"/>
  <c r="X16" i="11"/>
  <c r="X15" i="11"/>
  <c r="Y15" i="11" s="1"/>
  <c r="X14" i="11"/>
  <c r="AA14" i="11" s="1"/>
  <c r="AA13" i="11" s="1"/>
  <c r="X13" i="11"/>
  <c r="X12" i="11"/>
  <c r="AA12" i="11" s="1"/>
  <c r="X11" i="11"/>
  <c r="AA11" i="11" s="1"/>
  <c r="X10" i="11"/>
  <c r="X9" i="12"/>
  <c r="Z9" i="12" s="1"/>
  <c r="X10" i="12"/>
  <c r="Z10" i="12" s="1"/>
  <c r="Y25" i="11" l="1"/>
  <c r="AA26" i="11"/>
  <c r="Y13" i="11"/>
  <c r="Y12" i="11"/>
  <c r="Y10" i="11" s="1"/>
  <c r="AA27" i="11"/>
  <c r="AA21" i="11"/>
  <c r="AA28" i="11"/>
  <c r="Y21" i="11"/>
  <c r="Y16" i="11"/>
  <c r="Y28" i="11"/>
  <c r="Y39" i="11"/>
  <c r="AA39" i="11"/>
  <c r="AA10" i="11"/>
  <c r="AC50" i="11"/>
  <c r="AC39" i="11"/>
  <c r="AC35" i="11"/>
  <c r="AC28" i="11"/>
  <c r="AC25" i="11"/>
  <c r="AC21" i="11"/>
  <c r="AC16" i="11"/>
  <c r="AC13" i="11"/>
  <c r="AC10" i="11"/>
  <c r="AA25" i="11" l="1"/>
  <c r="AB53" i="12"/>
  <c r="Q126" i="11" l="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AB49" i="11" l="1"/>
  <c r="Z49" i="11"/>
  <c r="AB48" i="11"/>
  <c r="Z48" i="11"/>
  <c r="AB47" i="11"/>
  <c r="Z47" i="11"/>
  <c r="AB46" i="11"/>
  <c r="Z46" i="11"/>
  <c r="AB45" i="11"/>
  <c r="Z45" i="11"/>
  <c r="AB44" i="11"/>
  <c r="Z44" i="11"/>
  <c r="AB43" i="11"/>
  <c r="Z43" i="11"/>
  <c r="AB42" i="11"/>
  <c r="Z42" i="11"/>
  <c r="AB41" i="11"/>
  <c r="Z41" i="11"/>
  <c r="AB40" i="11"/>
  <c r="Z40" i="11"/>
  <c r="AB38" i="11"/>
  <c r="Z38" i="11"/>
  <c r="AB37" i="11"/>
  <c r="Z37" i="11"/>
  <c r="AB36" i="11"/>
  <c r="Z36" i="11"/>
  <c r="AB34" i="11"/>
  <c r="Z34" i="11"/>
  <c r="AB33" i="11"/>
  <c r="Z33" i="11"/>
  <c r="AB32" i="11"/>
  <c r="Z32" i="11"/>
  <c r="AB31" i="11"/>
  <c r="Z31" i="11"/>
  <c r="AB30" i="11"/>
  <c r="Z30" i="11"/>
  <c r="AB29" i="11"/>
  <c r="Z29" i="11"/>
  <c r="AB27" i="11"/>
  <c r="Z27" i="11"/>
  <c r="AB26" i="11"/>
  <c r="Z26" i="11"/>
  <c r="AB24" i="11"/>
  <c r="Z24" i="11"/>
  <c r="AB23" i="11"/>
  <c r="Z23" i="11"/>
  <c r="AB22" i="11"/>
  <c r="Z22" i="11"/>
  <c r="AB20" i="11"/>
  <c r="Z20" i="11"/>
  <c r="AB19" i="11"/>
  <c r="Z19" i="11"/>
  <c r="AB18" i="11"/>
  <c r="Z18" i="11"/>
  <c r="AB17" i="11"/>
  <c r="Z17" i="11"/>
  <c r="AB15" i="11"/>
  <c r="Z15" i="11"/>
  <c r="AB14" i="11"/>
  <c r="Z14" i="11"/>
  <c r="X50" i="12" l="1"/>
  <c r="Z50" i="12" s="1"/>
  <c r="X49" i="12"/>
  <c r="Z49" i="12" s="1"/>
  <c r="AA48" i="12"/>
  <c r="X48" i="12"/>
  <c r="X47" i="12"/>
  <c r="Z47" i="12" s="1"/>
  <c r="X46" i="12"/>
  <c r="Z46" i="12" s="1"/>
  <c r="X45" i="12"/>
  <c r="Z45" i="12" s="1"/>
  <c r="X44" i="12"/>
  <c r="Y44" i="12" s="1"/>
  <c r="X43" i="12"/>
  <c r="Y43" i="12" s="1"/>
  <c r="X42" i="12"/>
  <c r="Z42" i="12" s="1"/>
  <c r="X41" i="12"/>
  <c r="Z41" i="12" s="1"/>
  <c r="X40" i="12"/>
  <c r="Z40" i="12" s="1"/>
  <c r="X39" i="12"/>
  <c r="Z39" i="12" s="1"/>
  <c r="X38" i="12"/>
  <c r="Z38" i="12" s="1"/>
  <c r="AA37" i="12"/>
  <c r="X37" i="12"/>
  <c r="Z36" i="12"/>
  <c r="X36" i="12"/>
  <c r="X35" i="12"/>
  <c r="Z35" i="12" s="1"/>
  <c r="X34" i="12"/>
  <c r="Y34" i="12" s="1"/>
  <c r="AA33" i="12"/>
  <c r="X33" i="12"/>
  <c r="X32" i="12"/>
  <c r="Z32" i="12" s="1"/>
  <c r="X31" i="12"/>
  <c r="Y31" i="12" s="1"/>
  <c r="Z30" i="12"/>
  <c r="X30" i="12"/>
  <c r="X29" i="12"/>
  <c r="Z29" i="12" s="1"/>
  <c r="Z28" i="12"/>
  <c r="X28" i="12"/>
  <c r="X27" i="12"/>
  <c r="Z27" i="12" s="1"/>
  <c r="AA26" i="12"/>
  <c r="X26" i="12"/>
  <c r="X25" i="12"/>
  <c r="Z25" i="12" s="1"/>
  <c r="X24" i="12"/>
  <c r="Z24" i="12" s="1"/>
  <c r="AA23" i="12"/>
  <c r="X23" i="12"/>
  <c r="Z22" i="12"/>
  <c r="X22" i="12"/>
  <c r="X21" i="12"/>
  <c r="Z21" i="12" s="1"/>
  <c r="Z20" i="12"/>
  <c r="X20" i="12"/>
  <c r="AA19" i="12"/>
  <c r="X19" i="12"/>
  <c r="X18" i="12"/>
  <c r="Z18" i="12" s="1"/>
  <c r="X17" i="12"/>
  <c r="Z17" i="12" s="1"/>
  <c r="X16" i="12"/>
  <c r="Y16" i="12" s="1"/>
  <c r="X15" i="12"/>
  <c r="Z15" i="12" s="1"/>
  <c r="AA14" i="12"/>
  <c r="X14" i="12"/>
  <c r="X13" i="12"/>
  <c r="X12" i="12"/>
  <c r="AA11" i="12"/>
  <c r="X11" i="12"/>
  <c r="AA8" i="12"/>
  <c r="X8" i="12"/>
  <c r="Y46" i="12"/>
  <c r="Y45" i="12"/>
  <c r="Y42" i="12"/>
  <c r="Y39" i="12"/>
  <c r="Y38" i="12"/>
  <c r="Y36" i="12"/>
  <c r="Y32" i="12"/>
  <c r="Y30" i="12"/>
  <c r="Y27" i="12"/>
  <c r="Y22" i="12"/>
  <c r="Y20" i="12"/>
  <c r="Y17" i="12"/>
  <c r="Y13" i="12" l="1"/>
  <c r="Z13" i="12"/>
  <c r="Y12" i="12"/>
  <c r="Z12" i="12"/>
  <c r="Z11" i="12" s="1"/>
  <c r="AD25" i="11"/>
  <c r="Z8" i="12"/>
  <c r="Y24" i="12"/>
  <c r="Z34" i="12"/>
  <c r="AB34" i="12" s="1"/>
  <c r="Z44" i="12"/>
  <c r="Z16" i="12"/>
  <c r="Z14" i="12" s="1"/>
  <c r="AB38" i="12"/>
  <c r="Y9" i="12"/>
  <c r="Y18" i="12"/>
  <c r="AD35" i="11"/>
  <c r="AA16" i="11"/>
  <c r="AD21" i="11"/>
  <c r="AD13" i="11"/>
  <c r="Z23" i="12"/>
  <c r="Z31" i="12"/>
  <c r="Z26" i="12" s="1"/>
  <c r="Z43" i="12"/>
  <c r="Z37" i="12" s="1"/>
  <c r="Y25" i="12"/>
  <c r="Z19" i="12"/>
  <c r="Z48" i="12"/>
  <c r="Y15" i="12"/>
  <c r="Y14" i="12" s="1"/>
  <c r="Y29" i="12"/>
  <c r="AB29" i="12" s="1"/>
  <c r="Y41" i="12"/>
  <c r="Y47" i="12"/>
  <c r="Y49" i="12"/>
  <c r="Y21" i="12"/>
  <c r="Y19" i="12" s="1"/>
  <c r="AB19" i="12" s="1"/>
  <c r="Y50" i="12"/>
  <c r="Y35" i="12"/>
  <c r="Y33" i="12" s="1"/>
  <c r="Y10" i="12"/>
  <c r="Y28" i="12"/>
  <c r="Y40" i="12"/>
  <c r="Y23" i="12" l="1"/>
  <c r="AB23" i="12" s="1"/>
  <c r="Y8" i="12"/>
  <c r="AB8" i="12" s="1"/>
  <c r="AD28" i="11"/>
  <c r="AD50" i="11"/>
  <c r="AD10" i="11"/>
  <c r="Z33" i="12"/>
  <c r="Y37" i="12"/>
  <c r="AB14" i="12"/>
  <c r="AD39" i="11"/>
  <c r="AD16" i="11"/>
  <c r="Y26" i="12"/>
  <c r="AB26" i="12" s="1"/>
  <c r="Y11" i="12"/>
  <c r="AB11" i="12" s="1"/>
  <c r="Y48" i="12"/>
  <c r="G126" i="11" l="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Q209" i="12"/>
  <c r="Q208" i="12"/>
  <c r="Q207" i="12"/>
  <c r="Q206" i="12"/>
  <c r="Q205" i="12"/>
  <c r="Q204" i="12"/>
  <c r="Q203" i="12"/>
  <c r="Q202" i="12"/>
  <c r="Q201" i="12"/>
  <c r="Q200" i="12"/>
  <c r="Q199" i="12"/>
  <c r="Q198" i="12"/>
  <c r="Q197" i="12"/>
  <c r="Q196" i="12"/>
  <c r="Q195" i="12"/>
  <c r="Q194" i="12"/>
  <c r="Q193" i="12"/>
  <c r="Q192" i="12"/>
  <c r="Q191" i="12"/>
  <c r="Q190" i="12"/>
  <c r="Q189" i="12"/>
  <c r="Q188" i="12"/>
  <c r="Q187" i="12"/>
  <c r="Q186" i="12"/>
  <c r="Q185" i="12"/>
  <c r="Q184" i="12"/>
  <c r="Q183" i="12"/>
  <c r="Q182" i="12"/>
  <c r="Q181" i="12"/>
  <c r="Q180" i="12"/>
  <c r="Q179" i="12"/>
  <c r="Q178" i="12"/>
  <c r="Q177" i="12"/>
  <c r="Q176" i="12"/>
  <c r="Q175" i="12"/>
  <c r="Q174" i="12"/>
  <c r="Q173" i="12"/>
  <c r="Q172" i="12"/>
  <c r="Q171" i="12"/>
  <c r="Q170" i="12"/>
  <c r="Q169" i="12"/>
  <c r="Q168" i="12"/>
  <c r="Q167" i="12"/>
  <c r="Q166" i="12"/>
  <c r="Q165" i="12"/>
  <c r="Q164" i="12"/>
  <c r="Q163" i="12"/>
  <c r="Q162" i="12"/>
  <c r="Q161" i="12"/>
  <c r="Q160" i="12"/>
  <c r="Q159" i="12"/>
  <c r="Q158" i="12"/>
  <c r="Q157" i="12"/>
  <c r="Q156" i="12"/>
  <c r="Q155" i="12"/>
  <c r="Q154" i="12"/>
  <c r="Q153" i="12"/>
  <c r="Q152" i="12"/>
  <c r="Q151" i="12"/>
  <c r="Q150" i="12"/>
  <c r="Q149" i="12"/>
  <c r="Q148" i="12"/>
  <c r="Q147" i="12"/>
  <c r="Q146" i="12"/>
  <c r="Q145" i="12"/>
  <c r="Q144" i="12"/>
  <c r="Q143" i="12"/>
  <c r="Q142" i="12"/>
  <c r="Q141" i="12"/>
  <c r="Q140" i="12"/>
  <c r="Q139" i="12"/>
  <c r="Q138" i="12"/>
  <c r="Q137" i="12"/>
  <c r="Q136" i="12"/>
  <c r="Q135" i="12"/>
  <c r="Q134" i="12"/>
  <c r="Q133" i="12"/>
  <c r="Q132" i="12"/>
  <c r="Q131" i="12"/>
  <c r="Q130" i="12"/>
  <c r="Q129" i="12"/>
  <c r="Q128" i="12"/>
  <c r="Q127" i="12"/>
  <c r="Q126" i="12"/>
  <c r="Q125" i="12"/>
  <c r="Q124" i="12"/>
  <c r="Q123" i="12"/>
  <c r="Q122" i="12"/>
  <c r="Q121" i="12"/>
  <c r="Q120" i="12"/>
  <c r="Q119" i="12"/>
  <c r="Q118" i="12"/>
  <c r="Q117" i="12"/>
  <c r="Q116" i="12"/>
  <c r="Q115" i="12"/>
  <c r="Q114" i="12"/>
  <c r="Q113" i="12"/>
  <c r="Q112" i="12"/>
  <c r="Q111" i="12"/>
  <c r="Q110" i="12"/>
  <c r="Q109" i="12"/>
  <c r="Q108" i="12"/>
  <c r="Q107" i="12"/>
  <c r="Q106" i="12"/>
  <c r="Q105" i="12"/>
  <c r="Q104" i="12"/>
  <c r="Q103" i="12"/>
  <c r="Q102" i="12"/>
  <c r="Q101" i="12"/>
  <c r="Q100" i="12"/>
  <c r="Q99" i="12"/>
  <c r="Q98" i="12"/>
  <c r="Q97" i="12"/>
  <c r="Q96" i="12"/>
  <c r="Q95" i="12"/>
  <c r="Q94" i="12"/>
  <c r="Q93" i="12"/>
  <c r="Q92" i="12"/>
  <c r="Q91" i="12"/>
  <c r="Q90" i="12"/>
  <c r="Q89" i="12"/>
  <c r="Q88" i="12"/>
  <c r="Q87" i="12"/>
  <c r="Q86" i="12"/>
  <c r="Q85" i="12"/>
  <c r="Q84" i="12"/>
  <c r="Q83" i="12"/>
  <c r="Q82" i="12"/>
  <c r="Q81" i="12"/>
  <c r="Q80" i="12"/>
  <c r="Q79" i="12"/>
  <c r="Q78" i="12"/>
  <c r="Q77" i="12"/>
  <c r="Q76" i="12"/>
  <c r="Q75" i="12"/>
  <c r="Q74" i="12"/>
  <c r="Q73" i="12"/>
  <c r="Q72" i="12"/>
  <c r="Q71" i="12"/>
  <c r="Q70" i="12"/>
  <c r="Q69" i="12"/>
  <c r="Q68" i="12"/>
  <c r="Q67" i="12"/>
  <c r="Q66" i="12"/>
  <c r="Q65" i="12"/>
  <c r="Q64" i="12"/>
  <c r="Q63"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Q16" i="12"/>
  <c r="Q15" i="12"/>
  <c r="Q14" i="12"/>
  <c r="Q13" i="12"/>
  <c r="Q12" i="12"/>
  <c r="Q11" i="12"/>
  <c r="Q10" i="12"/>
  <c r="Q9" i="12"/>
  <c r="Q8"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L208" i="12"/>
  <c r="L207" i="12"/>
  <c r="L206" i="12"/>
  <c r="L205" i="12"/>
  <c r="L204" i="12"/>
  <c r="L203" i="12"/>
  <c r="L202" i="12"/>
  <c r="L201" i="12"/>
  <c r="L200" i="12"/>
  <c r="L199" i="12"/>
  <c r="L198" i="12"/>
  <c r="L197" i="12"/>
  <c r="L196" i="12"/>
  <c r="L195" i="12"/>
  <c r="L194" i="12"/>
  <c r="L193" i="12"/>
  <c r="L192" i="12"/>
  <c r="L191" i="12"/>
  <c r="L190" i="12"/>
  <c r="L189" i="12"/>
  <c r="L188" i="12"/>
  <c r="L187" i="12"/>
  <c r="L186" i="12"/>
  <c r="L185" i="12"/>
  <c r="L184" i="12"/>
  <c r="L183" i="12"/>
  <c r="L182" i="12"/>
  <c r="L181" i="12"/>
  <c r="L180" i="12"/>
  <c r="L179" i="12"/>
  <c r="L178" i="12"/>
  <c r="L177" i="12"/>
  <c r="L176" i="12"/>
  <c r="L175" i="12"/>
  <c r="L174" i="12"/>
  <c r="L173" i="12"/>
  <c r="L172" i="12"/>
  <c r="L171" i="12"/>
  <c r="L170" i="12"/>
  <c r="L169" i="12"/>
  <c r="L168" i="12"/>
  <c r="L167" i="12"/>
  <c r="L166" i="12"/>
  <c r="L165"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B58" i="1" l="1"/>
  <c r="C139" i="13" l="1"/>
  <c r="C133" i="13"/>
  <c r="C127" i="13"/>
  <c r="C121" i="13"/>
  <c r="C115" i="13"/>
  <c r="C109" i="13"/>
  <c r="C103" i="13"/>
  <c r="C97" i="13"/>
  <c r="C91" i="13"/>
  <c r="C85" i="13"/>
  <c r="C79" i="13"/>
  <c r="C193" i="13"/>
  <c r="C187" i="13"/>
  <c r="C181" i="13"/>
  <c r="C175" i="13"/>
  <c r="C169" i="13"/>
  <c r="C163" i="13"/>
  <c r="C157" i="13"/>
  <c r="C151" i="13"/>
  <c r="C145" i="13"/>
  <c r="C43" i="13"/>
  <c r="C37" i="13"/>
  <c r="C31" i="13"/>
  <c r="C61" i="13"/>
  <c r="C55" i="13"/>
  <c r="C49" i="13"/>
  <c r="C199" i="13"/>
  <c r="C73" i="13"/>
  <c r="C67" i="13"/>
  <c r="C54" i="1" l="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F64" i="9" l="1"/>
  <c r="F65" i="9"/>
  <c r="F61" i="9"/>
  <c r="F60" i="9"/>
  <c r="F59" i="9"/>
  <c r="F58" i="9"/>
  <c r="F57" i="9"/>
  <c r="F56" i="9"/>
  <c r="F55" i="9"/>
  <c r="F54" i="9"/>
  <c r="F50" i="9"/>
  <c r="F49" i="9"/>
  <c r="F48" i="9"/>
  <c r="F44" i="9"/>
  <c r="F43" i="9"/>
  <c r="F42" i="9"/>
  <c r="F41" i="9"/>
  <c r="F40" i="9"/>
  <c r="F39" i="9"/>
  <c r="F35" i="9"/>
  <c r="F34" i="9"/>
  <c r="F30" i="9"/>
  <c r="F29" i="9"/>
  <c r="F28" i="9"/>
  <c r="F27" i="9"/>
  <c r="F26" i="9"/>
  <c r="F22" i="9"/>
  <c r="F21" i="9"/>
  <c r="F20" i="9"/>
  <c r="F19" i="9"/>
  <c r="F15" i="9"/>
  <c r="F14" i="9"/>
  <c r="L126" i="11" l="1"/>
  <c r="L125" i="11"/>
  <c r="L124" i="11"/>
  <c r="L123" i="11"/>
  <c r="L122" i="11"/>
  <c r="L121" i="11"/>
  <c r="L120" i="11"/>
  <c r="L119" i="11"/>
  <c r="L118" i="11"/>
  <c r="L117" i="11"/>
  <c r="L116" i="11"/>
  <c r="L115" i="11"/>
  <c r="L114" i="11"/>
  <c r="L113" i="11"/>
  <c r="L112" i="11"/>
  <c r="L111" i="11"/>
  <c r="L110" i="11"/>
  <c r="L109" i="11"/>
  <c r="L108" i="11"/>
  <c r="L107" i="11"/>
  <c r="L106" i="11"/>
  <c r="L105" i="11"/>
  <c r="L104" i="11"/>
  <c r="L103" i="11"/>
  <c r="L102" i="11"/>
  <c r="L101" i="11"/>
  <c r="L100" i="11"/>
  <c r="L99" i="11"/>
  <c r="L98" i="11"/>
  <c r="L97" i="11"/>
  <c r="L96" i="11"/>
  <c r="L95" i="11"/>
  <c r="L94" i="11"/>
  <c r="L93" i="11"/>
  <c r="L92" i="11"/>
  <c r="L91" i="11"/>
  <c r="L90" i="11"/>
  <c r="L89" i="11"/>
  <c r="L88" i="11"/>
  <c r="L87" i="11"/>
  <c r="L86" i="11"/>
  <c r="L85" i="11"/>
  <c r="L84" i="11"/>
  <c r="L83" i="11"/>
  <c r="L82" i="11"/>
  <c r="L81" i="11"/>
  <c r="L80" i="11"/>
  <c r="L79" i="11"/>
  <c r="L78" i="11"/>
  <c r="L77" i="11"/>
  <c r="L76" i="11"/>
  <c r="L75" i="11"/>
  <c r="L74" i="11"/>
  <c r="L73" i="11"/>
  <c r="L72" i="11"/>
  <c r="L71" i="11"/>
  <c r="L70" i="11"/>
  <c r="L69" i="11"/>
  <c r="L68" i="11"/>
  <c r="L67" i="11"/>
  <c r="L66" i="11"/>
  <c r="L65" i="11"/>
  <c r="L64"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209" i="12"/>
  <c r="L164" i="12"/>
  <c r="L163" i="12"/>
  <c r="L162" i="12"/>
  <c r="L161" i="12"/>
  <c r="L160" i="12"/>
  <c r="L159" i="12"/>
  <c r="L158" i="12"/>
  <c r="L157" i="12"/>
  <c r="L156" i="12"/>
  <c r="L155" i="12"/>
  <c r="L154" i="12"/>
  <c r="L153" i="12"/>
  <c r="L152" i="12"/>
  <c r="L151" i="12"/>
  <c r="L150" i="12"/>
  <c r="L149" i="12"/>
  <c r="L148" i="12"/>
  <c r="L147" i="12"/>
  <c r="L146" i="12"/>
  <c r="L145" i="12"/>
  <c r="L144" i="12"/>
  <c r="L143" i="12"/>
  <c r="L142" i="12"/>
  <c r="L141" i="12"/>
  <c r="L140" i="12"/>
  <c r="L139" i="12"/>
  <c r="L138" i="12"/>
  <c r="L137" i="12"/>
  <c r="L136" i="12"/>
  <c r="L135" i="12"/>
  <c r="L134" i="12"/>
  <c r="L133" i="12"/>
  <c r="L132" i="12"/>
  <c r="L131" i="12"/>
  <c r="L130" i="12"/>
  <c r="L129" i="12"/>
  <c r="L128" i="12"/>
  <c r="L127" i="12"/>
  <c r="L12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C205" i="13" l="1"/>
  <c r="C25" i="13"/>
  <c r="C19" i="13"/>
  <c r="C13" i="13"/>
  <c r="C7" i="13"/>
  <c r="L17" i="12"/>
  <c r="L16" i="12"/>
  <c r="L15" i="12"/>
  <c r="L14" i="12"/>
  <c r="L13" i="12"/>
  <c r="L12" i="12"/>
  <c r="L11" i="12"/>
  <c r="L10" i="12"/>
  <c r="L9" i="12"/>
  <c r="L8" i="12"/>
  <c r="G142" i="11" l="1"/>
  <c r="G141" i="11"/>
  <c r="G140" i="11"/>
  <c r="G139" i="11"/>
  <c r="S37" i="19" l="1"/>
  <c r="S27" i="19"/>
  <c r="S17" i="19"/>
  <c r="K30" i="19"/>
  <c r="K20" i="19"/>
  <c r="K10" i="19"/>
  <c r="G146" i="11"/>
  <c r="G145" i="11"/>
  <c r="G144" i="11"/>
  <c r="G143" i="11"/>
  <c r="G138" i="11"/>
  <c r="G137" i="11"/>
  <c r="G136" i="11"/>
  <c r="G135" i="11"/>
  <c r="G134" i="11"/>
  <c r="G133" i="11"/>
  <c r="G132" i="11"/>
  <c r="G131" i="11"/>
  <c r="L18" i="11"/>
  <c r="L17" i="11"/>
  <c r="L16" i="11"/>
  <c r="L15" i="11"/>
  <c r="L14" i="11"/>
  <c r="L13" i="11"/>
  <c r="L12" i="11"/>
  <c r="L11" i="11"/>
  <c r="L10" i="11"/>
  <c r="F72" i="9"/>
  <c r="O67" i="9"/>
  <c r="K67" i="9"/>
  <c r="F67" i="9"/>
  <c r="J51" i="9"/>
  <c r="H51" i="9"/>
  <c r="F51" i="9"/>
  <c r="J45" i="9"/>
  <c r="H45" i="9"/>
  <c r="F45" i="9"/>
  <c r="J36" i="9"/>
  <c r="H36" i="9"/>
  <c r="F36" i="9"/>
  <c r="J31" i="9"/>
  <c r="H31" i="9"/>
  <c r="F31" i="9"/>
  <c r="J23" i="9"/>
  <c r="H23" i="9"/>
  <c r="F23" i="9"/>
  <c r="J16" i="9"/>
  <c r="H16" i="9"/>
  <c r="F16" i="9"/>
  <c r="F11" i="9"/>
  <c r="F72" i="8"/>
  <c r="F67" i="8"/>
  <c r="F51" i="8"/>
  <c r="F45" i="8"/>
  <c r="F36" i="8"/>
  <c r="F31" i="8"/>
  <c r="F23" i="8"/>
  <c r="F16" i="8"/>
  <c r="F11" i="8"/>
  <c r="O73" i="9" l="1"/>
  <c r="K73" i="9"/>
  <c r="F73" i="9"/>
  <c r="F73" i="8"/>
  <c r="A28" i="9"/>
  <c r="A30" i="8" l="1"/>
  <c r="A29" i="8"/>
  <c r="A30" i="9"/>
  <c r="A29" i="9"/>
  <c r="A65" i="9"/>
  <c r="A64" i="9"/>
  <c r="B24" i="9"/>
  <c r="A41" i="9"/>
  <c r="A71" i="9"/>
  <c r="A70" i="9"/>
  <c r="B68" i="9"/>
  <c r="A66" i="9"/>
  <c r="A63" i="9"/>
  <c r="A62" i="9"/>
  <c r="A61" i="9"/>
  <c r="A60" i="9"/>
  <c r="A59" i="9"/>
  <c r="A58" i="9"/>
  <c r="A57" i="9"/>
  <c r="A56" i="9"/>
  <c r="A55" i="9"/>
  <c r="A54" i="9"/>
  <c r="B52" i="9"/>
  <c r="A50" i="9"/>
  <c r="A49" i="9"/>
  <c r="A48" i="9"/>
  <c r="B46" i="9"/>
  <c r="A44" i="9"/>
  <c r="A43" i="9"/>
  <c r="A42" i="9"/>
  <c r="A40" i="9"/>
  <c r="A39" i="9"/>
  <c r="B37" i="9"/>
  <c r="A35" i="9"/>
  <c r="A34" i="9"/>
  <c r="B32" i="9"/>
  <c r="A27" i="9"/>
  <c r="A26" i="9"/>
  <c r="A22" i="9"/>
  <c r="A21" i="9"/>
  <c r="A20" i="9"/>
  <c r="A19" i="9"/>
  <c r="B17" i="9"/>
  <c r="A15" i="9"/>
  <c r="A14" i="9"/>
  <c r="B12" i="9"/>
  <c r="A10" i="9"/>
  <c r="A9" i="9"/>
  <c r="B7" i="9"/>
  <c r="B52" i="8"/>
  <c r="B68" i="8"/>
  <c r="A41" i="8"/>
  <c r="A40" i="8"/>
  <c r="A42" i="8"/>
  <c r="A43" i="8"/>
  <c r="B46" i="8"/>
  <c r="B37" i="8"/>
  <c r="B32" i="8"/>
  <c r="B24" i="8"/>
  <c r="B17" i="8"/>
  <c r="B12" i="8"/>
  <c r="B7" i="8"/>
  <c r="A71" i="8"/>
  <c r="A70" i="8"/>
  <c r="A66" i="8"/>
  <c r="A65" i="8"/>
  <c r="A64" i="8"/>
  <c r="A63" i="8"/>
  <c r="A62" i="8"/>
  <c r="A61" i="8"/>
  <c r="A60" i="8"/>
  <c r="A59" i="8"/>
  <c r="A58" i="8"/>
  <c r="A57" i="8"/>
  <c r="A56" i="8"/>
  <c r="A55" i="8"/>
  <c r="A54" i="8"/>
  <c r="A50" i="8"/>
  <c r="A49" i="8"/>
  <c r="A48" i="8"/>
  <c r="A44" i="8"/>
  <c r="A39" i="8"/>
  <c r="A35" i="8"/>
  <c r="A34" i="8"/>
  <c r="A28" i="8"/>
  <c r="A27" i="8"/>
  <c r="A26" i="8"/>
  <c r="A22" i="8"/>
  <c r="A21" i="8"/>
  <c r="A20" i="8"/>
  <c r="A19" i="8"/>
  <c r="A15" i="8"/>
  <c r="A14" i="8"/>
  <c r="A10" i="8"/>
  <c r="A9" i="8"/>
</calcChain>
</file>

<file path=xl/sharedStrings.xml><?xml version="1.0" encoding="utf-8"?>
<sst xmlns="http://schemas.openxmlformats.org/spreadsheetml/2006/main" count="1466" uniqueCount="392">
  <si>
    <t>参考様式２</t>
    <rPh sb="0" eb="4">
      <t>サンコウヨウシキ</t>
    </rPh>
    <phoneticPr fontId="7"/>
  </si>
  <si>
    <t>講師就任承諾書</t>
    <phoneticPr fontId="7"/>
  </si>
  <si>
    <t>記</t>
    <phoneticPr fontId="7"/>
  </si>
  <si>
    <t>元号</t>
    <rPh sb="0" eb="2">
      <t>ゲンゴウ</t>
    </rPh>
    <phoneticPr fontId="10"/>
  </si>
  <si>
    <t>項目</t>
    <rPh sb="0" eb="2">
      <t>コウモク</t>
    </rPh>
    <phoneticPr fontId="10"/>
  </si>
  <si>
    <t>設定値</t>
    <rPh sb="0" eb="3">
      <t>セッテイチ</t>
    </rPh>
    <phoneticPr fontId="10"/>
  </si>
  <si>
    <t>設定値１</t>
    <rPh sb="0" eb="3">
      <t>セッテイチ</t>
    </rPh>
    <phoneticPr fontId="10"/>
  </si>
  <si>
    <t>設定値２</t>
    <rPh sb="0" eb="3">
      <t>セッテイチ</t>
    </rPh>
    <phoneticPr fontId="10"/>
  </si>
  <si>
    <t>現元号</t>
    <rPh sb="0" eb="1">
      <t>ゲン</t>
    </rPh>
    <rPh sb="1" eb="3">
      <t>ゲンゴウ</t>
    </rPh>
    <phoneticPr fontId="10"/>
  </si>
  <si>
    <t>令和</t>
    <rPh sb="0" eb="2">
      <t>レイワ</t>
    </rPh>
    <phoneticPr fontId="10"/>
  </si>
  <si>
    <t>時間数</t>
    <rPh sb="0" eb="3">
      <t>ジカンスウ</t>
    </rPh>
    <phoneticPr fontId="7"/>
  </si>
  <si>
    <t>科目・
項目番号</t>
    <rPh sb="0" eb="2">
      <t>カモク</t>
    </rPh>
    <rPh sb="4" eb="8">
      <t>コウモクバンゴウ</t>
    </rPh>
    <phoneticPr fontId="6"/>
  </si>
  <si>
    <t>項目名</t>
    <rPh sb="0" eb="3">
      <t>コウモクメイ</t>
    </rPh>
    <phoneticPr fontId="6"/>
  </si>
  <si>
    <t>1-①</t>
  </si>
  <si>
    <t>多様なサービスの理解　</t>
  </si>
  <si>
    <t>1-②</t>
  </si>
  <si>
    <t>介護職の仕事内容や働く現場の理解</t>
  </si>
  <si>
    <t>2-①</t>
  </si>
  <si>
    <t>人権の尊重と尊厳を支える介護</t>
  </si>
  <si>
    <t>2-②</t>
  </si>
  <si>
    <t>自立に向けた介護</t>
  </si>
  <si>
    <t>3-①</t>
  </si>
  <si>
    <t>介護職の役割、専門性と多職種との連携　　　　　</t>
  </si>
  <si>
    <t>3-②</t>
  </si>
  <si>
    <t>介護職の職業倫理</t>
  </si>
  <si>
    <t>3-③</t>
  </si>
  <si>
    <t>介護における安全の確保とリスクマネジメント</t>
  </si>
  <si>
    <t>3-④</t>
  </si>
  <si>
    <t>介護職の安全</t>
  </si>
  <si>
    <t>4-①</t>
  </si>
  <si>
    <t>介護保険制度</t>
  </si>
  <si>
    <t>4-②</t>
  </si>
  <si>
    <t>医療と連携とリハビリテーション</t>
  </si>
  <si>
    <t>4-③</t>
  </si>
  <si>
    <t>障害者福祉制度およびその他制度</t>
    <rPh sb="3" eb="5">
      <t>フクシ</t>
    </rPh>
    <phoneticPr fontId="5"/>
  </si>
  <si>
    <t>5-①</t>
  </si>
  <si>
    <t>介護におけるコミニュケーション</t>
  </si>
  <si>
    <t>5-②</t>
  </si>
  <si>
    <t>介護におけるチームのコミュニケーション</t>
  </si>
  <si>
    <t>6-①</t>
  </si>
  <si>
    <t>老化に伴うこころとからだの変化と日常</t>
  </si>
  <si>
    <t>6-②</t>
  </si>
  <si>
    <t>高齢者と健康</t>
  </si>
  <si>
    <t>7-①</t>
  </si>
  <si>
    <t>認知症を取り巻く状況</t>
  </si>
  <si>
    <t>7-②</t>
  </si>
  <si>
    <t>医学的側面から見た認知症の基礎と健康管理</t>
  </si>
  <si>
    <t>7-③</t>
  </si>
  <si>
    <t>認知症に伴うこころとからだの変化と日常</t>
  </si>
  <si>
    <t>7-④</t>
  </si>
  <si>
    <t>家族への支援</t>
  </si>
  <si>
    <t>8-①</t>
  </si>
  <si>
    <t>障害の基礎的理解</t>
  </si>
  <si>
    <t>8-②</t>
  </si>
  <si>
    <t>障害の医学的側面、生活障害、心理・行動の特徴、関わり支援等の基礎的知識</t>
  </si>
  <si>
    <t>8-③</t>
  </si>
  <si>
    <t>家族の心理、関わり支援の理解　　　　　　　　    　　　　　　　</t>
  </si>
  <si>
    <t>9-①</t>
  </si>
  <si>
    <t>介護の基本的な考え方</t>
    <rPh sb="7" eb="8">
      <t>カンガ</t>
    </rPh>
    <rPh sb="9" eb="10">
      <t>カタ</t>
    </rPh>
    <phoneticPr fontId="6"/>
  </si>
  <si>
    <t>9-②</t>
  </si>
  <si>
    <t>介護に関するこころのしくみの基礎的理解</t>
  </si>
  <si>
    <t>9-③</t>
  </si>
  <si>
    <t>介護に関するからだのしくみの基礎的理解</t>
  </si>
  <si>
    <t>9-④</t>
  </si>
  <si>
    <t>生活と家事</t>
  </si>
  <si>
    <t>9-⑤</t>
  </si>
  <si>
    <t>快適な居住環境整備と介護</t>
    <rPh sb="3" eb="5">
      <t>キョジュウ</t>
    </rPh>
    <rPh sb="7" eb="9">
      <t>セイビ</t>
    </rPh>
    <phoneticPr fontId="5"/>
  </si>
  <si>
    <t>9-⑥</t>
  </si>
  <si>
    <t>整容に関連したこころとからだのしくみと自立に向けた介護</t>
  </si>
  <si>
    <t>9-⑦</t>
  </si>
  <si>
    <t>移動・移乗に関連したこころとからだのしくみと自立に向けた介護</t>
  </si>
  <si>
    <t>9-⑧</t>
  </si>
  <si>
    <t>食事に関するこころとからだのしくみと自立に向けた介護</t>
  </si>
  <si>
    <t>9-⑨</t>
  </si>
  <si>
    <t>入浴、清潔保持に関連したこころとからだのしくみと自立に向けた介護</t>
  </si>
  <si>
    <t>9-⑩</t>
  </si>
  <si>
    <t>排泄に関連したこころとからだのしくみと自立に向けた介護</t>
  </si>
  <si>
    <t>9-⑪</t>
  </si>
  <si>
    <t>睡眠に関連したこころとからだのしくみと自立に向けた介護</t>
  </si>
  <si>
    <t>9-⑫</t>
  </si>
  <si>
    <t>死にゆく人に関するこころとからだのしくみと終末期介護</t>
  </si>
  <si>
    <t>9-⑬</t>
  </si>
  <si>
    <t>介護過程の基礎的理解</t>
  </si>
  <si>
    <t>9-⑭</t>
  </si>
  <si>
    <t>総合生活支援技術演習</t>
  </si>
  <si>
    <t>10-①</t>
  </si>
  <si>
    <t>振り返り</t>
  </si>
  <si>
    <t>10-②</t>
  </si>
  <si>
    <t>就業への心構えと研修修了後における継続的な研修</t>
  </si>
  <si>
    <t>科目・
項目番号</t>
    <rPh sb="0" eb="2">
      <t>カモク</t>
    </rPh>
    <rPh sb="4" eb="8">
      <t>コウモクバンゴウ</t>
    </rPh>
    <phoneticPr fontId="7"/>
  </si>
  <si>
    <t>項目名</t>
    <rPh sb="0" eb="3">
      <t>コウモクメイ</t>
    </rPh>
    <phoneticPr fontId="7"/>
  </si>
  <si>
    <t>障害者福祉制度およびその他制度</t>
    <rPh sb="3" eb="5">
      <t>フクシ</t>
    </rPh>
    <phoneticPr fontId="8"/>
  </si>
  <si>
    <t>老化と認知症の理解</t>
    <rPh sb="3" eb="6">
      <t>ニンチショウ</t>
    </rPh>
    <rPh sb="7" eb="9">
      <t>リカイ</t>
    </rPh>
    <phoneticPr fontId="8"/>
  </si>
  <si>
    <t>6-③</t>
  </si>
  <si>
    <t>6-④</t>
  </si>
  <si>
    <t>6-⑤</t>
  </si>
  <si>
    <t>介護の基本的な考え方</t>
    <rPh sb="7" eb="8">
      <t>カンガ</t>
    </rPh>
    <rPh sb="9" eb="10">
      <t>カタ</t>
    </rPh>
    <phoneticPr fontId="9"/>
  </si>
  <si>
    <t>8-④</t>
  </si>
  <si>
    <t>8-⑤</t>
  </si>
  <si>
    <t>快適な居住環境整備と介護</t>
    <rPh sb="3" eb="5">
      <t>キョジュウ</t>
    </rPh>
    <rPh sb="7" eb="9">
      <t>セイビ</t>
    </rPh>
    <phoneticPr fontId="8"/>
  </si>
  <si>
    <t>8-⑥</t>
  </si>
  <si>
    <t>8-⑦</t>
  </si>
  <si>
    <t>8-⑧</t>
  </si>
  <si>
    <t>8-⑨</t>
  </si>
  <si>
    <t>死にゆく人に関するこころとからだのしくみと終末期の介護</t>
  </si>
  <si>
    <t>8-⑩</t>
  </si>
  <si>
    <t>様</t>
    <rPh sb="0" eb="1">
      <t>サマ</t>
    </rPh>
    <phoneticPr fontId="7"/>
  </si>
  <si>
    <t>日</t>
    <rPh sb="0" eb="1">
      <t>ヒ</t>
    </rPh>
    <phoneticPr fontId="7"/>
  </si>
  <si>
    <t>月</t>
    <rPh sb="0" eb="1">
      <t>ツキ</t>
    </rPh>
    <phoneticPr fontId="7"/>
  </si>
  <si>
    <t>年</t>
    <rPh sb="0" eb="1">
      <t>ネン</t>
    </rPh>
    <phoneticPr fontId="7"/>
  </si>
  <si>
    <t>（</t>
    <phoneticPr fontId="7"/>
  </si>
  <si>
    <t>　私は，貴団体の行う</t>
    <phoneticPr fontId="7"/>
  </si>
  <si>
    <t>氏名</t>
    <rPh sb="0" eb="2">
      <t>シメイ</t>
    </rPh>
    <phoneticPr fontId="7"/>
  </si>
  <si>
    <t>添削件数</t>
    <rPh sb="0" eb="2">
      <t>テンサク</t>
    </rPh>
    <rPh sb="2" eb="4">
      <t>ケンスウ</t>
    </rPh>
    <phoneticPr fontId="7"/>
  </si>
  <si>
    <t>研修</t>
    <rPh sb="0" eb="2">
      <t>ケンシュウ</t>
    </rPh>
    <phoneticPr fontId="10"/>
  </si>
  <si>
    <t>初任者研修</t>
    <rPh sb="0" eb="3">
      <t>ショニンシャ</t>
    </rPh>
    <rPh sb="3" eb="5">
      <t>ケンシュウ</t>
    </rPh>
    <phoneticPr fontId="10"/>
  </si>
  <si>
    <t>生活援助研修</t>
    <rPh sb="0" eb="4">
      <t>セイカツエンジョ</t>
    </rPh>
    <rPh sb="4" eb="6">
      <t>ケンシュウ</t>
    </rPh>
    <phoneticPr fontId="10"/>
  </si>
  <si>
    <t>通信方式</t>
    <rPh sb="0" eb="4">
      <t>ツウシンホウシキ</t>
    </rPh>
    <phoneticPr fontId="10"/>
  </si>
  <si>
    <t>通学</t>
    <rPh sb="0" eb="2">
      <t>ツウガク</t>
    </rPh>
    <phoneticPr fontId="10"/>
  </si>
  <si>
    <t>通信</t>
    <rPh sb="0" eb="2">
      <t>ツウシン</t>
    </rPh>
    <phoneticPr fontId="10"/>
  </si>
  <si>
    <t>別添様式３</t>
    <rPh sb="0" eb="2">
      <t>ベッテン</t>
    </rPh>
    <rPh sb="2" eb="4">
      <t>ヨウシキ</t>
    </rPh>
    <phoneticPr fontId="7"/>
  </si>
  <si>
    <t>研修カリキュラム</t>
    <rPh sb="0" eb="2">
      <t>ケンシュウ</t>
    </rPh>
    <phoneticPr fontId="7"/>
  </si>
  <si>
    <t>項目番号</t>
    <rPh sb="0" eb="4">
      <t>コウモクバンゴウ</t>
    </rPh>
    <phoneticPr fontId="7"/>
  </si>
  <si>
    <t>講義内容及び演習の実施方法</t>
    <rPh sb="0" eb="4">
      <t>コウギナイヨウ</t>
    </rPh>
    <rPh sb="4" eb="5">
      <t>オヨ</t>
    </rPh>
    <rPh sb="6" eb="8">
      <t>エンシュウ</t>
    </rPh>
    <rPh sb="9" eb="13">
      <t>ジッシホウホウ</t>
    </rPh>
    <phoneticPr fontId="7"/>
  </si>
  <si>
    <t>分</t>
    <rPh sb="0" eb="1">
      <t>フン</t>
    </rPh>
    <phoneticPr fontId="7"/>
  </si>
  <si>
    <t>初任者研修科目</t>
    <rPh sb="0" eb="3">
      <t>ショニンシャ</t>
    </rPh>
    <rPh sb="3" eb="5">
      <t>ケンシュウ</t>
    </rPh>
    <rPh sb="5" eb="7">
      <t>カモク</t>
    </rPh>
    <phoneticPr fontId="10"/>
  </si>
  <si>
    <t>職務の理解</t>
    <phoneticPr fontId="7"/>
  </si>
  <si>
    <t>生活援助研修科目</t>
    <rPh sb="0" eb="4">
      <t>セイカツエンジョ</t>
    </rPh>
    <rPh sb="4" eb="6">
      <t>ケンシュウ</t>
    </rPh>
    <rPh sb="6" eb="8">
      <t>カモク</t>
    </rPh>
    <phoneticPr fontId="10"/>
  </si>
  <si>
    <t>介護における尊厳の保持・自立支援</t>
    <phoneticPr fontId="7"/>
  </si>
  <si>
    <t>介護の基本</t>
    <phoneticPr fontId="7"/>
  </si>
  <si>
    <t>介護・福祉サービスの理解と医療との連携</t>
    <phoneticPr fontId="7"/>
  </si>
  <si>
    <t>介護におけるコミュニケーション技術</t>
    <phoneticPr fontId="7"/>
  </si>
  <si>
    <t>老化の理解</t>
    <phoneticPr fontId="7"/>
  </si>
  <si>
    <t>老化と認知症の理解</t>
    <phoneticPr fontId="7"/>
  </si>
  <si>
    <t>認知症の理解</t>
    <phoneticPr fontId="7"/>
  </si>
  <si>
    <t>障害の理解</t>
    <phoneticPr fontId="7"/>
  </si>
  <si>
    <t>こころとからだのしくみと生活支援技術</t>
    <phoneticPr fontId="7"/>
  </si>
  <si>
    <t>振り返り</t>
    <phoneticPr fontId="7"/>
  </si>
  <si>
    <t>障害の医学的側面、生活障害、心理・行動の特徴、関わり支援等の基礎的知識</t>
    <phoneticPr fontId="7"/>
  </si>
  <si>
    <t>事業者名</t>
    <rPh sb="0" eb="3">
      <t>ジギョウシャ</t>
    </rPh>
    <rPh sb="3" eb="4">
      <t>メイ</t>
    </rPh>
    <phoneticPr fontId="7"/>
  </si>
  <si>
    <t>合計</t>
    <rPh sb="0" eb="2">
      <t>ゴウケイ</t>
    </rPh>
    <phoneticPr fontId="7"/>
  </si>
  <si>
    <t>6-⑥</t>
    <phoneticPr fontId="7"/>
  </si>
  <si>
    <t>実習</t>
    <rPh sb="0" eb="2">
      <t>ジッシュウ</t>
    </rPh>
    <phoneticPr fontId="7"/>
  </si>
  <si>
    <t>別添様式４</t>
    <rPh sb="0" eb="2">
      <t>ベッテン</t>
    </rPh>
    <rPh sb="2" eb="4">
      <t>ヨウシキ</t>
    </rPh>
    <phoneticPr fontId="7"/>
  </si>
  <si>
    <t>カリキュラム（通信課程用）</t>
    <rPh sb="7" eb="12">
      <t>ツウシンカテイヨウ</t>
    </rPh>
    <phoneticPr fontId="7"/>
  </si>
  <si>
    <t>添削
課題
番号</t>
    <rPh sb="0" eb="2">
      <t>テンサク</t>
    </rPh>
    <rPh sb="3" eb="5">
      <t>カダイ</t>
    </rPh>
    <rPh sb="6" eb="8">
      <t>バンゴウ</t>
    </rPh>
    <phoneticPr fontId="7"/>
  </si>
  <si>
    <t>通学
時間数</t>
    <rPh sb="0" eb="2">
      <t>ツウガク</t>
    </rPh>
    <rPh sb="3" eb="6">
      <t>ジカンスウ</t>
    </rPh>
    <phoneticPr fontId="7"/>
  </si>
  <si>
    <t>通信
時間数</t>
    <rPh sb="0" eb="2">
      <t>ツウシン</t>
    </rPh>
    <rPh sb="3" eb="6">
      <t>ジカンスウ</t>
    </rPh>
    <phoneticPr fontId="7"/>
  </si>
  <si>
    <t>講義内容及び演習の実施方法
通信課題の概要</t>
    <rPh sb="0" eb="4">
      <t>コウギナイヨウ</t>
    </rPh>
    <rPh sb="4" eb="5">
      <t>オヨ</t>
    </rPh>
    <rPh sb="6" eb="8">
      <t>エンシュウ</t>
    </rPh>
    <rPh sb="9" eb="13">
      <t>ジッシホウホウ</t>
    </rPh>
    <rPh sb="14" eb="18">
      <t>ツウシンカダイ</t>
    </rPh>
    <rPh sb="19" eb="21">
      <t>ガイヨウ</t>
    </rPh>
    <phoneticPr fontId="7"/>
  </si>
  <si>
    <t>項目名</t>
    <rPh sb="0" eb="2">
      <t>コウモク</t>
    </rPh>
    <rPh sb="2" eb="3">
      <t>メイ</t>
    </rPh>
    <phoneticPr fontId="7"/>
  </si>
  <si>
    <t>全カリキュラム合計分</t>
    <rPh sb="0" eb="1">
      <t>ゼン</t>
    </rPh>
    <rPh sb="7" eb="9">
      <t>ゴウケイ</t>
    </rPh>
    <rPh sb="9" eb="10">
      <t>ブン</t>
    </rPh>
    <phoneticPr fontId="7"/>
  </si>
  <si>
    <t>（うち，通学</t>
    <rPh sb="4" eb="6">
      <t>ツウガク</t>
    </rPh>
    <phoneticPr fontId="7"/>
  </si>
  <si>
    <t>通信</t>
    <rPh sb="0" eb="2">
      <t>ツウシン</t>
    </rPh>
    <phoneticPr fontId="7"/>
  </si>
  <si>
    <t>分）</t>
    <rPh sb="0" eb="1">
      <t>フン</t>
    </rPh>
    <phoneticPr fontId="7"/>
  </si>
  <si>
    <t>※講師本人が自筆署名すること。</t>
    <phoneticPr fontId="7"/>
  </si>
  <si>
    <t>項目番号</t>
    <phoneticPr fontId="7"/>
  </si>
  <si>
    <t>基本知識の学習</t>
    <phoneticPr fontId="7"/>
  </si>
  <si>
    <t>生活支援技術演習</t>
    <phoneticPr fontId="7"/>
  </si>
  <si>
    <t>追加</t>
    <rPh sb="0" eb="2">
      <t>ツイカ</t>
    </rPh>
    <phoneticPr fontId="7"/>
  </si>
  <si>
    <t>＜生活援助従事者研修用＞</t>
    <phoneticPr fontId="7"/>
  </si>
  <si>
    <t>研修課程</t>
    <rPh sb="0" eb="4">
      <t>ケンシュウカテイ</t>
    </rPh>
    <phoneticPr fontId="7"/>
  </si>
  <si>
    <t>6-⑥</t>
  </si>
  <si>
    <t>生活支援技術の学習</t>
    <rPh sb="7" eb="9">
      <t>ガクシュウ</t>
    </rPh>
    <phoneticPr fontId="7"/>
  </si>
  <si>
    <t>別添様式５</t>
    <rPh sb="0" eb="2">
      <t>ベッテン</t>
    </rPh>
    <rPh sb="2" eb="4">
      <t>ヨウシキ</t>
    </rPh>
    <phoneticPr fontId="7"/>
  </si>
  <si>
    <t>研修日程表</t>
    <rPh sb="0" eb="2">
      <t>ケンシュウ</t>
    </rPh>
    <rPh sb="2" eb="5">
      <t>ニッテイヒョウ</t>
    </rPh>
    <phoneticPr fontId="7"/>
  </si>
  <si>
    <t>研修期間：</t>
    <rPh sb="0" eb="4">
      <t>ケンシュウキカン</t>
    </rPh>
    <phoneticPr fontId="7"/>
  </si>
  <si>
    <t>～</t>
    <phoneticPr fontId="7"/>
  </si>
  <si>
    <t>年月日</t>
    <rPh sb="0" eb="3">
      <t>ネンガッピ</t>
    </rPh>
    <phoneticPr fontId="7"/>
  </si>
  <si>
    <t>時間</t>
    <rPh sb="0" eb="2">
      <t>ジカン</t>
    </rPh>
    <phoneticPr fontId="7"/>
  </si>
  <si>
    <t>会場</t>
    <rPh sb="0" eb="2">
      <t>カイジョウ</t>
    </rPh>
    <phoneticPr fontId="7"/>
  </si>
  <si>
    <t>時間数</t>
    <phoneticPr fontId="7"/>
  </si>
  <si>
    <t>講師</t>
    <rPh sb="0" eb="2">
      <t>コウシ</t>
    </rPh>
    <phoneticPr fontId="7"/>
  </si>
  <si>
    <t>回数</t>
    <rPh sb="0" eb="2">
      <t>カイスウ</t>
    </rPh>
    <phoneticPr fontId="7"/>
  </si>
  <si>
    <t>別添様式６</t>
    <rPh sb="0" eb="2">
      <t>ベッテン</t>
    </rPh>
    <rPh sb="2" eb="4">
      <t>ヨウシキ</t>
    </rPh>
    <phoneticPr fontId="7"/>
  </si>
  <si>
    <t>研修日程表（通信課程用）</t>
    <rPh sb="0" eb="2">
      <t>ケンシュウ</t>
    </rPh>
    <rPh sb="2" eb="5">
      <t>ニッテイヒョウ</t>
    </rPh>
    <phoneticPr fontId="7"/>
  </si>
  <si>
    <t>通信最終締切日：</t>
    <rPh sb="0" eb="2">
      <t>ツウシン</t>
    </rPh>
    <rPh sb="2" eb="4">
      <t>サイシュウ</t>
    </rPh>
    <rPh sb="4" eb="5">
      <t>シ</t>
    </rPh>
    <rPh sb="5" eb="6">
      <t>キ</t>
    </rPh>
    <rPh sb="6" eb="7">
      <t>ビ</t>
    </rPh>
    <phoneticPr fontId="7"/>
  </si>
  <si>
    <t>提出回</t>
    <rPh sb="0" eb="3">
      <t>テイシュツカイ</t>
    </rPh>
    <phoneticPr fontId="7"/>
  </si>
  <si>
    <t>添削担当講師</t>
    <rPh sb="0" eb="2">
      <t>テンサク</t>
    </rPh>
    <rPh sb="2" eb="4">
      <t>タントウ</t>
    </rPh>
    <rPh sb="4" eb="6">
      <t>コウシ</t>
    </rPh>
    <phoneticPr fontId="7"/>
  </si>
  <si>
    <t>提出期限</t>
    <rPh sb="0" eb="4">
      <t>テイシュツキゲン</t>
    </rPh>
    <phoneticPr fontId="7"/>
  </si>
  <si>
    <t>最終締切日</t>
    <rPh sb="0" eb="3">
      <t>サイシュウシ</t>
    </rPh>
    <rPh sb="3" eb="4">
      <t>キ</t>
    </rPh>
    <rPh sb="4" eb="5">
      <t>ビ</t>
    </rPh>
    <phoneticPr fontId="7"/>
  </si>
  <si>
    <t>別添様式１３</t>
    <rPh sb="0" eb="2">
      <t>ベッテン</t>
    </rPh>
    <rPh sb="2" eb="4">
      <t>ヨウシキ</t>
    </rPh>
    <phoneticPr fontId="7"/>
  </si>
  <si>
    <t>専任・兼任</t>
    <rPh sb="0" eb="2">
      <t>センニン</t>
    </rPh>
    <rPh sb="3" eb="5">
      <t>ケンニン</t>
    </rPh>
    <phoneticPr fontId="7"/>
  </si>
  <si>
    <t>現在</t>
    <rPh sb="0" eb="2">
      <t>ゲンザイ</t>
    </rPh>
    <phoneticPr fontId="7"/>
  </si>
  <si>
    <t>資格等</t>
    <rPh sb="0" eb="3">
      <t>シカクナド</t>
    </rPh>
    <phoneticPr fontId="7"/>
  </si>
  <si>
    <t>講師名</t>
    <rPh sb="0" eb="3">
      <t>コウシメイ</t>
    </rPh>
    <phoneticPr fontId="7"/>
  </si>
  <si>
    <t>別添様式１４</t>
    <rPh sb="0" eb="2">
      <t>ベッテン</t>
    </rPh>
    <rPh sb="2" eb="4">
      <t>ヨウシキ</t>
    </rPh>
    <phoneticPr fontId="7"/>
  </si>
  <si>
    <t>講　師　一　覧</t>
    <rPh sb="0" eb="1">
      <t>コウ</t>
    </rPh>
    <rPh sb="2" eb="3">
      <t>シ</t>
    </rPh>
    <rPh sb="4" eb="5">
      <t>イチ</t>
    </rPh>
    <rPh sb="6" eb="7">
      <t>ラン</t>
    </rPh>
    <phoneticPr fontId="7"/>
  </si>
  <si>
    <t>講　師　履　歴</t>
    <rPh sb="0" eb="1">
      <t>コウ</t>
    </rPh>
    <rPh sb="2" eb="3">
      <t>シ</t>
    </rPh>
    <rPh sb="4" eb="5">
      <t>クツ</t>
    </rPh>
    <rPh sb="6" eb="7">
      <t>レキ</t>
    </rPh>
    <phoneticPr fontId="7"/>
  </si>
  <si>
    <t>担当科目番号
/項目番号/
項目名
（複数の科目・項目を担当する場合は，全て記入すること）</t>
    <rPh sb="0" eb="2">
      <t>タントウ</t>
    </rPh>
    <rPh sb="2" eb="4">
      <t>カモク</t>
    </rPh>
    <rPh sb="4" eb="6">
      <t>バンゴウ</t>
    </rPh>
    <rPh sb="8" eb="10">
      <t>コウモク</t>
    </rPh>
    <rPh sb="10" eb="12">
      <t>バンゴウ</t>
    </rPh>
    <rPh sb="14" eb="16">
      <t>コウモク</t>
    </rPh>
    <rPh sb="16" eb="17">
      <t>メイ</t>
    </rPh>
    <rPh sb="19" eb="21">
      <t>フクスウ</t>
    </rPh>
    <rPh sb="22" eb="24">
      <t>カモク</t>
    </rPh>
    <rPh sb="25" eb="27">
      <t>コウモク</t>
    </rPh>
    <rPh sb="28" eb="30">
      <t>タントウ</t>
    </rPh>
    <rPh sb="32" eb="34">
      <t>バアイ</t>
    </rPh>
    <rPh sb="36" eb="37">
      <t>スベ</t>
    </rPh>
    <rPh sb="38" eb="40">
      <t>キニュウ</t>
    </rPh>
    <phoneticPr fontId="7"/>
  </si>
  <si>
    <t>ふりがな</t>
    <phoneticPr fontId="7"/>
  </si>
  <si>
    <t>氏名</t>
    <rPh sb="0" eb="2">
      <t>シメイ</t>
    </rPh>
    <phoneticPr fontId="7"/>
  </si>
  <si>
    <t>月</t>
    <rPh sb="0" eb="1">
      <t>ツキ</t>
    </rPh>
    <phoneticPr fontId="7"/>
  </si>
  <si>
    <t>年</t>
    <rPh sb="0" eb="1">
      <t>ネン</t>
    </rPh>
    <phoneticPr fontId="7"/>
  </si>
  <si>
    <t>～</t>
    <phoneticPr fontId="7"/>
  </si>
  <si>
    <t>現在の所属・職及び業務内容</t>
    <phoneticPr fontId="7"/>
  </si>
  <si>
    <t>担当科目に関係のある経歴</t>
    <phoneticPr fontId="7"/>
  </si>
  <si>
    <t>勤務先名称</t>
    <rPh sb="0" eb="3">
      <t>キンムサキ</t>
    </rPh>
    <rPh sb="3" eb="5">
      <t>メイショウ</t>
    </rPh>
    <phoneticPr fontId="7"/>
  </si>
  <si>
    <t>担当業務（科目）内容</t>
    <rPh sb="0" eb="2">
      <t>タントウ</t>
    </rPh>
    <rPh sb="2" eb="4">
      <t>ギョウム</t>
    </rPh>
    <rPh sb="5" eb="7">
      <t>カモク</t>
    </rPh>
    <rPh sb="8" eb="10">
      <t>ナイヨウ</t>
    </rPh>
    <phoneticPr fontId="7"/>
  </si>
  <si>
    <t>職及び
業務内容</t>
    <rPh sb="0" eb="1">
      <t>ショク</t>
    </rPh>
    <rPh sb="1" eb="2">
      <t>オヨ</t>
    </rPh>
    <rPh sb="4" eb="8">
      <t>ギョウムナイヨウ</t>
    </rPh>
    <phoneticPr fontId="7"/>
  </si>
  <si>
    <t>取得年月日</t>
    <rPh sb="0" eb="5">
      <t>シュトクネンガッピ</t>
    </rPh>
    <phoneticPr fontId="7"/>
  </si>
  <si>
    <t>生年月日</t>
    <rPh sb="0" eb="4">
      <t>セイネンガッピ</t>
    </rPh>
    <phoneticPr fontId="7"/>
  </si>
  <si>
    <t>所　属</t>
    <rPh sb="0" eb="1">
      <t>ショ</t>
    </rPh>
    <rPh sb="2" eb="3">
      <t>ゾク</t>
    </rPh>
    <phoneticPr fontId="7"/>
  </si>
  <si>
    <t>名　　　称</t>
    <rPh sb="0" eb="1">
      <t>ナ</t>
    </rPh>
    <rPh sb="4" eb="5">
      <t>ショウ</t>
    </rPh>
    <phoneticPr fontId="7"/>
  </si>
  <si>
    <t>担当科目に
関係のある
資格・免許</t>
    <phoneticPr fontId="7"/>
  </si>
  <si>
    <t>期　間</t>
    <rPh sb="0" eb="1">
      <t>キ</t>
    </rPh>
    <rPh sb="2" eb="3">
      <t>アイダ</t>
    </rPh>
    <phoneticPr fontId="7"/>
  </si>
  <si>
    <t>その他
参考事項</t>
    <rPh sb="2" eb="3">
      <t>タ</t>
    </rPh>
    <rPh sb="4" eb="6">
      <t>サンコウ</t>
    </rPh>
    <rPh sb="6" eb="8">
      <t>ジコウ</t>
    </rPh>
    <phoneticPr fontId="7"/>
  </si>
  <si>
    <t>～）</t>
    <phoneticPr fontId="7"/>
  </si>
  <si>
    <t>（</t>
    <phoneticPr fontId="7"/>
  </si>
  <si>
    <t>R</t>
    <phoneticPr fontId="10"/>
  </si>
  <si>
    <t>※</t>
    <phoneticPr fontId="7"/>
  </si>
  <si>
    <t>担当科目に関係ある経歴欄は，講師基準を満たしていることがわかるように必要な事項を詳細に記入すること。</t>
    <phoneticPr fontId="7"/>
  </si>
  <si>
    <t>資格・免許の取得年月日欄は，必ず免許証等を確認の上，年月日まで正確に記入すること。</t>
    <phoneticPr fontId="7"/>
  </si>
  <si>
    <t>項目ごとに担当講師を記載すること。項目を分割した場合は分けて記載すること。</t>
    <phoneticPr fontId="7"/>
  </si>
  <si>
    <t>病気等による急な講師変更への対応も考慮し、担当することが想定される講師すべてを記載すること。</t>
    <phoneticPr fontId="7"/>
  </si>
  <si>
    <t>オリエンテーション，修了評価試験も記載する。（項目名ごと）</t>
    <phoneticPr fontId="7"/>
  </si>
  <si>
    <t>※</t>
    <phoneticPr fontId="7"/>
  </si>
  <si>
    <t>規定時間数以上のカリキュラムを組んでもかまわない。</t>
    <phoneticPr fontId="7"/>
  </si>
  <si>
    <t>本研修で独自に追加した科目には、科目名の前に「追加」と表示すること。</t>
    <phoneticPr fontId="7"/>
  </si>
  <si>
    <t>担当するカリキュラムは，研修日程表や講師一覧等と一致させること。</t>
    <phoneticPr fontId="7"/>
  </si>
  <si>
    <t>通信方式によるカリキュラムについても「講師要件」に基づく講師の承諾を得ること。</t>
    <phoneticPr fontId="7"/>
  </si>
  <si>
    <t>１．通学日程表</t>
    <phoneticPr fontId="7"/>
  </si>
  <si>
    <t>２．通信添削課題提出期限</t>
    <phoneticPr fontId="7"/>
  </si>
  <si>
    <t>実施方法</t>
    <rPh sb="0" eb="4">
      <t>ジッシホウホウ</t>
    </rPh>
    <phoneticPr fontId="10"/>
  </si>
  <si>
    <t>講義</t>
    <rPh sb="0" eb="2">
      <t>コウギ</t>
    </rPh>
    <phoneticPr fontId="10"/>
  </si>
  <si>
    <t>レポート</t>
    <phoneticPr fontId="10"/>
  </si>
  <si>
    <t>科目番号/
項目番号</t>
    <rPh sb="0" eb="2">
      <t>カモク</t>
    </rPh>
    <rPh sb="2" eb="4">
      <t>バンゴウ</t>
    </rPh>
    <rPh sb="6" eb="10">
      <t>コウモクバンゴウ</t>
    </rPh>
    <phoneticPr fontId="7"/>
  </si>
  <si>
    <t>科目名/項目名</t>
    <rPh sb="0" eb="3">
      <t>カモクメイ</t>
    </rPh>
    <rPh sb="4" eb="7">
      <t>コウモクメイ</t>
    </rPh>
    <phoneticPr fontId="7"/>
  </si>
  <si>
    <t>最大値</t>
    <rPh sb="0" eb="2">
      <t>サイダイ</t>
    </rPh>
    <phoneticPr fontId="10"/>
  </si>
  <si>
    <t>設定値</t>
    <phoneticPr fontId="10"/>
  </si>
  <si>
    <t>1桁</t>
    <rPh sb="1" eb="2">
      <t>ケタ</t>
    </rPh>
    <phoneticPr fontId="10"/>
  </si>
  <si>
    <t>2桁</t>
    <rPh sb="1" eb="2">
      <t>ケタ</t>
    </rPh>
    <phoneticPr fontId="14"/>
  </si>
  <si>
    <t>3桁</t>
    <rPh sb="1" eb="2">
      <t>ケタ</t>
    </rPh>
    <phoneticPr fontId="14"/>
  </si>
  <si>
    <t>4桁</t>
    <rPh sb="1" eb="2">
      <t>ケタ</t>
    </rPh>
    <phoneticPr fontId="14"/>
  </si>
  <si>
    <t>ことを承諾します。</t>
    <phoneticPr fontId="7"/>
  </si>
  <si>
    <t>課程）の下記科目（項目）の講師を引き受ける</t>
    <phoneticPr fontId="7"/>
  </si>
  <si>
    <t>回</t>
    <rPh sb="0" eb="1">
      <t>カイ</t>
    </rPh>
    <phoneticPr fontId="7"/>
  </si>
  <si>
    <t>第</t>
    <rPh sb="0" eb="1">
      <t>ダイ</t>
    </rPh>
    <phoneticPr fontId="7"/>
  </si>
  <si>
    <t>鹿児島県知事　殿</t>
    <rPh sb="0" eb="6">
      <t>カゴシマケンチジ</t>
    </rPh>
    <rPh sb="7" eb="8">
      <t>ドノ</t>
    </rPh>
    <phoneticPr fontId="7"/>
  </si>
  <si>
    <t>申請者</t>
    <rPh sb="0" eb="3">
      <t>シンセイシャ</t>
    </rPh>
    <phoneticPr fontId="7"/>
  </si>
  <si>
    <t>（所在地）</t>
    <rPh sb="1" eb="4">
      <t>ショザイチ</t>
    </rPh>
    <phoneticPr fontId="7"/>
  </si>
  <si>
    <t>〒</t>
    <phoneticPr fontId="7"/>
  </si>
  <si>
    <t>（法人名）</t>
    <rPh sb="1" eb="4">
      <t>ホウジンメイ</t>
    </rPh>
    <phoneticPr fontId="7"/>
  </si>
  <si>
    <t>（代表者名）</t>
    <rPh sb="1" eb="4">
      <t>ダイヒョウシャ</t>
    </rPh>
    <rPh sb="4" eb="5">
      <t>メイ</t>
    </rPh>
    <phoneticPr fontId="7"/>
  </si>
  <si>
    <t>（電　話）</t>
    <rPh sb="1" eb="2">
      <t>デン</t>
    </rPh>
    <rPh sb="3" eb="4">
      <t>ハナシ</t>
    </rPh>
    <phoneticPr fontId="7"/>
  </si>
  <si>
    <t>１</t>
    <phoneticPr fontId="7"/>
  </si>
  <si>
    <t>研修の過程</t>
    <rPh sb="0" eb="2">
      <t>ケンシュウ</t>
    </rPh>
    <rPh sb="3" eb="5">
      <t>カテイ</t>
    </rPh>
    <phoneticPr fontId="7"/>
  </si>
  <si>
    <t>）</t>
    <phoneticPr fontId="7"/>
  </si>
  <si>
    <t>２</t>
    <phoneticPr fontId="7"/>
  </si>
  <si>
    <t>３</t>
    <phoneticPr fontId="7"/>
  </si>
  <si>
    <t>４</t>
    <phoneticPr fontId="7"/>
  </si>
  <si>
    <t>[添付資料]</t>
    <phoneticPr fontId="7"/>
  </si>
  <si>
    <t>（１）</t>
    <phoneticPr fontId="7"/>
  </si>
  <si>
    <t>学則（別添様式２）</t>
    <phoneticPr fontId="7"/>
  </si>
  <si>
    <t>①研修カリキュラム（別添様式３又は４）</t>
    <phoneticPr fontId="7"/>
  </si>
  <si>
    <t>②総合生活支援技術演習計画書（参考様式１）（介護職員初任者研修の場合のみ）</t>
    <phoneticPr fontId="7"/>
  </si>
  <si>
    <t>（２）</t>
    <phoneticPr fontId="7"/>
  </si>
  <si>
    <t>研修日程表（別添様式５又は６）</t>
    <phoneticPr fontId="7"/>
  </si>
  <si>
    <t>（３）</t>
    <phoneticPr fontId="7"/>
  </si>
  <si>
    <t>実習実施計画書（別添様式９）</t>
    <phoneticPr fontId="7"/>
  </si>
  <si>
    <t>（４）</t>
    <phoneticPr fontId="7"/>
  </si>
  <si>
    <t>講師一覧（別添様式１３）及び講師履歴（別添様式１４）</t>
    <phoneticPr fontId="7"/>
  </si>
  <si>
    <t>（５）</t>
    <phoneticPr fontId="7"/>
  </si>
  <si>
    <t>各講師の保有する資格等の証明書及び当該講師の承諾書（参考様式２）（講師本人の署名のあるもの）</t>
    <phoneticPr fontId="7"/>
  </si>
  <si>
    <t>（６）</t>
    <phoneticPr fontId="7"/>
  </si>
  <si>
    <t>（７）</t>
    <phoneticPr fontId="7"/>
  </si>
  <si>
    <t>（８）</t>
    <phoneticPr fontId="7"/>
  </si>
  <si>
    <t>（９）</t>
    <phoneticPr fontId="7"/>
  </si>
  <si>
    <t>（10）</t>
    <phoneticPr fontId="7"/>
  </si>
  <si>
    <t>申請者の前年度の決算書</t>
    <phoneticPr fontId="7"/>
  </si>
  <si>
    <t>通信方式の場合通信添削課題，解答及び解説</t>
    <phoneticPr fontId="7"/>
  </si>
  <si>
    <t>修了評価筆記試験問題及び解答</t>
    <phoneticPr fontId="7"/>
  </si>
  <si>
    <t>技術演習に係る習得度評価チェックリスト</t>
    <phoneticPr fontId="7"/>
  </si>
  <si>
    <t>（第４号様式）</t>
    <phoneticPr fontId="7"/>
  </si>
  <si>
    <t>介護員養成研修事業実施計画書</t>
    <phoneticPr fontId="7"/>
  </si>
  <si>
    <t>　介護員養成研修事業について，下記の事業計画により実施したいので，鹿児島県介護員養成研修事業者指定要綱第４条の規定に基づき，関係資料を添えて提出します。</t>
    <phoneticPr fontId="7"/>
  </si>
  <si>
    <t>研修の名称</t>
    <rPh sb="0" eb="2">
      <t>ケンシュウ</t>
    </rPh>
    <rPh sb="3" eb="5">
      <t>メイショウ</t>
    </rPh>
    <phoneticPr fontId="7"/>
  </si>
  <si>
    <t>研修実施期間</t>
    <rPh sb="0" eb="2">
      <t>ケンシュウ</t>
    </rPh>
    <rPh sb="2" eb="6">
      <t>ジッシキカン</t>
    </rPh>
    <phoneticPr fontId="7"/>
  </si>
  <si>
    <t>受講者定員</t>
    <rPh sb="3" eb="5">
      <t>テイイン</t>
    </rPh>
    <phoneticPr fontId="7"/>
  </si>
  <si>
    <t>名</t>
    <rPh sb="0" eb="1">
      <t>メイ</t>
    </rPh>
    <phoneticPr fontId="7"/>
  </si>
  <si>
    <t>添付書類</t>
    <phoneticPr fontId="7"/>
  </si>
  <si>
    <t>募集広告，パンフレット等の案文</t>
    <phoneticPr fontId="7"/>
  </si>
  <si>
    <t>別添様式９</t>
    <rPh sb="0" eb="2">
      <t>ベッテン</t>
    </rPh>
    <rPh sb="2" eb="4">
      <t>ヨウシキ</t>
    </rPh>
    <phoneticPr fontId="7"/>
  </si>
  <si>
    <t>実　習　実　施　計　画　書</t>
    <rPh sb="0" eb="1">
      <t>ジツ</t>
    </rPh>
    <rPh sb="2" eb="3">
      <t>シュウ</t>
    </rPh>
    <rPh sb="4" eb="5">
      <t>ジツ</t>
    </rPh>
    <rPh sb="6" eb="7">
      <t>シ</t>
    </rPh>
    <rPh sb="8" eb="9">
      <t>ケイ</t>
    </rPh>
    <rPh sb="10" eb="11">
      <t>ガ</t>
    </rPh>
    <rPh sb="12" eb="13">
      <t>ショ</t>
    </rPh>
    <phoneticPr fontId="7"/>
  </si>
  <si>
    <t>（実施方法）</t>
    <phoneticPr fontId="7"/>
  </si>
  <si>
    <t>１．施設・居住系実習</t>
    <phoneticPr fontId="7"/>
  </si>
  <si>
    <t>実施期間</t>
    <rPh sb="0" eb="4">
      <t>ジッシキカン</t>
    </rPh>
    <phoneticPr fontId="7"/>
  </si>
  <si>
    <t>時間×</t>
    <rPh sb="0" eb="2">
      <t>ジカン</t>
    </rPh>
    <phoneticPr fontId="7"/>
  </si>
  <si>
    <t>＝</t>
    <phoneticPr fontId="7"/>
  </si>
  <si>
    <t>内容</t>
    <rPh sb="0" eb="2">
      <t>ナイヨウ</t>
    </rPh>
    <phoneticPr fontId="7"/>
  </si>
  <si>
    <t>サービス種別</t>
    <rPh sb="4" eb="6">
      <t>シュベツ</t>
    </rPh>
    <phoneticPr fontId="7"/>
  </si>
  <si>
    <t>整理番号</t>
    <rPh sb="0" eb="4">
      <t>セイリバンゴウ</t>
    </rPh>
    <phoneticPr fontId="7"/>
  </si>
  <si>
    <t>実　習　施　設　名</t>
    <rPh sb="0" eb="1">
      <t>ジツ</t>
    </rPh>
    <rPh sb="2" eb="3">
      <t>シュウ</t>
    </rPh>
    <rPh sb="4" eb="5">
      <t>シ</t>
    </rPh>
    <rPh sb="6" eb="7">
      <t>セツ</t>
    </rPh>
    <rPh sb="8" eb="9">
      <t>ナ</t>
    </rPh>
    <phoneticPr fontId="7"/>
  </si>
  <si>
    <t>実習指導者名</t>
    <rPh sb="0" eb="2">
      <t>ジッシュウ</t>
    </rPh>
    <rPh sb="2" eb="5">
      <t>シドウシャ</t>
    </rPh>
    <rPh sb="5" eb="6">
      <t>メイ</t>
    </rPh>
    <phoneticPr fontId="7"/>
  </si>
  <si>
    <t>実習者人数</t>
    <rPh sb="0" eb="2">
      <t>ジッシュウ</t>
    </rPh>
    <rPh sb="2" eb="3">
      <t>シャ</t>
    </rPh>
    <rPh sb="3" eb="5">
      <t>ニンズウ</t>
    </rPh>
    <phoneticPr fontId="7"/>
  </si>
  <si>
    <t>（１日</t>
    <phoneticPr fontId="7"/>
  </si>
  <si>
    <t>名）</t>
    <rPh sb="0" eb="1">
      <t>メイ</t>
    </rPh>
    <phoneticPr fontId="7"/>
  </si>
  <si>
    <t>合 計</t>
    <phoneticPr fontId="7"/>
  </si>
  <si>
    <t>２．通所事業所実習</t>
    <phoneticPr fontId="7"/>
  </si>
  <si>
    <t>３．訪問介護実習</t>
    <phoneticPr fontId="7"/>
  </si>
  <si>
    <t>整理番号欄は，実習施設一覧の整理番号を記載する。</t>
    <phoneticPr fontId="7"/>
  </si>
  <si>
    <t>必要に応じて欄を加除して作成してかまわない。</t>
    <phoneticPr fontId="7"/>
  </si>
  <si>
    <t>「１　職務の理解」，「１０　振り返り」の「見学」は日程表の会場欄に見学先を記載すればよい。</t>
    <phoneticPr fontId="7"/>
  </si>
  <si>
    <t>専任</t>
    <rPh sb="0" eb="2">
      <t>センニン</t>
    </rPh>
    <phoneticPr fontId="10"/>
  </si>
  <si>
    <t>兼任</t>
    <rPh sb="0" eb="2">
      <t>ケンニン</t>
    </rPh>
    <phoneticPr fontId="10"/>
  </si>
  <si>
    <t>専任・兼任</t>
    <rPh sb="0" eb="2">
      <t>センニン</t>
    </rPh>
    <rPh sb="3" eb="5">
      <t>ケンニン</t>
    </rPh>
    <phoneticPr fontId="10"/>
  </si>
  <si>
    <t>提出時チェック欄（提出時，添付書類に漏れがないかチェックしてください）</t>
    <rPh sb="0" eb="2">
      <t>テイシュツ</t>
    </rPh>
    <rPh sb="2" eb="3">
      <t>ジ</t>
    </rPh>
    <rPh sb="7" eb="8">
      <t>ラン</t>
    </rPh>
    <rPh sb="9" eb="11">
      <t>テイシュツ</t>
    </rPh>
    <rPh sb="11" eb="12">
      <t>ジ</t>
    </rPh>
    <rPh sb="13" eb="15">
      <t>テンプ</t>
    </rPh>
    <rPh sb="15" eb="17">
      <t>ショルイ</t>
    </rPh>
    <rPh sb="18" eb="19">
      <t>モ</t>
    </rPh>
    <phoneticPr fontId="7"/>
  </si>
  <si>
    <t>多様なサービスの理解　</t>
    <phoneticPr fontId="7"/>
  </si>
  <si>
    <t>介護職の仕事内容や働く現場の理解</t>
    <phoneticPr fontId="7"/>
  </si>
  <si>
    <t>人権の尊重と尊厳を支える介護</t>
    <phoneticPr fontId="7"/>
  </si>
  <si>
    <t>自立に向けた介護</t>
    <phoneticPr fontId="7"/>
  </si>
  <si>
    <t>介護職の役割、専門性と多職種との連携　　　　　</t>
    <phoneticPr fontId="7"/>
  </si>
  <si>
    <t>介護職の職業倫理</t>
    <phoneticPr fontId="7"/>
  </si>
  <si>
    <t>介護における安全の確保とリスクマネジメント</t>
    <phoneticPr fontId="7"/>
  </si>
  <si>
    <t>介護職の安全</t>
    <phoneticPr fontId="7"/>
  </si>
  <si>
    <t>介護保険制度</t>
    <phoneticPr fontId="7"/>
  </si>
  <si>
    <t>医療と連携とリハビリテーション</t>
    <phoneticPr fontId="7"/>
  </si>
  <si>
    <t>障害者福祉制度およびその他制度</t>
    <phoneticPr fontId="7"/>
  </si>
  <si>
    <t>介護におけるコミニュケーション</t>
    <phoneticPr fontId="7"/>
  </si>
  <si>
    <t>介護におけるチームのコミュニケーション</t>
    <phoneticPr fontId="7"/>
  </si>
  <si>
    <t>高齢者と健康</t>
    <phoneticPr fontId="7"/>
  </si>
  <si>
    <t>認知症を取り巻く状況</t>
    <phoneticPr fontId="7"/>
  </si>
  <si>
    <t>医学的側面から見た認知症の基礎と健康管理</t>
    <phoneticPr fontId="7"/>
  </si>
  <si>
    <t>認知症に伴うこころとからだの変化と日常</t>
    <phoneticPr fontId="7"/>
  </si>
  <si>
    <t>家族への支援</t>
    <phoneticPr fontId="7"/>
  </si>
  <si>
    <t>障害の基礎的理解</t>
    <phoneticPr fontId="7"/>
  </si>
  <si>
    <t>障害の医学的側面、生活障害、心理・行動の特徴、関わり支援等の基礎的知識</t>
    <phoneticPr fontId="7"/>
  </si>
  <si>
    <t>家族の心理、関わり支援の理解　　　　　　　　    　　　　　　　</t>
    <phoneticPr fontId="7"/>
  </si>
  <si>
    <t>介護の基本的な考え方</t>
    <phoneticPr fontId="7"/>
  </si>
  <si>
    <t>介護に関するこころのしくみの基礎的理解</t>
    <phoneticPr fontId="7"/>
  </si>
  <si>
    <t>介護に関するからだのしくみの基礎的理解</t>
    <phoneticPr fontId="7"/>
  </si>
  <si>
    <t>生活と家事</t>
    <phoneticPr fontId="7"/>
  </si>
  <si>
    <t>快適な居住環境整備と介護</t>
    <phoneticPr fontId="7"/>
  </si>
  <si>
    <t>移動・移乗に関連したこころとからだのしくみと自立に向けた介護</t>
    <phoneticPr fontId="7"/>
  </si>
  <si>
    <t>食事に関するこころとからだのしくみと自立に向けた介護</t>
    <phoneticPr fontId="7"/>
  </si>
  <si>
    <t>睡眠に関連したこころとからだのしくみと自立に向けた介護</t>
    <phoneticPr fontId="7"/>
  </si>
  <si>
    <t>介護過程の基礎的理解</t>
    <phoneticPr fontId="7"/>
  </si>
  <si>
    <t>振り返り</t>
    <phoneticPr fontId="7"/>
  </si>
  <si>
    <t>就業への心構えと研修修了後における継続的な研修</t>
    <phoneticPr fontId="7"/>
  </si>
  <si>
    <t>老化と認知症の理解</t>
    <phoneticPr fontId="7"/>
  </si>
  <si>
    <t>死にゆく人に関するこころとからだのしくみと終末期の介護</t>
    <phoneticPr fontId="7"/>
  </si>
  <si>
    <t>開始
時間</t>
    <rPh sb="0" eb="2">
      <t>カイシ</t>
    </rPh>
    <rPh sb="3" eb="5">
      <t>ジカン</t>
    </rPh>
    <phoneticPr fontId="7"/>
  </si>
  <si>
    <t>終了
時間</t>
    <rPh sb="0" eb="2">
      <t>シュウリョウ</t>
    </rPh>
    <rPh sb="3" eb="5">
      <t>ジカン</t>
    </rPh>
    <phoneticPr fontId="7"/>
  </si>
  <si>
    <t>分）</t>
    <rPh sb="0" eb="1">
      <t>ブン</t>
    </rPh>
    <phoneticPr fontId="7"/>
  </si>
  <si>
    <t>1-①</t>
    <phoneticPr fontId="7"/>
  </si>
  <si>
    <t>1-②</t>
    <phoneticPr fontId="7"/>
  </si>
  <si>
    <t>2-①</t>
    <phoneticPr fontId="7"/>
  </si>
  <si>
    <t>2-②</t>
    <phoneticPr fontId="7"/>
  </si>
  <si>
    <t>3-①</t>
    <phoneticPr fontId="7"/>
  </si>
  <si>
    <t>3-②</t>
    <phoneticPr fontId="7"/>
  </si>
  <si>
    <t>3-③</t>
    <phoneticPr fontId="7"/>
  </si>
  <si>
    <t>3-④</t>
    <phoneticPr fontId="7"/>
  </si>
  <si>
    <t>4-①</t>
    <phoneticPr fontId="7"/>
  </si>
  <si>
    <t>4-②</t>
    <phoneticPr fontId="7"/>
  </si>
  <si>
    <t>4-③</t>
    <phoneticPr fontId="7"/>
  </si>
  <si>
    <t>5-①</t>
    <phoneticPr fontId="7"/>
  </si>
  <si>
    <t>5-②</t>
    <phoneticPr fontId="7"/>
  </si>
  <si>
    <t>6-①</t>
    <phoneticPr fontId="7"/>
  </si>
  <si>
    <t>6-②</t>
    <phoneticPr fontId="7"/>
  </si>
  <si>
    <t>6-③</t>
    <phoneticPr fontId="7"/>
  </si>
  <si>
    <t>6-④</t>
    <phoneticPr fontId="7"/>
  </si>
  <si>
    <t>6-⑤</t>
    <phoneticPr fontId="7"/>
  </si>
  <si>
    <t>6-⑥</t>
    <phoneticPr fontId="7"/>
  </si>
  <si>
    <t>7-①</t>
    <phoneticPr fontId="7"/>
  </si>
  <si>
    <t>7-②</t>
    <phoneticPr fontId="7"/>
  </si>
  <si>
    <t>7-③</t>
    <phoneticPr fontId="7"/>
  </si>
  <si>
    <t>8-①</t>
    <phoneticPr fontId="7"/>
  </si>
  <si>
    <t>8-②</t>
    <phoneticPr fontId="7"/>
  </si>
  <si>
    <t>8-③</t>
    <phoneticPr fontId="7"/>
  </si>
  <si>
    <t>8-④</t>
    <phoneticPr fontId="7"/>
  </si>
  <si>
    <t>8-⑤</t>
    <phoneticPr fontId="7"/>
  </si>
  <si>
    <t>8-⑥</t>
    <phoneticPr fontId="7"/>
  </si>
  <si>
    <t>8-⑦</t>
    <phoneticPr fontId="7"/>
  </si>
  <si>
    <t>8-⑧</t>
    <phoneticPr fontId="7"/>
  </si>
  <si>
    <t>8-⑨</t>
    <phoneticPr fontId="7"/>
  </si>
  <si>
    <t>8-⑩</t>
    <phoneticPr fontId="7"/>
  </si>
  <si>
    <t>9-①</t>
    <phoneticPr fontId="7"/>
  </si>
  <si>
    <t>9-②</t>
    <phoneticPr fontId="7"/>
  </si>
  <si>
    <t>分</t>
    <rPh sb="0" eb="1">
      <t>フン</t>
    </rPh>
    <phoneticPr fontId="7"/>
  </si>
  <si>
    <t>件</t>
    <rPh sb="0" eb="1">
      <t>ケン</t>
    </rPh>
    <phoneticPr fontId="7"/>
  </si>
  <si>
    <t>科目</t>
    <rPh sb="0" eb="2">
      <t>カモク</t>
    </rPh>
    <phoneticPr fontId="18"/>
  </si>
  <si>
    <t>研修日程表</t>
    <rPh sb="0" eb="5">
      <t>ケンシュウニッテイヒョウ</t>
    </rPh>
    <phoneticPr fontId="19"/>
  </si>
  <si>
    <t>カリ
キュラム</t>
    <phoneticPr fontId="19"/>
  </si>
  <si>
    <t>法定時間</t>
    <rPh sb="0" eb="2">
      <t>ホウテイ</t>
    </rPh>
    <rPh sb="2" eb="4">
      <t>ジカン</t>
    </rPh>
    <phoneticPr fontId="19"/>
  </si>
  <si>
    <t>カリキュラム</t>
    <phoneticPr fontId="19"/>
  </si>
  <si>
    <t>結果</t>
    <rPh sb="0" eb="2">
      <t>ケッカ</t>
    </rPh>
    <phoneticPr fontId="7"/>
  </si>
  <si>
    <t>通学時間</t>
    <rPh sb="0" eb="4">
      <t>ツウガクジカン</t>
    </rPh>
    <phoneticPr fontId="7"/>
  </si>
  <si>
    <t>通信時間</t>
    <rPh sb="0" eb="4">
      <t>ツウシンジカン</t>
    </rPh>
    <phoneticPr fontId="7"/>
  </si>
  <si>
    <t>結果</t>
  </si>
  <si>
    <t>0-①</t>
  </si>
  <si>
    <t>オリエンテーション</t>
  </si>
  <si>
    <t>0-②</t>
  </si>
  <si>
    <t>修了評価試験</t>
    <rPh sb="0" eb="6">
      <t>シュウリョウヒョウカシケン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</si>
</sst>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2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3"/>
      <charset val="128"/>
      <scheme val="minor"/>
    </font>
    <font>
      <sz val="14"/>
      <color theme="1"/>
      <name val="ＭＳ ゴシック"/>
      <family val="3"/>
      <charset val="128"/>
    </font>
    <font>
      <u/>
      <sz val="11"/>
      <color theme="1"/>
      <name val="ＭＳ ゴシック"/>
      <family val="3"/>
      <charset val="128"/>
    </font>
    <font>
      <sz val="6"/>
      <name val="游ゴシック"/>
      <family val="2"/>
      <charset val="128"/>
      <scheme val="minor"/>
    </font>
    <font>
      <sz val="11"/>
      <name val="ＭＳ Ｐゴシック"/>
      <family val="3"/>
      <charset val="128"/>
    </font>
    <font>
      <sz val="12"/>
      <color theme="1"/>
      <name val="ＭＳ ゴシック"/>
      <family val="3"/>
      <charset val="128"/>
    </font>
    <font>
      <sz val="11"/>
      <color rgb="FFFF0000"/>
      <name val="ＭＳ ゴシック"/>
      <family val="3"/>
      <charset val="128"/>
    </font>
    <font>
      <sz val="6"/>
      <name val="ＭＳ Ｐゴシック"/>
      <family val="3"/>
      <charset val="128"/>
    </font>
    <font>
      <sz val="9"/>
      <color rgb="FF000000"/>
      <name val="Meiryo UI"/>
      <family val="3"/>
      <charset val="128"/>
    </font>
    <font>
      <sz val="11"/>
      <name val="ＭＳ ゴシック"/>
      <family val="3"/>
      <charset val="128"/>
    </font>
    <font>
      <sz val="11"/>
      <color theme="0" tint="-0.14999847407452621"/>
      <name val="ＭＳ ゴシック"/>
      <family val="3"/>
      <charset val="128"/>
    </font>
    <font>
      <sz val="18"/>
      <color theme="3"/>
      <name val="游ゴシック Light"/>
      <family val="2"/>
      <charset val="128"/>
      <scheme val="major"/>
    </font>
    <font>
      <sz val="6"/>
      <name val="ＭＳ ゴシック"/>
      <family val="2"/>
      <charset val="128"/>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diagonalUp="1">
      <left style="thin">
        <color auto="1"/>
      </left>
      <right style="thin">
        <color auto="1"/>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left style="medium">
        <color auto="1"/>
      </left>
      <right style="thin">
        <color auto="1"/>
      </right>
      <top style="hair">
        <color auto="1"/>
      </top>
      <bottom/>
      <diagonal/>
    </border>
    <border>
      <left style="thin">
        <color auto="1"/>
      </left>
      <right style="thin">
        <color auto="1"/>
      </right>
      <top style="hair">
        <color auto="1"/>
      </top>
      <bottom/>
      <diagonal/>
    </border>
    <border diagonalUp="1">
      <left style="thin">
        <color auto="1"/>
      </left>
      <right style="thin">
        <color auto="1"/>
      </right>
      <top style="hair">
        <color auto="1"/>
      </top>
      <bottom/>
      <diagonal style="thin">
        <color auto="1"/>
      </diagonal>
    </border>
    <border diagonalUp="1">
      <left style="thin">
        <color auto="1"/>
      </left>
      <right style="medium">
        <color auto="1"/>
      </right>
      <top style="hair">
        <color auto="1"/>
      </top>
      <bottom/>
      <diagonal style="thin">
        <color auto="1"/>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diagonalUp="1">
      <left style="thin">
        <color auto="1"/>
      </left>
      <right style="thin">
        <color auto="1"/>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left style="medium">
        <color auto="1"/>
      </left>
      <right style="thin">
        <color auto="1"/>
      </right>
      <top style="medium">
        <color auto="1"/>
      </top>
      <bottom/>
      <diagonal/>
    </border>
    <border>
      <left style="thin">
        <color indexed="64"/>
      </left>
      <right style="thin">
        <color auto="1"/>
      </right>
      <top style="medium">
        <color indexed="64"/>
      </top>
      <bottom/>
      <diagonal/>
    </border>
    <border>
      <left style="thin">
        <color indexed="64"/>
      </left>
      <right style="medium">
        <color auto="1"/>
      </right>
      <top style="medium">
        <color indexed="64"/>
      </top>
      <bottom/>
      <diagonal/>
    </border>
    <border>
      <left style="medium">
        <color auto="1"/>
      </left>
      <right style="thin">
        <color auto="1"/>
      </right>
      <top/>
      <bottom style="double">
        <color auto="1"/>
      </bottom>
      <diagonal/>
    </border>
    <border>
      <left style="thin">
        <color auto="1"/>
      </left>
      <right style="thin">
        <color auto="1"/>
      </right>
      <top/>
      <bottom/>
      <diagonal/>
    </border>
    <border>
      <left style="thin">
        <color indexed="64"/>
      </left>
      <right style="thin">
        <color auto="1"/>
      </right>
      <top/>
      <bottom style="double">
        <color auto="1"/>
      </bottom>
      <diagonal/>
    </border>
    <border>
      <left style="thin">
        <color indexed="64"/>
      </left>
      <right style="medium">
        <color auto="1"/>
      </right>
      <top/>
      <bottom style="double">
        <color auto="1"/>
      </bottom>
      <diagonal/>
    </border>
  </borders>
  <cellStyleXfs count="3">
    <xf numFmtId="0" fontId="0" fillId="0" borderId="0"/>
    <xf numFmtId="0" fontId="5" fillId="0" borderId="0">
      <alignment vertical="center"/>
    </xf>
    <xf numFmtId="0" fontId="11" fillId="0" borderId="0"/>
  </cellStyleXfs>
  <cellXfs count="284">
    <xf numFmtId="0" fontId="0" fillId="0" borderId="0" xfId="0"/>
    <xf numFmtId="0" fontId="5" fillId="0" borderId="0" xfId="1">
      <alignment vertical="center"/>
    </xf>
    <xf numFmtId="0" fontId="5" fillId="0" borderId="1" xfId="1" applyBorder="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0" fillId="0" borderId="1" xfId="0" applyBorder="1"/>
    <xf numFmtId="0" fontId="0" fillId="2" borderId="1" xfId="0" applyFill="1" applyBorder="1"/>
    <xf numFmtId="0" fontId="6" fillId="0" borderId="2" xfId="0" applyFont="1" applyBorder="1" applyAlignme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4" fillId="0" borderId="0" xfId="1" applyFont="1">
      <alignment vertical="center"/>
    </xf>
    <xf numFmtId="0" fontId="4" fillId="0" borderId="1" xfId="1" applyFont="1" applyBorder="1">
      <alignment vertical="center"/>
    </xf>
    <xf numFmtId="0" fontId="6" fillId="0" borderId="7" xfId="0" applyFont="1" applyBorder="1" applyAlignment="1">
      <alignment vertical="center"/>
    </xf>
    <xf numFmtId="0" fontId="6" fillId="0" borderId="8" xfId="0" applyFont="1" applyBorder="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horizontal="center" vertical="center"/>
    </xf>
    <xf numFmtId="0" fontId="6" fillId="0" borderId="33" xfId="0" applyFont="1" applyBorder="1" applyAlignment="1">
      <alignment horizontal="center" vertical="center" wrapText="1"/>
    </xf>
    <xf numFmtId="0" fontId="6" fillId="0" borderId="8" xfId="0" applyFont="1" applyBorder="1" applyAlignment="1">
      <alignment vertical="center"/>
    </xf>
    <xf numFmtId="0" fontId="6" fillId="0" borderId="26" xfId="0" applyFont="1" applyBorder="1" applyAlignment="1">
      <alignment horizontal="right" vertical="center"/>
    </xf>
    <xf numFmtId="0" fontId="6" fillId="0" borderId="35" xfId="0" applyFont="1" applyBorder="1" applyAlignment="1">
      <alignment horizontal="center" vertical="center" wrapText="1"/>
    </xf>
    <xf numFmtId="0" fontId="6" fillId="0" borderId="7" xfId="0" applyFont="1" applyBorder="1" applyAlignment="1">
      <alignment horizontal="center" vertical="center"/>
    </xf>
    <xf numFmtId="0" fontId="12" fillId="0" borderId="0" xfId="0" applyFont="1"/>
    <xf numFmtId="0" fontId="6" fillId="0" borderId="0" xfId="0" applyFont="1"/>
    <xf numFmtId="0" fontId="8"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right" vertical="center"/>
    </xf>
    <xf numFmtId="0" fontId="3" fillId="0" borderId="1" xfId="1" applyFont="1" applyBorder="1">
      <alignment vertical="center"/>
    </xf>
    <xf numFmtId="0" fontId="6" fillId="0" borderId="25" xfId="0" applyFont="1" applyBorder="1" applyAlignment="1">
      <alignment vertical="center"/>
    </xf>
    <xf numFmtId="0" fontId="6" fillId="0" borderId="23" xfId="0" applyFont="1" applyBorder="1" applyAlignment="1">
      <alignment horizontal="right" vertical="center"/>
    </xf>
    <xf numFmtId="0" fontId="6" fillId="0" borderId="0" xfId="0" applyFont="1" applyAlignment="1">
      <alignment vertical="top"/>
    </xf>
    <xf numFmtId="0" fontId="6" fillId="0" borderId="44" xfId="0" applyFont="1" applyBorder="1" applyAlignment="1">
      <alignment horizontal="center" vertical="center"/>
    </xf>
    <xf numFmtId="0" fontId="6" fillId="0" borderId="48" xfId="0" applyFont="1" applyBorder="1" applyAlignment="1">
      <alignment horizontal="center" vertical="center" wrapText="1"/>
    </xf>
    <xf numFmtId="0" fontId="6" fillId="0" borderId="23" xfId="0" applyFont="1" applyBorder="1" applyAlignment="1">
      <alignment vertical="center"/>
    </xf>
    <xf numFmtId="0" fontId="6" fillId="0" borderId="24" xfId="0" applyFont="1" applyBorder="1" applyAlignment="1">
      <alignment vertical="center"/>
    </xf>
    <xf numFmtId="0" fontId="6" fillId="0" borderId="9" xfId="0" applyFont="1" applyBorder="1" applyAlignment="1">
      <alignment vertical="center" wrapText="1"/>
    </xf>
    <xf numFmtId="0" fontId="6" fillId="0" borderId="43" xfId="0" applyFont="1" applyBorder="1" applyAlignment="1">
      <alignment vertical="center"/>
    </xf>
    <xf numFmtId="0" fontId="6" fillId="0" borderId="0" xfId="0" applyFont="1" applyAlignment="1">
      <alignment vertical="top" wrapText="1"/>
    </xf>
    <xf numFmtId="0" fontId="2" fillId="0" borderId="0" xfId="1" applyFont="1">
      <alignment vertical="center"/>
    </xf>
    <xf numFmtId="0" fontId="2" fillId="0" borderId="1" xfId="1" applyFont="1" applyBorder="1">
      <alignmen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quotePrefix="1" applyFont="1" applyAlignment="1">
      <alignment horizontal="left" vertical="top"/>
    </xf>
    <xf numFmtId="0" fontId="6" fillId="0" borderId="0" xfId="0" applyFont="1" applyAlignment="1">
      <alignment horizontal="left" vertical="top"/>
    </xf>
    <xf numFmtId="0" fontId="6" fillId="0" borderId="0" xfId="0" quotePrefix="1" applyFont="1" applyAlignment="1">
      <alignment vertical="center"/>
    </xf>
    <xf numFmtId="0" fontId="6" fillId="0" borderId="0" xfId="0" quotePrefix="1" applyFont="1" applyAlignment="1">
      <alignment horizontal="right" vertical="top"/>
    </xf>
    <xf numFmtId="0" fontId="6" fillId="0" borderId="57" xfId="0" applyFont="1" applyBorder="1" applyAlignment="1">
      <alignment vertical="center"/>
    </xf>
    <xf numFmtId="0" fontId="6" fillId="0" borderId="58" xfId="0" applyFont="1" applyBorder="1" applyAlignment="1">
      <alignment horizontal="right" vertical="center"/>
    </xf>
    <xf numFmtId="0" fontId="6" fillId="0" borderId="59" xfId="0" applyFont="1" applyBorder="1" applyAlignment="1">
      <alignment vertical="center"/>
    </xf>
    <xf numFmtId="0" fontId="6" fillId="0" borderId="60" xfId="0" applyFont="1" applyBorder="1" applyAlignment="1">
      <alignment vertical="center"/>
    </xf>
    <xf numFmtId="0" fontId="6" fillId="0" borderId="61" xfId="0" applyFont="1" applyBorder="1" applyAlignment="1">
      <alignment horizontal="right" vertical="center"/>
    </xf>
    <xf numFmtId="0" fontId="6" fillId="0" borderId="62" xfId="0" applyFont="1" applyBorder="1" applyAlignment="1">
      <alignment vertical="center"/>
    </xf>
    <xf numFmtId="0" fontId="6" fillId="0" borderId="38" xfId="0" applyFont="1" applyBorder="1" applyAlignment="1">
      <alignment vertical="center"/>
    </xf>
    <xf numFmtId="0" fontId="6" fillId="0" borderId="37" xfId="0" applyFont="1" applyBorder="1" applyAlignment="1">
      <alignment vertical="center"/>
    </xf>
    <xf numFmtId="0" fontId="6" fillId="0" borderId="6" xfId="0" applyFont="1" applyBorder="1" applyAlignment="1">
      <alignment horizontal="left" vertical="center"/>
    </xf>
    <xf numFmtId="0" fontId="1" fillId="0" borderId="1" xfId="1" applyFont="1" applyBorder="1">
      <alignment vertical="center"/>
    </xf>
    <xf numFmtId="0" fontId="1" fillId="0" borderId="0" xfId="1" applyFont="1">
      <alignment vertical="center"/>
    </xf>
    <xf numFmtId="0" fontId="6" fillId="3" borderId="0" xfId="0" applyFont="1" applyFill="1" applyAlignment="1" applyProtection="1">
      <alignment horizontal="center" vertical="center"/>
      <protection locked="0"/>
    </xf>
    <xf numFmtId="0" fontId="6" fillId="3" borderId="5"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right" vertical="top"/>
      <protection locked="0"/>
    </xf>
    <xf numFmtId="0" fontId="6" fillId="0" borderId="21" xfId="0" applyFont="1" applyBorder="1" applyAlignment="1" applyProtection="1">
      <alignment vertical="center"/>
      <protection hidden="1"/>
    </xf>
    <xf numFmtId="0" fontId="6" fillId="3" borderId="3" xfId="0" applyFont="1" applyFill="1" applyBorder="1" applyAlignment="1" applyProtection="1">
      <alignment vertical="center"/>
      <protection locked="0"/>
    </xf>
    <xf numFmtId="0" fontId="6" fillId="0" borderId="16" xfId="0" applyFont="1" applyBorder="1" applyAlignment="1" applyProtection="1">
      <alignment vertical="center"/>
      <protection hidden="1"/>
    </xf>
    <xf numFmtId="0" fontId="6" fillId="0" borderId="13" xfId="0" applyFont="1" applyBorder="1" applyAlignment="1" applyProtection="1">
      <alignment vertical="center"/>
      <protection hidden="1"/>
    </xf>
    <xf numFmtId="0" fontId="6" fillId="3" borderId="6" xfId="0" applyFont="1" applyFill="1" applyBorder="1" applyAlignment="1" applyProtection="1">
      <alignment horizontal="center" vertical="top" wrapText="1"/>
      <protection locked="0"/>
    </xf>
    <xf numFmtId="0" fontId="6" fillId="0" borderId="23" xfId="0" applyFont="1" applyBorder="1" applyAlignment="1" applyProtection="1">
      <alignment vertical="center"/>
      <protection hidden="1"/>
    </xf>
    <xf numFmtId="0" fontId="6" fillId="0" borderId="26" xfId="0" applyFont="1" applyBorder="1" applyAlignment="1" applyProtection="1">
      <alignment vertical="center"/>
      <protection hidden="1"/>
    </xf>
    <xf numFmtId="0" fontId="6" fillId="3" borderId="7"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vertical="center" wrapText="1"/>
      <protection locked="0"/>
    </xf>
    <xf numFmtId="0" fontId="6" fillId="3" borderId="7" xfId="0" applyFont="1" applyFill="1" applyBorder="1" applyAlignment="1" applyProtection="1">
      <alignment horizontal="right" vertical="center"/>
      <protection locked="0"/>
    </xf>
    <xf numFmtId="0" fontId="6" fillId="3" borderId="23" xfId="0" applyFont="1" applyFill="1" applyBorder="1" applyAlignment="1" applyProtection="1">
      <alignment horizontal="right" vertical="center"/>
      <protection locked="0"/>
    </xf>
    <xf numFmtId="0" fontId="6" fillId="3" borderId="58" xfId="0" applyFont="1" applyFill="1" applyBorder="1" applyAlignment="1" applyProtection="1">
      <alignment horizontal="right" vertical="center"/>
      <protection locked="0"/>
    </xf>
    <xf numFmtId="0" fontId="6" fillId="3" borderId="61" xfId="0" applyFont="1" applyFill="1" applyBorder="1" applyAlignment="1" applyProtection="1">
      <alignment horizontal="right" vertical="center"/>
      <protection locked="0"/>
    </xf>
    <xf numFmtId="0" fontId="6" fillId="3" borderId="2" xfId="0" applyFont="1" applyFill="1" applyBorder="1" applyAlignment="1" applyProtection="1">
      <alignment horizontal="right" vertical="center"/>
      <protection locked="0"/>
    </xf>
    <xf numFmtId="0" fontId="6" fillId="0" borderId="7" xfId="0" applyFont="1" applyBorder="1" applyAlignment="1" applyProtection="1">
      <alignment vertical="center"/>
      <protection hidden="1"/>
    </xf>
    <xf numFmtId="0" fontId="6" fillId="0" borderId="7" xfId="0" applyFont="1" applyBorder="1" applyAlignment="1" applyProtection="1">
      <alignment horizontal="right" vertical="center"/>
      <protection hidden="1"/>
    </xf>
    <xf numFmtId="0" fontId="13"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6" fillId="3"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xf>
    <xf numFmtId="0" fontId="6" fillId="3" borderId="1" xfId="0"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20" fontId="6" fillId="3" borderId="3" xfId="0" applyNumberFormat="1" applyFont="1" applyFill="1" applyBorder="1" applyAlignment="1" applyProtection="1">
      <alignment horizontal="center" vertical="center"/>
      <protection locked="0"/>
    </xf>
    <xf numFmtId="20" fontId="6" fillId="3" borderId="5"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6" xfId="0" applyFont="1" applyFill="1" applyBorder="1" applyAlignment="1" applyProtection="1">
      <alignment horizontal="right" vertical="top"/>
      <protection hidden="1"/>
    </xf>
    <xf numFmtId="0" fontId="6" fillId="3" borderId="2"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4" borderId="66" xfId="0" applyFont="1" applyFill="1" applyBorder="1" applyAlignment="1">
      <alignment vertical="center" wrapText="1"/>
    </xf>
    <xf numFmtId="0" fontId="6" fillId="4" borderId="67" xfId="0" applyFont="1" applyFill="1" applyBorder="1" applyAlignment="1">
      <alignment vertical="center"/>
    </xf>
    <xf numFmtId="0" fontId="6" fillId="4" borderId="68" xfId="0" applyFont="1" applyFill="1" applyBorder="1" applyAlignment="1">
      <alignment horizontal="center" vertical="center"/>
    </xf>
    <xf numFmtId="0" fontId="6" fillId="0" borderId="69" xfId="0" applyFont="1" applyBorder="1" applyAlignment="1">
      <alignment horizontal="left" vertical="center" indent="1"/>
    </xf>
    <xf numFmtId="178" fontId="6" fillId="0" borderId="70" xfId="0" applyNumberFormat="1"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horizontal="left" vertical="center" indent="1"/>
    </xf>
    <xf numFmtId="178" fontId="6" fillId="0" borderId="74" xfId="0" applyNumberFormat="1" applyFont="1" applyBorder="1" applyAlignment="1">
      <alignment vertical="center"/>
    </xf>
    <xf numFmtId="0" fontId="6" fillId="0" borderId="75" xfId="0" applyFont="1" applyBorder="1" applyAlignment="1">
      <alignment vertical="center"/>
    </xf>
    <xf numFmtId="0" fontId="6" fillId="0" borderId="76" xfId="0" applyFont="1" applyBorder="1" applyAlignment="1">
      <alignment vertical="center"/>
    </xf>
    <xf numFmtId="0" fontId="6" fillId="4" borderId="77" xfId="0" applyFont="1" applyFill="1" applyBorder="1" applyAlignment="1">
      <alignment vertical="center" wrapText="1"/>
    </xf>
    <xf numFmtId="0" fontId="6" fillId="4" borderId="78" xfId="0" applyFont="1" applyFill="1" applyBorder="1" applyAlignment="1">
      <alignment vertical="center"/>
    </xf>
    <xf numFmtId="0" fontId="6" fillId="4" borderId="79" xfId="0" applyFont="1" applyFill="1" applyBorder="1" applyAlignment="1">
      <alignment horizontal="center" vertical="center"/>
    </xf>
    <xf numFmtId="0" fontId="6" fillId="4" borderId="78" xfId="0" applyNumberFormat="1" applyFont="1" applyFill="1" applyBorder="1" applyAlignment="1">
      <alignment vertical="center"/>
    </xf>
    <xf numFmtId="0" fontId="6" fillId="4" borderId="77" xfId="0" applyNumberFormat="1" applyFont="1" applyFill="1" applyBorder="1" applyAlignment="1">
      <alignment vertical="center" wrapText="1"/>
    </xf>
    <xf numFmtId="0" fontId="6" fillId="0" borderId="80" xfId="0" applyFont="1" applyBorder="1" applyAlignment="1">
      <alignment horizontal="left" vertical="center" indent="1"/>
    </xf>
    <xf numFmtId="178" fontId="6" fillId="0" borderId="81" xfId="0" applyNumberFormat="1" applyFont="1" applyBorder="1" applyAlignment="1">
      <alignmen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35" xfId="0" applyFont="1" applyBorder="1" applyAlignment="1">
      <alignment horizontal="centerContinuous" vertical="center" wrapText="1"/>
    </xf>
    <xf numFmtId="0" fontId="6" fillId="0" borderId="88" xfId="0" applyFont="1" applyBorder="1" applyAlignment="1">
      <alignment horizontal="center" vertical="center" wrapText="1"/>
    </xf>
    <xf numFmtId="178" fontId="6" fillId="4" borderId="78" xfId="0" applyNumberFormat="1" applyFont="1" applyFill="1" applyBorder="1" applyAlignment="1">
      <alignment vertical="center"/>
    </xf>
    <xf numFmtId="0" fontId="6" fillId="0" borderId="85"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7" xfId="0" applyFont="1" applyBorder="1" applyAlignment="1">
      <alignment horizontal="center" vertical="center" wrapText="1"/>
    </xf>
    <xf numFmtId="178" fontId="6" fillId="4" borderId="67" xfId="0" applyNumberFormat="1" applyFont="1" applyFill="1" applyBorder="1" applyAlignment="1">
      <alignment vertical="center"/>
    </xf>
    <xf numFmtId="0" fontId="8" fillId="0" borderId="0" xfId="0" applyFont="1" applyAlignment="1">
      <alignment horizontal="center" vertical="center"/>
    </xf>
    <xf numFmtId="0" fontId="6" fillId="0" borderId="0" xfId="0" applyFont="1" applyAlignment="1">
      <alignment horizontal="left" vertical="center"/>
    </xf>
    <xf numFmtId="0" fontId="6" fillId="3" borderId="0" xfId="0" applyFont="1" applyFill="1" applyAlignment="1" applyProtection="1">
      <alignment horizontal="left" vertical="center"/>
      <protection locked="0"/>
    </xf>
    <xf numFmtId="0" fontId="6" fillId="0" borderId="0" xfId="0" applyFont="1" applyAlignment="1">
      <alignment horizontal="left" vertical="top" wrapText="1"/>
    </xf>
    <xf numFmtId="0" fontId="6" fillId="0" borderId="0" xfId="0" applyFont="1" applyAlignment="1">
      <alignment horizontal="center" vertical="center"/>
    </xf>
    <xf numFmtId="0" fontId="6" fillId="3" borderId="0" xfId="0" applyFont="1" applyFill="1" applyAlignment="1" applyProtection="1">
      <alignment horizontal="right" vertical="center" wrapText="1"/>
      <protection locked="0"/>
    </xf>
    <xf numFmtId="0" fontId="17" fillId="0" borderId="0" xfId="0" applyFont="1" applyAlignment="1">
      <alignment horizontal="left" vertical="top" shrinkToFit="1"/>
    </xf>
    <xf numFmtId="0" fontId="6" fillId="0" borderId="34" xfId="0" applyFont="1" applyBorder="1" applyAlignment="1">
      <alignment horizontal="right" vertical="center"/>
    </xf>
    <xf numFmtId="0" fontId="6" fillId="0" borderId="23"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47" xfId="0" applyFont="1" applyBorder="1" applyAlignment="1">
      <alignment horizontal="center"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0" xfId="0" applyFont="1" applyBorder="1" applyAlignment="1">
      <alignment horizontal="right" vertical="center"/>
    </xf>
    <xf numFmtId="0" fontId="6" fillId="0" borderId="51" xfId="0" applyFont="1" applyBorder="1" applyAlignment="1">
      <alignment horizontal="left" vertical="top" wrapText="1"/>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3" borderId="6" xfId="0" applyFont="1" applyFill="1" applyBorder="1" applyAlignment="1" applyProtection="1">
      <alignment horizontal="left" vertical="top" wrapText="1"/>
      <protection locked="0"/>
    </xf>
    <xf numFmtId="0" fontId="6" fillId="3" borderId="7" xfId="0" applyFont="1" applyFill="1" applyBorder="1" applyAlignment="1" applyProtection="1">
      <alignment horizontal="left" vertical="top" wrapText="1"/>
      <protection locked="0"/>
    </xf>
    <xf numFmtId="0" fontId="6" fillId="3" borderId="11" xfId="0" applyFont="1" applyFill="1" applyBorder="1" applyAlignment="1" applyProtection="1">
      <alignment horizontal="left" vertical="top" wrapText="1"/>
      <protection locked="0"/>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right" vertical="center"/>
    </xf>
    <xf numFmtId="0" fontId="6" fillId="0" borderId="17" xfId="0" applyFont="1" applyBorder="1" applyAlignment="1">
      <alignment horizontal="right" vertical="center"/>
    </xf>
    <xf numFmtId="0" fontId="6" fillId="0" borderId="14" xfId="0" applyFont="1" applyBorder="1" applyAlignment="1">
      <alignment horizontal="right" vertical="center"/>
    </xf>
    <xf numFmtId="0" fontId="6" fillId="3" borderId="2"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52" xfId="0" applyFont="1" applyBorder="1" applyAlignment="1">
      <alignment horizontal="center" vertical="top" textRotation="255" indent="1"/>
    </xf>
    <xf numFmtId="0" fontId="6" fillId="0" borderId="30" xfId="0" applyFont="1" applyBorder="1" applyAlignment="1">
      <alignment horizontal="center" vertical="top" textRotation="255" indent="1"/>
    </xf>
    <xf numFmtId="0" fontId="6" fillId="0" borderId="12" xfId="0" applyFont="1" applyBorder="1" applyAlignment="1">
      <alignment horizontal="center" vertical="top" textRotation="255" indent="1"/>
    </xf>
    <xf numFmtId="0" fontId="6" fillId="0" borderId="8" xfId="0" applyFont="1" applyBorder="1" applyAlignment="1">
      <alignment horizontal="center" vertical="top" textRotation="255" indent="1"/>
    </xf>
    <xf numFmtId="0" fontId="6" fillId="0" borderId="1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8" xfId="0" applyFont="1" applyBorder="1" applyAlignment="1">
      <alignment horizontal="center" vertical="center"/>
    </xf>
    <xf numFmtId="0" fontId="6" fillId="0" borderId="37" xfId="0" applyFont="1" applyBorder="1" applyAlignment="1">
      <alignment horizontal="center"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 xfId="0" applyFont="1" applyBorder="1" applyAlignment="1">
      <alignment horizontal="center" vertical="center"/>
    </xf>
    <xf numFmtId="0" fontId="6" fillId="0" borderId="45" xfId="0" applyFont="1" applyBorder="1" applyAlignment="1">
      <alignment horizontal="center" vertical="center"/>
    </xf>
    <xf numFmtId="0" fontId="6" fillId="0" borderId="5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3" xfId="0" applyFont="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21"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38" xfId="0" applyFont="1" applyBorder="1" applyAlignment="1">
      <alignment horizontal="center" vertical="center" wrapText="1"/>
    </xf>
    <xf numFmtId="0" fontId="6" fillId="0" borderId="21" xfId="0" applyFont="1" applyBorder="1" applyAlignment="1">
      <alignment horizontal="right" vertical="center"/>
    </xf>
    <xf numFmtId="0" fontId="6" fillId="0" borderId="23" xfId="0" applyFont="1" applyBorder="1" applyAlignment="1" applyProtection="1">
      <alignment vertical="center"/>
      <protection hidden="1"/>
    </xf>
    <xf numFmtId="0" fontId="6" fillId="0" borderId="16" xfId="0" applyFont="1" applyBorder="1" applyAlignment="1">
      <alignment horizontal="right" vertical="center"/>
    </xf>
    <xf numFmtId="0" fontId="6" fillId="0" borderId="26" xfId="0" applyFont="1" applyBorder="1" applyAlignment="1" applyProtection="1">
      <alignment vertical="center"/>
      <protection hidden="1"/>
    </xf>
    <xf numFmtId="176" fontId="6" fillId="3" borderId="1" xfId="0" applyNumberFormat="1" applyFont="1" applyFill="1" applyBorder="1" applyAlignment="1" applyProtection="1">
      <alignment horizontal="center" vertical="center"/>
      <protection locked="0"/>
    </xf>
    <xf numFmtId="0" fontId="6" fillId="0" borderId="6" xfId="0" applyNumberFormat="1" applyFont="1" applyFill="1" applyBorder="1" applyAlignment="1" applyProtection="1">
      <alignment horizontal="center" vertical="center"/>
      <protection hidden="1"/>
    </xf>
    <xf numFmtId="0" fontId="6" fillId="0" borderId="7" xfId="0" applyNumberFormat="1"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0" borderId="4" xfId="0" applyFont="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protection hidden="1"/>
    </xf>
    <xf numFmtId="0" fontId="6" fillId="3"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left" vertical="top" wrapText="1"/>
    </xf>
    <xf numFmtId="0" fontId="6" fillId="0" borderId="86" xfId="0" applyFont="1" applyBorder="1" applyAlignment="1">
      <alignment horizontal="center" vertical="center" wrapText="1"/>
    </xf>
    <xf numFmtId="0" fontId="6" fillId="0" borderId="90" xfId="0" applyFont="1" applyBorder="1" applyAlignment="1">
      <alignment horizontal="center" vertical="center" wrapText="1"/>
    </xf>
    <xf numFmtId="177"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wrapText="1"/>
      <protection locked="0"/>
    </xf>
    <xf numFmtId="0" fontId="6" fillId="0" borderId="54" xfId="0" applyFont="1" applyBorder="1" applyAlignment="1">
      <alignment horizontal="right" vertical="center"/>
    </xf>
    <xf numFmtId="0" fontId="6" fillId="0" borderId="0" xfId="0" applyFont="1" applyAlignment="1">
      <alignment horizontal="right" vertical="center"/>
    </xf>
    <xf numFmtId="0" fontId="6" fillId="0" borderId="38" xfId="0" applyFont="1" applyBorder="1" applyAlignment="1">
      <alignment horizontal="right" vertical="center"/>
    </xf>
    <xf numFmtId="0" fontId="6" fillId="0" borderId="2" xfId="0" applyFont="1" applyBorder="1" applyAlignment="1">
      <alignment horizontal="right" vertical="center"/>
    </xf>
    <xf numFmtId="0" fontId="6" fillId="0" borderId="22" xfId="0" applyFont="1" applyBorder="1" applyAlignment="1">
      <alignment horizontal="left" vertical="center"/>
    </xf>
    <xf numFmtId="0" fontId="6" fillId="0" borderId="55" xfId="0" applyFont="1" applyBorder="1" applyAlignment="1">
      <alignment horizontal="left" vertical="center"/>
    </xf>
    <xf numFmtId="0" fontId="6" fillId="0" borderId="37" xfId="0" applyFont="1" applyBorder="1" applyAlignment="1">
      <alignment horizontal="left" vertical="center"/>
    </xf>
    <xf numFmtId="0" fontId="6" fillId="3" borderId="23"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58"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3" borderId="7" xfId="0" applyFont="1" applyFill="1" applyBorder="1" applyAlignment="1" applyProtection="1">
      <alignment horizontal="right" vertical="center"/>
      <protection locked="0"/>
    </xf>
    <xf numFmtId="0" fontId="6" fillId="3" borderId="1"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6" fillId="3" borderId="39"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wrapText="1"/>
      <protection locked="0"/>
    </xf>
    <xf numFmtId="0" fontId="6" fillId="3" borderId="56"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protection locked="0"/>
    </xf>
    <xf numFmtId="0" fontId="6" fillId="3" borderId="42" xfId="0" applyFont="1" applyFill="1" applyBorder="1" applyAlignment="1" applyProtection="1">
      <alignment horizontal="left" vertical="center" wrapText="1"/>
      <protection locked="0"/>
    </xf>
    <xf numFmtId="0" fontId="6" fillId="0" borderId="6" xfId="0" applyFont="1" applyBorder="1" applyAlignment="1">
      <alignment horizontal="left"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16" fillId="0" borderId="23" xfId="0" applyFont="1" applyBorder="1" applyAlignment="1">
      <alignment horizontal="left" vertical="top" wrapText="1"/>
    </xf>
    <xf numFmtId="0" fontId="16" fillId="0" borderId="0" xfId="0" applyFont="1" applyAlignment="1">
      <alignment horizontal="left" vertical="top" wrapText="1"/>
    </xf>
    <xf numFmtId="0" fontId="6" fillId="0" borderId="2" xfId="0" applyFont="1" applyBorder="1" applyAlignment="1">
      <alignment horizontal="left" vertical="center"/>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1" xfId="0" applyFont="1" applyBorder="1" applyAlignment="1">
      <alignment horizontal="center" vertical="center" wrapText="1"/>
    </xf>
    <xf numFmtId="0" fontId="6" fillId="3" borderId="37"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6" fillId="3" borderId="41" xfId="0" applyFont="1" applyFill="1" applyBorder="1" applyAlignment="1" applyProtection="1">
      <alignment horizontal="left" vertical="center"/>
      <protection locked="0"/>
    </xf>
    <xf numFmtId="0" fontId="6" fillId="3" borderId="36" xfId="0" applyFont="1" applyFill="1" applyBorder="1" applyAlignment="1" applyProtection="1">
      <alignment horizontal="left" vertical="center" wrapText="1"/>
      <protection locked="0"/>
    </xf>
    <xf numFmtId="0" fontId="6" fillId="0" borderId="42" xfId="0" applyFont="1" applyBorder="1" applyAlignment="1">
      <alignment horizontal="center" vertical="center"/>
    </xf>
    <xf numFmtId="0" fontId="6" fillId="0" borderId="0" xfId="0" applyFont="1" applyAlignment="1">
      <alignment horizontal="left" vertical="center" shrinkToFit="1"/>
    </xf>
    <xf numFmtId="0" fontId="6" fillId="3" borderId="2"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cellXfs>
  <cellStyles count="3">
    <cellStyle name="標準" xfId="0" builtinId="0"/>
    <cellStyle name="標準 2" xfId="1" xr:uid="{00000000-0005-0000-0000-000001000000}"/>
    <cellStyle name="標準 3" xfId="2" xr:uid="{00000000-0005-0000-0000-000002000000}"/>
  </cellStyles>
  <dxfs count="186">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s>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19050</xdr:colOff>
          <xdr:row>26</xdr:row>
          <xdr:rowOff>133350</xdr:rowOff>
        </xdr:from>
        <xdr:to>
          <xdr:col>31</xdr:col>
          <xdr:colOff>190500</xdr:colOff>
          <xdr:row>28</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①研修カリキュラム（別添様式３又は４）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133350</xdr:rowOff>
        </xdr:from>
        <xdr:to>
          <xdr:col>31</xdr:col>
          <xdr:colOff>190500</xdr:colOff>
          <xdr:row>30</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研修日程表（別添様式５又は６）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133350</xdr:rowOff>
        </xdr:from>
        <xdr:to>
          <xdr:col>31</xdr:col>
          <xdr:colOff>190500</xdr:colOff>
          <xdr:row>31</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実習実施計画書（別添様式９）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30</xdr:row>
          <xdr:rowOff>133350</xdr:rowOff>
        </xdr:from>
        <xdr:to>
          <xdr:col>32</xdr:col>
          <xdr:colOff>323850</xdr:colOff>
          <xdr:row>32</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講師一覧（別添様式１３）及び講師履歴（別添様式１４）　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xdr:row>
          <xdr:rowOff>38100</xdr:rowOff>
        </xdr:from>
        <xdr:to>
          <xdr:col>34</xdr:col>
          <xdr:colOff>133350</xdr:colOff>
          <xdr:row>33</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各講師の保有する資格等の証明書（別途準備）及び当該講師の承諾書（参考様式２）（本エクセル様式）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xdr:row>
          <xdr:rowOff>123825</xdr:rowOff>
        </xdr:from>
        <xdr:to>
          <xdr:col>31</xdr:col>
          <xdr:colOff>190500</xdr:colOff>
          <xdr:row>35</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申請者の前年度の決算書（別途準備）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34</xdr:row>
          <xdr:rowOff>133350</xdr:rowOff>
        </xdr:from>
        <xdr:to>
          <xdr:col>31</xdr:col>
          <xdr:colOff>190500</xdr:colOff>
          <xdr:row>36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通信方式の場合通信添削課題，解答及び解説（別途準備）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35</xdr:row>
          <xdr:rowOff>133350</xdr:rowOff>
        </xdr:from>
        <xdr:to>
          <xdr:col>31</xdr:col>
          <xdr:colOff>190500</xdr:colOff>
          <xdr:row>37</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修了評価筆記試験問題及び解答（別途準備）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36</xdr:row>
          <xdr:rowOff>133350</xdr:rowOff>
        </xdr:from>
        <xdr:to>
          <xdr:col>31</xdr:col>
          <xdr:colOff>190500</xdr:colOff>
          <xdr:row>38</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技術演習に係る習得度評価チェックリスト（別途準備）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37</xdr:row>
          <xdr:rowOff>123825</xdr:rowOff>
        </xdr:from>
        <xdr:to>
          <xdr:col>31</xdr:col>
          <xdr:colOff>190500</xdr:colOff>
          <xdr:row>39</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募集広告，パンフレット等の案文（別途準備）</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25</xdr:row>
          <xdr:rowOff>133350</xdr:rowOff>
        </xdr:from>
        <xdr:to>
          <xdr:col>31</xdr:col>
          <xdr:colOff>190500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学則（別添様式２）　別ワード様式</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1A52-577D-42AE-9A96-05938C919944}">
  <dimension ref="A1:AA39"/>
  <sheetViews>
    <sheetView tabSelected="1" view="pageBreakPreview" zoomScaleNormal="100" zoomScaleSheetLayoutView="100" workbookViewId="0">
      <selection activeCell="T4" sqref="T4"/>
    </sheetView>
  </sheetViews>
  <sheetFormatPr defaultColWidth="9" defaultRowHeight="15" customHeight="1"/>
  <cols>
    <col min="1" max="1" width="2.625" style="3" customWidth="1"/>
    <col min="2" max="2" width="3.625" style="3" customWidth="1"/>
    <col min="3" max="3" width="2.625" style="3" customWidth="1"/>
    <col min="4" max="4" width="3.625" style="3" customWidth="1"/>
    <col min="5" max="5" width="2.625" style="3" customWidth="1"/>
    <col min="6" max="6" width="3.625" style="3" customWidth="1"/>
    <col min="7" max="7" width="2.625" style="3" customWidth="1"/>
    <col min="8" max="8" width="3.625" style="3" customWidth="1"/>
    <col min="9" max="9" width="2.625" style="3" customWidth="1"/>
    <col min="10" max="10" width="5.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7" width="4.125" style="3" customWidth="1"/>
    <col min="18" max="18" width="2.625" style="3" customWidth="1"/>
    <col min="19" max="19" width="3.625" style="3" customWidth="1"/>
    <col min="20" max="20" width="5.625" style="3" customWidth="1"/>
    <col min="21" max="21" width="3.625" style="3" customWidth="1"/>
    <col min="22" max="22" width="2.625" style="3" customWidth="1"/>
    <col min="23" max="23" width="3.625" style="3" customWidth="1"/>
    <col min="24" max="24" width="2.625" style="3" customWidth="1"/>
    <col min="25" max="26" width="3.625" style="3" customWidth="1"/>
    <col min="27" max="16384" width="9" style="3"/>
  </cols>
  <sheetData>
    <row r="1" spans="1:26" ht="15" customHeight="1">
      <c r="Z1" s="9" t="s">
        <v>272</v>
      </c>
    </row>
    <row r="2" spans="1:26" ht="24.95" customHeight="1">
      <c r="A2" s="135" t="s">
        <v>273</v>
      </c>
      <c r="B2" s="135"/>
      <c r="C2" s="135"/>
      <c r="D2" s="135"/>
      <c r="E2" s="135"/>
      <c r="F2" s="135"/>
      <c r="G2" s="135"/>
      <c r="H2" s="135"/>
      <c r="I2" s="135"/>
      <c r="J2" s="135"/>
      <c r="K2" s="135"/>
      <c r="L2" s="135"/>
      <c r="M2" s="135"/>
      <c r="N2" s="135"/>
      <c r="O2" s="135"/>
      <c r="P2" s="135"/>
      <c r="Q2" s="135"/>
      <c r="R2" s="135"/>
      <c r="S2" s="135"/>
      <c r="T2" s="135"/>
      <c r="U2" s="135"/>
      <c r="V2" s="135"/>
      <c r="W2" s="135"/>
      <c r="X2" s="135"/>
      <c r="Y2" s="135"/>
      <c r="Z2" s="135"/>
    </row>
    <row r="4" spans="1:26" ht="15" customHeight="1">
      <c r="T4" s="67"/>
      <c r="U4" s="67"/>
      <c r="V4" s="3" t="s">
        <v>109</v>
      </c>
      <c r="W4" s="67"/>
      <c r="X4" s="3" t="s">
        <v>108</v>
      </c>
      <c r="Y4" s="67"/>
      <c r="Z4" s="3" t="s">
        <v>107</v>
      </c>
    </row>
    <row r="6" spans="1:26" ht="15" customHeight="1">
      <c r="A6" s="3" t="s">
        <v>237</v>
      </c>
    </row>
    <row r="8" spans="1:26" ht="15" customHeight="1">
      <c r="L8" s="136" t="s">
        <v>238</v>
      </c>
      <c r="M8" s="136"/>
      <c r="N8" s="136"/>
      <c r="O8" s="136"/>
    </row>
    <row r="9" spans="1:26" ht="15" customHeight="1">
      <c r="L9" s="136" t="s">
        <v>239</v>
      </c>
      <c r="M9" s="136"/>
      <c r="N9" s="136"/>
      <c r="O9" s="136"/>
      <c r="P9" s="3" t="s">
        <v>240</v>
      </c>
      <c r="Q9" s="137"/>
      <c r="R9" s="137"/>
      <c r="S9" s="137"/>
      <c r="T9" s="137"/>
      <c r="U9" s="137"/>
      <c r="V9" s="137"/>
      <c r="W9" s="137"/>
      <c r="X9" s="137"/>
      <c r="Y9" s="137"/>
      <c r="Z9" s="137"/>
    </row>
    <row r="10" spans="1:26" ht="15" customHeight="1">
      <c r="Q10" s="137"/>
      <c r="R10" s="137"/>
      <c r="S10" s="137"/>
      <c r="T10" s="137"/>
      <c r="U10" s="137"/>
      <c r="V10" s="137"/>
      <c r="W10" s="137"/>
      <c r="X10" s="137"/>
      <c r="Y10" s="137"/>
      <c r="Z10" s="137"/>
    </row>
    <row r="11" spans="1:26" ht="15" customHeight="1">
      <c r="L11" s="136" t="s">
        <v>241</v>
      </c>
      <c r="M11" s="136"/>
      <c r="N11" s="136"/>
      <c r="O11" s="136"/>
      <c r="Q11" s="137"/>
      <c r="R11" s="137"/>
      <c r="S11" s="137"/>
      <c r="T11" s="137"/>
      <c r="U11" s="137"/>
      <c r="V11" s="137"/>
      <c r="W11" s="137"/>
      <c r="X11" s="137"/>
      <c r="Y11" s="137"/>
      <c r="Z11" s="137"/>
    </row>
    <row r="12" spans="1:26" ht="15" customHeight="1">
      <c r="L12" s="136" t="s">
        <v>242</v>
      </c>
      <c r="M12" s="136"/>
      <c r="N12" s="136"/>
      <c r="O12" s="136"/>
      <c r="Q12" s="137"/>
      <c r="R12" s="137"/>
      <c r="S12" s="137"/>
      <c r="T12" s="137"/>
      <c r="U12" s="137"/>
      <c r="V12" s="137"/>
      <c r="W12" s="137"/>
      <c r="X12" s="137"/>
      <c r="Y12" s="137"/>
      <c r="Z12" s="137"/>
    </row>
    <row r="13" spans="1:26" ht="15" customHeight="1">
      <c r="L13" s="136" t="s">
        <v>243</v>
      </c>
      <c r="M13" s="136"/>
      <c r="N13" s="136"/>
      <c r="O13" s="136"/>
      <c r="Q13" s="137"/>
      <c r="R13" s="137"/>
      <c r="S13" s="137"/>
      <c r="T13" s="137"/>
      <c r="U13" s="137"/>
      <c r="V13" s="137"/>
      <c r="W13" s="137"/>
      <c r="X13" s="137"/>
      <c r="Y13" s="137"/>
      <c r="Z13" s="137"/>
    </row>
    <row r="15" spans="1:26" ht="15" customHeight="1">
      <c r="A15" s="138" t="s">
        <v>274</v>
      </c>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row>
    <row r="16" spans="1:26" ht="15" customHeight="1">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row>
    <row r="18" spans="1:27" ht="15" customHeight="1">
      <c r="B18" s="52" t="s">
        <v>244</v>
      </c>
      <c r="C18" s="37" t="s">
        <v>275</v>
      </c>
      <c r="D18" s="37"/>
      <c r="E18" s="37"/>
      <c r="J18" s="137"/>
      <c r="K18" s="137"/>
      <c r="L18" s="137"/>
      <c r="M18" s="137"/>
      <c r="N18" s="137"/>
      <c r="O18" s="137"/>
      <c r="P18" s="137"/>
      <c r="Q18" s="137"/>
      <c r="R18" s="137"/>
      <c r="S18" s="137"/>
      <c r="T18" s="137"/>
      <c r="U18" s="137"/>
      <c r="V18" s="137"/>
      <c r="W18" s="137"/>
      <c r="X18" s="137"/>
      <c r="Y18" s="137"/>
      <c r="Z18" s="137"/>
    </row>
    <row r="19" spans="1:27" ht="15" customHeight="1">
      <c r="B19" s="52"/>
      <c r="C19" s="37"/>
      <c r="D19" s="37"/>
      <c r="E19" s="37"/>
      <c r="J19" s="50"/>
      <c r="K19" s="50"/>
      <c r="L19" s="50"/>
      <c r="M19" s="50"/>
      <c r="N19" s="50"/>
      <c r="O19" s="50"/>
      <c r="P19" s="50"/>
      <c r="Q19" s="50"/>
      <c r="R19" s="50"/>
      <c r="S19" s="50"/>
      <c r="T19" s="50"/>
      <c r="U19" s="50"/>
      <c r="V19" s="50"/>
      <c r="W19" s="50"/>
      <c r="X19" s="50"/>
      <c r="Y19" s="50"/>
      <c r="Z19" s="50"/>
    </row>
    <row r="20" spans="1:27" ht="15" customHeight="1">
      <c r="B20" s="52" t="s">
        <v>247</v>
      </c>
      <c r="C20" s="37" t="s">
        <v>245</v>
      </c>
      <c r="D20" s="37"/>
      <c r="E20" s="37"/>
      <c r="I20" s="3" t="s">
        <v>110</v>
      </c>
      <c r="J20" s="67"/>
      <c r="K20" s="3" t="s">
        <v>246</v>
      </c>
    </row>
    <row r="21" spans="1:27" ht="15" customHeight="1">
      <c r="B21" s="52"/>
      <c r="C21" s="37"/>
      <c r="D21" s="37"/>
      <c r="E21" s="37"/>
      <c r="I21" s="37"/>
      <c r="J21" s="37"/>
      <c r="L21" s="37"/>
      <c r="M21" s="37"/>
      <c r="O21" s="37"/>
      <c r="P21" s="37"/>
      <c r="R21" s="37"/>
      <c r="S21" s="37"/>
      <c r="U21" s="37"/>
      <c r="V21" s="37"/>
      <c r="X21" s="37"/>
      <c r="Y21" s="37"/>
    </row>
    <row r="22" spans="1:27" ht="15" customHeight="1">
      <c r="B22" s="52" t="s">
        <v>248</v>
      </c>
      <c r="C22" s="37" t="s">
        <v>276</v>
      </c>
      <c r="D22" s="37"/>
      <c r="E22" s="37"/>
      <c r="J22" s="67"/>
      <c r="K22" s="67"/>
      <c r="L22" s="3" t="s">
        <v>109</v>
      </c>
      <c r="M22" s="67"/>
      <c r="N22" s="3" t="s">
        <v>108</v>
      </c>
      <c r="O22" s="67"/>
      <c r="P22" s="3" t="s">
        <v>107</v>
      </c>
      <c r="Q22" s="139" t="s">
        <v>166</v>
      </c>
      <c r="R22" s="139"/>
      <c r="S22" s="139"/>
      <c r="T22" s="67"/>
      <c r="U22" s="67"/>
      <c r="V22" s="3" t="s">
        <v>109</v>
      </c>
      <c r="W22" s="67"/>
      <c r="X22" s="3" t="s">
        <v>108</v>
      </c>
      <c r="Y22" s="67"/>
      <c r="Z22" s="3" t="s">
        <v>107</v>
      </c>
    </row>
    <row r="24" spans="1:27" ht="15" customHeight="1">
      <c r="B24" s="52" t="s">
        <v>249</v>
      </c>
      <c r="C24" s="37" t="s">
        <v>277</v>
      </c>
      <c r="D24" s="37"/>
      <c r="E24" s="37"/>
      <c r="F24" s="44"/>
      <c r="G24" s="44"/>
      <c r="H24" s="44"/>
      <c r="I24" s="44"/>
      <c r="J24" s="140"/>
      <c r="K24" s="140"/>
      <c r="L24" s="44" t="s">
        <v>278</v>
      </c>
      <c r="M24" s="44"/>
      <c r="N24" s="44"/>
      <c r="O24" s="44"/>
      <c r="P24" s="44"/>
      <c r="Q24" s="44"/>
      <c r="R24" s="44"/>
      <c r="S24" s="44"/>
      <c r="T24" s="44"/>
      <c r="U24" s="44"/>
      <c r="V24" s="44"/>
      <c r="W24" s="44"/>
      <c r="X24" s="44"/>
      <c r="Y24" s="44"/>
      <c r="Z24" s="44"/>
    </row>
    <row r="25" spans="1:27" ht="15" customHeight="1">
      <c r="B25" s="55"/>
      <c r="C25" s="44"/>
      <c r="D25" s="44"/>
      <c r="E25" s="44"/>
      <c r="F25" s="37"/>
      <c r="G25" s="37"/>
      <c r="H25" s="44"/>
      <c r="I25" s="44"/>
      <c r="J25" s="44"/>
      <c r="K25" s="44"/>
      <c r="L25" s="44"/>
      <c r="M25" s="44"/>
      <c r="N25" s="44"/>
      <c r="O25" s="44"/>
      <c r="P25" s="44"/>
      <c r="Q25" s="44"/>
      <c r="R25" s="44"/>
      <c r="S25" s="44"/>
      <c r="T25" s="44"/>
      <c r="U25" s="44"/>
      <c r="V25" s="44"/>
      <c r="W25" s="44"/>
      <c r="X25" s="44"/>
      <c r="Y25" s="44"/>
      <c r="Z25" s="44"/>
    </row>
    <row r="26" spans="1:27" ht="15" customHeight="1">
      <c r="A26" s="3" t="s">
        <v>250</v>
      </c>
      <c r="AA26" s="87" t="s">
        <v>305</v>
      </c>
    </row>
    <row r="27" spans="1:27" ht="15" customHeight="1">
      <c r="A27" s="54"/>
      <c r="B27" s="55" t="s">
        <v>251</v>
      </c>
      <c r="C27" s="138" t="s">
        <v>252</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spans="1:27" ht="15" customHeight="1">
      <c r="B28" s="37"/>
      <c r="C28" s="49"/>
      <c r="D28" s="53" t="s">
        <v>279</v>
      </c>
      <c r="E28" s="49"/>
      <c r="F28" s="49"/>
      <c r="G28" s="49"/>
      <c r="H28" s="138" t="s">
        <v>253</v>
      </c>
      <c r="I28" s="138"/>
      <c r="J28" s="138"/>
      <c r="K28" s="138"/>
      <c r="L28" s="138"/>
      <c r="M28" s="138"/>
      <c r="N28" s="138"/>
      <c r="O28" s="138"/>
      <c r="P28" s="138"/>
      <c r="Q28" s="138"/>
      <c r="R28" s="138"/>
      <c r="S28" s="138"/>
      <c r="T28" s="138"/>
      <c r="U28" s="138"/>
      <c r="V28" s="138"/>
      <c r="W28" s="138"/>
      <c r="X28" s="138"/>
      <c r="Y28" s="138"/>
      <c r="Z28" s="138"/>
    </row>
    <row r="29" spans="1:27" ht="15" customHeight="1">
      <c r="B29" s="37"/>
      <c r="C29" s="49"/>
      <c r="D29" s="49"/>
      <c r="E29" s="49"/>
      <c r="F29" s="49"/>
      <c r="G29" s="49"/>
      <c r="H29" s="141" t="s">
        <v>254</v>
      </c>
      <c r="I29" s="141"/>
      <c r="J29" s="141"/>
      <c r="K29" s="141"/>
      <c r="L29" s="141"/>
      <c r="M29" s="141"/>
      <c r="N29" s="141"/>
      <c r="O29" s="141"/>
      <c r="P29" s="141"/>
      <c r="Q29" s="141"/>
      <c r="R29" s="141"/>
      <c r="S29" s="141"/>
      <c r="T29" s="141"/>
      <c r="U29" s="141"/>
      <c r="V29" s="141"/>
      <c r="W29" s="141"/>
      <c r="X29" s="141"/>
      <c r="Y29" s="141"/>
      <c r="Z29" s="141"/>
    </row>
    <row r="30" spans="1:27" ht="15" customHeight="1">
      <c r="B30" s="55" t="s">
        <v>255</v>
      </c>
      <c r="C30" s="138" t="s">
        <v>256</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spans="1:27" ht="15" customHeight="1">
      <c r="B31" s="55" t="s">
        <v>257</v>
      </c>
      <c r="C31" s="138" t="s">
        <v>258</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spans="1:27" ht="15" customHeight="1">
      <c r="B32" s="55" t="s">
        <v>259</v>
      </c>
      <c r="C32" s="138" t="s">
        <v>260</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spans="2:26" ht="15" customHeight="1">
      <c r="B33" s="55" t="s">
        <v>261</v>
      </c>
      <c r="C33" s="138" t="s">
        <v>262</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spans="2:26" ht="15" customHeight="1">
      <c r="B34" s="55"/>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2:26" ht="15" customHeight="1">
      <c r="B35" s="55" t="s">
        <v>263</v>
      </c>
      <c r="C35" s="138" t="s">
        <v>268</v>
      </c>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spans="2:26" ht="15" customHeight="1">
      <c r="B36" s="55" t="s">
        <v>264</v>
      </c>
      <c r="C36" s="138" t="s">
        <v>269</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spans="2:26" ht="15" customHeight="1">
      <c r="B37" s="55" t="s">
        <v>265</v>
      </c>
      <c r="C37" s="138" t="s">
        <v>270</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spans="2:26" ht="15" customHeight="1">
      <c r="B38" s="55" t="s">
        <v>266</v>
      </c>
      <c r="C38" s="138" t="s">
        <v>271</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spans="2:26" ht="15" customHeight="1">
      <c r="B39" s="55" t="s">
        <v>267</v>
      </c>
      <c r="C39" s="138" t="s">
        <v>280</v>
      </c>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sheetData>
  <sheetProtection password="CC81" sheet="1" objects="1" scenarios="1"/>
  <mergeCells count="27">
    <mergeCell ref="C39:Z39"/>
    <mergeCell ref="C32:Z32"/>
    <mergeCell ref="C33:Z34"/>
    <mergeCell ref="C35:Z35"/>
    <mergeCell ref="C36:Z36"/>
    <mergeCell ref="C37:Z37"/>
    <mergeCell ref="C38:Z38"/>
    <mergeCell ref="C31:Z31"/>
    <mergeCell ref="L12:O12"/>
    <mergeCell ref="Q12:Z12"/>
    <mergeCell ref="L13:O13"/>
    <mergeCell ref="Q13:Z13"/>
    <mergeCell ref="A15:Z16"/>
    <mergeCell ref="Q22:S22"/>
    <mergeCell ref="J18:Z18"/>
    <mergeCell ref="J24:K24"/>
    <mergeCell ref="C27:Z27"/>
    <mergeCell ref="H28:Z28"/>
    <mergeCell ref="H29:Z29"/>
    <mergeCell ref="C30:Z30"/>
    <mergeCell ref="A2:Z2"/>
    <mergeCell ref="L8:O8"/>
    <mergeCell ref="L9:O9"/>
    <mergeCell ref="L11:O11"/>
    <mergeCell ref="Q11:Z11"/>
    <mergeCell ref="Q10:Z10"/>
    <mergeCell ref="Q9:Z9"/>
  </mergeCells>
  <phoneticPr fontId="7"/>
  <conditionalFormatting sqref="J22:K22">
    <cfRule type="expression" dxfId="185" priority="11" stopIfTrue="1">
      <formula>OR($J$22="",$K$22="",$M$22="",$O$22="")</formula>
    </cfRule>
    <cfRule type="expression" dxfId="184" priority="15">
      <formula>IF(ISERROR(VALUE(TEXT(DATEVALUE($J$22&amp;$K$22&amp;"年"&amp;$M$22&amp;"月"&amp;$O$22&amp;"日"),"yyyy/mm/dd"))),FALSE,TRUE)=FALSE</formula>
    </cfRule>
    <cfRule type="expression" dxfId="183" priority="22">
      <formula>DATEVALUE($J$22&amp;$K$22&amp;"年"&amp;$M$22&amp;"月"&amp;$O$22&amp;"日")&gt;DATEVALUE($T$22&amp;$U$22&amp;"年"&amp;$W$22&amp;"月"&amp;$Y$22&amp;"日")</formula>
    </cfRule>
  </conditionalFormatting>
  <conditionalFormatting sqref="M22">
    <cfRule type="expression" dxfId="182" priority="10" stopIfTrue="1">
      <formula>OR($J$22="",$K$22="",$M$22="",$O$22="")</formula>
    </cfRule>
    <cfRule type="expression" dxfId="181" priority="14">
      <formula>IF(ISERROR(VALUE(TEXT(DATEVALUE($J$22&amp;$K$22&amp;"年"&amp;$M$22&amp;"月"&amp;$O$22&amp;"日"),"yyyy/mm/dd"))),FALSE,TRUE)=FALSE</formula>
    </cfRule>
    <cfRule type="expression" dxfId="180" priority="21">
      <formula>DATEVALUE($J$22&amp;$K$22&amp;"年"&amp;$M$22&amp;"月"&amp;$O$22&amp;"日")&gt;DATEVALUE($T$22&amp;$U$22&amp;"年"&amp;$W$22&amp;"月"&amp;$Y$22&amp;"日")</formula>
    </cfRule>
  </conditionalFormatting>
  <conditionalFormatting sqref="O22">
    <cfRule type="expression" dxfId="179" priority="9" stopIfTrue="1">
      <formula>OR($J$22="",$K$22="",$M$22="",$O$22="")</formula>
    </cfRule>
    <cfRule type="expression" dxfId="178" priority="13">
      <formula>IF(ISERROR(VALUE(TEXT(DATEVALUE($J$22&amp;$K$22&amp;"年"&amp;$M$22&amp;"月"&amp;$O$22&amp;"日"),"yyyy/mm/dd"))),FALSE,TRUE)=FALSE</formula>
    </cfRule>
    <cfRule type="expression" dxfId="177" priority="20">
      <formula>DATEVALUE($J$22&amp;$K$22&amp;"年"&amp;$M$22&amp;"月"&amp;$O$22&amp;"日")&gt;DATEVALUE($T$22&amp;$U$22&amp;"年"&amp;$W$22&amp;"月"&amp;$Y$22&amp;"日")</formula>
    </cfRule>
  </conditionalFormatting>
  <conditionalFormatting sqref="T4:U4">
    <cfRule type="expression" dxfId="176" priority="27" stopIfTrue="1">
      <formula>OR($T$4="",$U$4="",$W$4="",$Y$4="")</formula>
    </cfRule>
    <cfRule type="expression" dxfId="175" priority="31">
      <formula>IF(ISERROR(VALUE(TEXT(DATEVALUE($T$4&amp;$U$4&amp;"年"&amp;$W$4&amp;"月"&amp;$Y$4&amp;"日"),"yyyy/mm/dd"))),FALSE,TRUE)=FALSE</formula>
    </cfRule>
  </conditionalFormatting>
  <conditionalFormatting sqref="T22:U22">
    <cfRule type="expression" dxfId="174" priority="3" stopIfTrue="1">
      <formula>OR($T$22="",$U$22="",$W$22="",$Y$22="")</formula>
    </cfRule>
    <cfRule type="expression" dxfId="173" priority="7">
      <formula>IF(ISERROR(VALUE(TEXT(DATEVALUE($T$22&amp;$U$22&amp;"年"&amp;$W$22&amp;"月"&amp;$Y$22&amp;"日"),"yyyy/mm/dd"))),FALSE,TRUE)=FALSE</formula>
    </cfRule>
    <cfRule type="expression" dxfId="172" priority="18">
      <formula>DATEVALUE($J$22&amp;$K$22&amp;"年"&amp;$M$22&amp;"月"&amp;$O$22&amp;"日")&gt;DATEVALUE($T$22&amp;$U$22&amp;"年"&amp;$W$22&amp;"月"&amp;$Y$22&amp;"日")</formula>
    </cfRule>
  </conditionalFormatting>
  <conditionalFormatting sqref="W4">
    <cfRule type="expression" dxfId="171" priority="26" stopIfTrue="1">
      <formula>OR($T$4="",$U$4="",$W$4="",$Y$4="")</formula>
    </cfRule>
    <cfRule type="expression" dxfId="170" priority="30">
      <formula>IF(ISERROR(VALUE(TEXT(DATEVALUE($T$4&amp;$U$4&amp;"年"&amp;$W$4&amp;"月"&amp;$Y$4&amp;"日"),"yyyy/mm/dd"))),FALSE,TRUE)=FALSE</formula>
    </cfRule>
  </conditionalFormatting>
  <conditionalFormatting sqref="W22">
    <cfRule type="expression" dxfId="169" priority="2" stopIfTrue="1">
      <formula>OR($T$22="",$U$22="",$W$22="",$Y$22="")</formula>
    </cfRule>
    <cfRule type="expression" dxfId="168" priority="6">
      <formula>IF(ISERROR(VALUE(TEXT(DATEVALUE($T$22&amp;$U$22&amp;"年"&amp;$W$22&amp;"月"&amp;$Y$22&amp;"日"),"yyyy/mm/dd"))),FALSE,TRUE)=FALSE</formula>
    </cfRule>
    <cfRule type="expression" dxfId="167" priority="17">
      <formula>DATEVALUE($J$22&amp;$K$22&amp;"年"&amp;$M$22&amp;"月"&amp;$O$22&amp;"日")&gt;DATEVALUE($T$22&amp;$U$22&amp;"年"&amp;$W$22&amp;"月"&amp;$Y$22&amp;"日")</formula>
    </cfRule>
  </conditionalFormatting>
  <conditionalFormatting sqref="Y4">
    <cfRule type="expression" dxfId="166" priority="25" stopIfTrue="1">
      <formula>OR($T$4="",$U$4="",$W$4="",$Y$4="")</formula>
    </cfRule>
    <cfRule type="expression" dxfId="165" priority="29">
      <formula>IF(ISERROR(VALUE(TEXT(DATEVALUE($T$4&amp;$U$4&amp;"年"&amp;$W$4&amp;"月"&amp;$Y$4&amp;"日"),"yyyy/mm/dd"))),FALSE,TRUE)=FALSE</formula>
    </cfRule>
  </conditionalFormatting>
  <conditionalFormatting sqref="Y22">
    <cfRule type="expression" dxfId="164" priority="1" stopIfTrue="1">
      <formula>OR($T$22="",$U$22="",$W$22="",$Y$22="")</formula>
    </cfRule>
    <cfRule type="expression" dxfId="163" priority="5">
      <formula>IF(ISERROR(VALUE(TEXT(DATEVALUE($T$22&amp;$U$22&amp;"年"&amp;$W$22&amp;"月"&amp;$Y$22&amp;"日"),"yyyy/mm/dd"))),FALSE,TRUE)=FALSE</formula>
    </cfRule>
    <cfRule type="expression" dxfId="162" priority="16">
      <formula>DATEVALUE($J$22&amp;$K$22&amp;"年"&amp;$M$22&amp;"月"&amp;$O$22&amp;"日")&gt;DATEVALUE($T$22&amp;$U$22&amp;"年"&amp;$W$22&amp;"月"&amp;$Y$22&amp;"日")</formula>
    </cfRule>
  </conditionalFormatting>
  <dataValidations count="6">
    <dataValidation type="whole" imeMode="disabled" allowBlank="1" showInputMessage="1" showErrorMessage="1" sqref="W22 W4 M22" xr:uid="{3A458838-1616-4ABE-9CBD-ACEC129D9920}">
      <formula1>1</formula1>
      <formula2>12</formula2>
    </dataValidation>
    <dataValidation type="whole" imeMode="disabled" allowBlank="1" showInputMessage="1" showErrorMessage="1" sqref="Y22 Y4 O22" xr:uid="{9D08DF58-81EE-45A3-86FC-6D3D438CD938}">
      <formula1>1</formula1>
      <formula2>31</formula2>
    </dataValidation>
    <dataValidation type="whole" imeMode="disabled" operator="greaterThanOrEqual" allowBlank="1" showInputMessage="1" showErrorMessage="1" sqref="J24:K24" xr:uid="{4D6DF377-AB85-40C7-8618-B6E3D6935651}">
      <formula1>1</formula1>
    </dataValidation>
    <dataValidation type="custom" imeMode="disabled" allowBlank="1" showInputMessage="1" showErrorMessage="1" sqref="Q9:Z9" xr:uid="{63AFFEA8-050C-456B-B16E-AC3AC95D8EDF}">
      <formula1>(MID(Q9,4,1)="-")*(LEN(Q9)=8)</formula1>
    </dataValidation>
    <dataValidation imeMode="on" allowBlank="1" showInputMessage="1" showErrorMessage="1" sqref="Q10:Z12 J18:Z18" xr:uid="{BFD1AF61-6750-43FA-BF74-D0F4A86935D7}"/>
    <dataValidation imeMode="disabled" allowBlank="1" showInputMessage="1" showErrorMessage="1" sqref="Q13:Z13" xr:uid="{760D76A7-FBF1-44C3-973B-9AD6DA467F68}"/>
  </dataValidations>
  <pageMargins left="0.39370078740157483" right="0.39370078740157483" top="0.78740157480314965" bottom="0.59055118110236227" header="0.59055118110236227"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26</xdr:col>
                    <xdr:colOff>19050</xdr:colOff>
                    <xdr:row>26</xdr:row>
                    <xdr:rowOff>133350</xdr:rowOff>
                  </from>
                  <to>
                    <xdr:col>31</xdr:col>
                    <xdr:colOff>190500</xdr:colOff>
                    <xdr:row>28</xdr:row>
                    <xdr:rowOff>57150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26</xdr:col>
                    <xdr:colOff>19050</xdr:colOff>
                    <xdr:row>28</xdr:row>
                    <xdr:rowOff>133350</xdr:rowOff>
                  </from>
                  <to>
                    <xdr:col>31</xdr:col>
                    <xdr:colOff>190500</xdr:colOff>
                    <xdr:row>30</xdr:row>
                    <xdr:rowOff>66675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26</xdr:col>
                    <xdr:colOff>19050</xdr:colOff>
                    <xdr:row>29</xdr:row>
                    <xdr:rowOff>133350</xdr:rowOff>
                  </from>
                  <to>
                    <xdr:col>31</xdr:col>
                    <xdr:colOff>190500</xdr:colOff>
                    <xdr:row>31</xdr:row>
                    <xdr:rowOff>66675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26</xdr:col>
                    <xdr:colOff>19050</xdr:colOff>
                    <xdr:row>30</xdr:row>
                    <xdr:rowOff>133350</xdr:rowOff>
                  </from>
                  <to>
                    <xdr:col>32</xdr:col>
                    <xdr:colOff>323850</xdr:colOff>
                    <xdr:row>32</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19050</xdr:colOff>
                    <xdr:row>32</xdr:row>
                    <xdr:rowOff>38100</xdr:rowOff>
                  </from>
                  <to>
                    <xdr:col>34</xdr:col>
                    <xdr:colOff>133350</xdr:colOff>
                    <xdr:row>33</xdr:row>
                    <xdr:rowOff>161925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26</xdr:col>
                    <xdr:colOff>19050</xdr:colOff>
                    <xdr:row>33</xdr:row>
                    <xdr:rowOff>123825</xdr:rowOff>
                  </from>
                  <to>
                    <xdr:col>31</xdr:col>
                    <xdr:colOff>190500</xdr:colOff>
                    <xdr:row>35</xdr:row>
                    <xdr:rowOff>57150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26</xdr:col>
                    <xdr:colOff>19050</xdr:colOff>
                    <xdr:row>34</xdr:row>
                    <xdr:rowOff>133350</xdr:rowOff>
                  </from>
                  <to>
                    <xdr:col>31</xdr:col>
                    <xdr:colOff>190500</xdr:colOff>
                    <xdr:row>36</xdr:row>
                    <xdr:rowOff>66675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26</xdr:col>
                    <xdr:colOff>19050</xdr:colOff>
                    <xdr:row>35</xdr:row>
                    <xdr:rowOff>133350</xdr:rowOff>
                  </from>
                  <to>
                    <xdr:col>31</xdr:col>
                    <xdr:colOff>190500</xdr:colOff>
                    <xdr:row>37</xdr:row>
                    <xdr:rowOff>57150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26</xdr:col>
                    <xdr:colOff>19050</xdr:colOff>
                    <xdr:row>36</xdr:row>
                    <xdr:rowOff>133350</xdr:rowOff>
                  </from>
                  <to>
                    <xdr:col>31</xdr:col>
                    <xdr:colOff>190500</xdr:colOff>
                    <xdr:row>38</xdr:row>
                    <xdr:rowOff>57150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26</xdr:col>
                    <xdr:colOff>19050</xdr:colOff>
                    <xdr:row>37</xdr:row>
                    <xdr:rowOff>123825</xdr:rowOff>
                  </from>
                  <to>
                    <xdr:col>31</xdr:col>
                    <xdr:colOff>190500</xdr:colOff>
                    <xdr:row>39</xdr:row>
                    <xdr:rowOff>57150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sizeWithCells="1">
                  <from>
                    <xdr:col>26</xdr:col>
                    <xdr:colOff>19050</xdr:colOff>
                    <xdr:row>25</xdr:row>
                    <xdr:rowOff>133350</xdr:rowOff>
                  </from>
                  <to>
                    <xdr:col>31</xdr:col>
                    <xdr:colOff>190500</xdr:colOff>
                    <xdr:row>27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89478D2-656E-424D-9487-8601C58891BC}">
          <x14:formula1>
            <xm:f>初期設定!$I$3:$I$4</xm:f>
          </x14:formula1>
          <xm:sqref>J20</xm:sqref>
        </x14:dataValidation>
        <x14:dataValidation type="whole" imeMode="disabled" allowBlank="1" showInputMessage="1" showErrorMessage="1" xr:uid="{93BE0C53-516B-4B13-916E-C2BC9CFC18B9}">
          <x14:formula1>
            <xm:f>1</xm:f>
          </x14:formula1>
          <x14:formula2>
            <xm:f>初期設定!$R$4</xm:f>
          </x14:formula2>
          <xm:sqref>U22 U4 K22</xm:sqref>
        </x14:dataValidation>
        <x14:dataValidation type="list" allowBlank="1" showInputMessage="1" showErrorMessage="1" xr:uid="{8454BCE9-17FF-484E-8EF1-D1101CAE60B1}">
          <x14:formula1>
            <xm:f>初期設定!$B$3:$B$3</xm:f>
          </x14:formula1>
          <xm:sqref>T22 J22 T4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2"/>
  <sheetViews>
    <sheetView workbookViewId="0">
      <selection activeCell="C14" sqref="C14"/>
    </sheetView>
  </sheetViews>
  <sheetFormatPr defaultColWidth="9" defaultRowHeight="18.75"/>
  <cols>
    <col min="1" max="3" width="9" style="1"/>
    <col min="4" max="4" width="3.625" style="1" customWidth="1"/>
    <col min="5" max="6" width="13" style="1" bestFit="1" customWidth="1"/>
    <col min="7" max="7" width="3.625" style="1" customWidth="1"/>
    <col min="8" max="9" width="9" style="1" customWidth="1"/>
    <col min="10" max="10" width="3.625" style="1" customWidth="1"/>
    <col min="11" max="12" width="9" style="1" customWidth="1"/>
    <col min="13" max="13" width="3.625" style="1" customWidth="1"/>
    <col min="14" max="15" width="9" style="1" customWidth="1"/>
    <col min="16" max="16" width="3.625" style="1" customWidth="1"/>
    <col min="17" max="18" width="9" style="1" customWidth="1"/>
    <col min="19" max="19" width="3.625" style="1" customWidth="1"/>
    <col min="20" max="20" width="11" style="1" bestFit="1" customWidth="1"/>
    <col min="21" max="21" width="40.125" style="1" bestFit="1" customWidth="1"/>
    <col min="22" max="22" width="10.25" style="1" bestFit="1" customWidth="1"/>
    <col min="23" max="23" width="3.625" style="1" customWidth="1"/>
    <col min="24" max="24" width="11" style="1" bestFit="1" customWidth="1"/>
    <col min="25" max="25" width="40.125" style="1" bestFit="1" customWidth="1"/>
    <col min="26" max="26" width="10.25" style="1" bestFit="1" customWidth="1"/>
    <col min="27" max="16384" width="9" style="1"/>
  </cols>
  <sheetData>
    <row r="1" spans="1:26">
      <c r="A1" s="1" t="s">
        <v>3</v>
      </c>
      <c r="E1" s="12" t="s">
        <v>114</v>
      </c>
      <c r="H1" s="12" t="s">
        <v>117</v>
      </c>
      <c r="K1" s="45" t="s">
        <v>222</v>
      </c>
      <c r="N1" s="66" t="s">
        <v>304</v>
      </c>
      <c r="Q1" s="45" t="s">
        <v>227</v>
      </c>
      <c r="T1" s="12" t="s">
        <v>125</v>
      </c>
      <c r="X1" s="12" t="s">
        <v>127</v>
      </c>
    </row>
    <row r="2" spans="1:26">
      <c r="A2" s="2" t="s">
        <v>4</v>
      </c>
      <c r="B2" s="34" t="s">
        <v>6</v>
      </c>
      <c r="C2" s="34" t="s">
        <v>7</v>
      </c>
      <c r="E2" s="2" t="s">
        <v>4</v>
      </c>
      <c r="F2" s="2" t="s">
        <v>5</v>
      </c>
      <c r="H2" s="2" t="s">
        <v>4</v>
      </c>
      <c r="I2" s="2" t="s">
        <v>5</v>
      </c>
      <c r="K2" s="2" t="s">
        <v>4</v>
      </c>
      <c r="L2" s="2" t="s">
        <v>5</v>
      </c>
      <c r="N2" s="2" t="s">
        <v>4</v>
      </c>
      <c r="O2" s="2" t="s">
        <v>5</v>
      </c>
      <c r="Q2" s="2" t="s">
        <v>4</v>
      </c>
      <c r="R2" s="46" t="s">
        <v>228</v>
      </c>
      <c r="T2" s="2" t="s">
        <v>4</v>
      </c>
      <c r="U2" s="2" t="s">
        <v>6</v>
      </c>
      <c r="V2" s="2" t="s">
        <v>7</v>
      </c>
      <c r="X2" s="2" t="s">
        <v>4</v>
      </c>
      <c r="Y2" s="2" t="s">
        <v>6</v>
      </c>
      <c r="Z2" s="2" t="s">
        <v>7</v>
      </c>
    </row>
    <row r="3" spans="1:26">
      <c r="A3" s="2" t="s">
        <v>8</v>
      </c>
      <c r="B3" s="2" t="s">
        <v>9</v>
      </c>
      <c r="C3" s="34" t="s">
        <v>208</v>
      </c>
      <c r="E3" s="13" t="s">
        <v>115</v>
      </c>
      <c r="F3" s="13" t="s">
        <v>115</v>
      </c>
      <c r="H3" s="13" t="s">
        <v>118</v>
      </c>
      <c r="I3" s="13" t="s">
        <v>118</v>
      </c>
      <c r="K3" s="46" t="s">
        <v>223</v>
      </c>
      <c r="L3" s="46" t="s">
        <v>223</v>
      </c>
      <c r="N3" s="65" t="s">
        <v>302</v>
      </c>
      <c r="O3" s="65" t="s">
        <v>302</v>
      </c>
      <c r="Q3" s="46" t="s">
        <v>229</v>
      </c>
      <c r="R3" s="2">
        <v>9</v>
      </c>
      <c r="T3" s="2">
        <v>1</v>
      </c>
      <c r="U3" s="13" t="s">
        <v>126</v>
      </c>
      <c r="V3" s="2">
        <v>360</v>
      </c>
      <c r="X3" s="2">
        <v>1</v>
      </c>
      <c r="Y3" s="13" t="s">
        <v>126</v>
      </c>
      <c r="Z3" s="2">
        <v>120</v>
      </c>
    </row>
    <row r="4" spans="1:26">
      <c r="E4" s="13" t="s">
        <v>116</v>
      </c>
      <c r="F4" s="13" t="s">
        <v>116</v>
      </c>
      <c r="H4" s="13" t="s">
        <v>119</v>
      </c>
      <c r="I4" s="13" t="s">
        <v>119</v>
      </c>
      <c r="K4" s="46" t="s">
        <v>224</v>
      </c>
      <c r="L4" s="46" t="s">
        <v>224</v>
      </c>
      <c r="N4" s="65" t="s">
        <v>303</v>
      </c>
      <c r="O4" s="65" t="s">
        <v>303</v>
      </c>
      <c r="Q4" s="46" t="s">
        <v>230</v>
      </c>
      <c r="R4" s="2">
        <v>99</v>
      </c>
      <c r="T4" s="2">
        <v>2</v>
      </c>
      <c r="U4" s="13" t="s">
        <v>128</v>
      </c>
      <c r="V4" s="2">
        <v>540</v>
      </c>
      <c r="X4" s="2">
        <v>2</v>
      </c>
      <c r="Y4" s="13" t="s">
        <v>128</v>
      </c>
      <c r="Z4" s="2">
        <v>360</v>
      </c>
    </row>
    <row r="5" spans="1:26">
      <c r="Q5" s="46" t="s">
        <v>231</v>
      </c>
      <c r="R5" s="2">
        <v>999</v>
      </c>
      <c r="T5" s="2">
        <v>3</v>
      </c>
      <c r="U5" s="13" t="s">
        <v>129</v>
      </c>
      <c r="V5" s="2">
        <v>360</v>
      </c>
      <c r="X5" s="2">
        <v>3</v>
      </c>
      <c r="Y5" s="13" t="s">
        <v>129</v>
      </c>
      <c r="Z5" s="2">
        <v>240</v>
      </c>
    </row>
    <row r="6" spans="1:26">
      <c r="Q6" s="46" t="s">
        <v>232</v>
      </c>
      <c r="R6" s="2">
        <v>9999</v>
      </c>
      <c r="T6" s="2">
        <v>4</v>
      </c>
      <c r="U6" s="13" t="s">
        <v>130</v>
      </c>
      <c r="V6" s="2">
        <v>540</v>
      </c>
      <c r="X6" s="2">
        <v>4</v>
      </c>
      <c r="Y6" s="13" t="s">
        <v>130</v>
      </c>
      <c r="Z6" s="2">
        <v>180</v>
      </c>
    </row>
    <row r="7" spans="1:26">
      <c r="T7" s="2">
        <v>5</v>
      </c>
      <c r="U7" s="13" t="s">
        <v>131</v>
      </c>
      <c r="V7" s="2">
        <v>360</v>
      </c>
      <c r="X7" s="2">
        <v>5</v>
      </c>
      <c r="Y7" s="13" t="s">
        <v>131</v>
      </c>
      <c r="Z7" s="2">
        <v>360</v>
      </c>
    </row>
    <row r="8" spans="1:26">
      <c r="T8" s="2">
        <v>6</v>
      </c>
      <c r="U8" s="13" t="s">
        <v>132</v>
      </c>
      <c r="V8" s="2">
        <v>360</v>
      </c>
      <c r="X8" s="2">
        <v>6</v>
      </c>
      <c r="Y8" s="13" t="s">
        <v>133</v>
      </c>
      <c r="Z8" s="2">
        <v>540</v>
      </c>
    </row>
    <row r="9" spans="1:26">
      <c r="T9" s="2">
        <v>7</v>
      </c>
      <c r="U9" s="13" t="s">
        <v>134</v>
      </c>
      <c r="V9" s="2">
        <v>360</v>
      </c>
      <c r="X9" s="2">
        <v>7</v>
      </c>
      <c r="Y9" s="13" t="s">
        <v>135</v>
      </c>
      <c r="Z9" s="2">
        <v>180</v>
      </c>
    </row>
    <row r="10" spans="1:26">
      <c r="T10" s="2">
        <v>8</v>
      </c>
      <c r="U10" s="13" t="s">
        <v>135</v>
      </c>
      <c r="V10" s="2">
        <v>180</v>
      </c>
      <c r="X10" s="2">
        <v>8</v>
      </c>
      <c r="Y10" s="13" t="s">
        <v>136</v>
      </c>
      <c r="Z10" s="2">
        <v>1440</v>
      </c>
    </row>
    <row r="11" spans="1:26">
      <c r="T11" s="2">
        <v>9</v>
      </c>
      <c r="U11" s="13" t="s">
        <v>136</v>
      </c>
      <c r="V11" s="2">
        <v>4500</v>
      </c>
      <c r="X11" s="2">
        <v>9</v>
      </c>
      <c r="Y11" s="13" t="s">
        <v>137</v>
      </c>
      <c r="Z11" s="2">
        <v>120</v>
      </c>
    </row>
    <row r="12" spans="1:26">
      <c r="T12" s="2">
        <v>10</v>
      </c>
      <c r="U12" s="13" t="s">
        <v>137</v>
      </c>
      <c r="V12" s="2">
        <v>240</v>
      </c>
    </row>
  </sheetData>
  <phoneticPr fontId="7"/>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1"/>
  <sheetViews>
    <sheetView workbookViewId="0">
      <selection activeCell="A2" sqref="A2"/>
    </sheetView>
  </sheetViews>
  <sheetFormatPr defaultRowHeight="18.75"/>
  <cols>
    <col min="1" max="1" width="15.125" bestFit="1" customWidth="1"/>
    <col min="2" max="2" width="73.375" bestFit="1" customWidth="1"/>
  </cols>
  <sheetData>
    <row r="1" spans="1:2">
      <c r="A1" s="7" t="s">
        <v>11</v>
      </c>
      <c r="B1" s="7" t="s">
        <v>12</v>
      </c>
    </row>
    <row r="2" spans="1:2">
      <c r="A2" s="6" t="s">
        <v>388</v>
      </c>
      <c r="B2" s="6" t="s">
        <v>389</v>
      </c>
    </row>
    <row r="3" spans="1:2">
      <c r="A3" s="6" t="s">
        <v>390</v>
      </c>
      <c r="B3" s="6" t="s">
        <v>391</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34</v>
      </c>
    </row>
    <row r="15" spans="1:2">
      <c r="A15" s="6" t="s">
        <v>35</v>
      </c>
      <c r="B15" s="6" t="s">
        <v>36</v>
      </c>
    </row>
    <row r="16" spans="1:2">
      <c r="A16" s="6" t="s">
        <v>37</v>
      </c>
      <c r="B16" s="6" t="s">
        <v>38</v>
      </c>
    </row>
    <row r="17" spans="1:2">
      <c r="A17" s="6" t="s">
        <v>39</v>
      </c>
      <c r="B17" s="6" t="s">
        <v>40</v>
      </c>
    </row>
    <row r="18" spans="1:2">
      <c r="A18" s="6" t="s">
        <v>41</v>
      </c>
      <c r="B18" s="6" t="s">
        <v>42</v>
      </c>
    </row>
    <row r="19" spans="1:2">
      <c r="A19" s="6" t="s">
        <v>43</v>
      </c>
      <c r="B19" s="6" t="s">
        <v>44</v>
      </c>
    </row>
    <row r="20" spans="1:2">
      <c r="A20" s="6" t="s">
        <v>45</v>
      </c>
      <c r="B20" s="6" t="s">
        <v>46</v>
      </c>
    </row>
    <row r="21" spans="1:2">
      <c r="A21" s="6" t="s">
        <v>47</v>
      </c>
      <c r="B21" s="6" t="s">
        <v>48</v>
      </c>
    </row>
    <row r="22" spans="1:2">
      <c r="A22" s="6" t="s">
        <v>49</v>
      </c>
      <c r="B22" s="6" t="s">
        <v>50</v>
      </c>
    </row>
    <row r="23" spans="1:2">
      <c r="A23" s="6" t="s">
        <v>51</v>
      </c>
      <c r="B23" s="6" t="s">
        <v>52</v>
      </c>
    </row>
    <row r="24" spans="1:2">
      <c r="A24" s="6" t="s">
        <v>53</v>
      </c>
      <c r="B24" s="6" t="s">
        <v>138</v>
      </c>
    </row>
    <row r="25" spans="1:2">
      <c r="A25" s="6" t="s">
        <v>55</v>
      </c>
      <c r="B25" s="6" t="s">
        <v>56</v>
      </c>
    </row>
    <row r="26" spans="1:2">
      <c r="A26" s="6" t="s">
        <v>57</v>
      </c>
      <c r="B26" s="6" t="s">
        <v>58</v>
      </c>
    </row>
    <row r="27" spans="1:2">
      <c r="A27" s="6" t="s">
        <v>59</v>
      </c>
      <c r="B27" s="6" t="s">
        <v>60</v>
      </c>
    </row>
    <row r="28" spans="1:2">
      <c r="A28" s="6" t="s">
        <v>61</v>
      </c>
      <c r="B28" s="6" t="s">
        <v>62</v>
      </c>
    </row>
    <row r="29" spans="1:2">
      <c r="A29" s="6" t="s">
        <v>63</v>
      </c>
      <c r="B29" s="6" t="s">
        <v>64</v>
      </c>
    </row>
    <row r="30" spans="1:2">
      <c r="A30" s="6" t="s">
        <v>65</v>
      </c>
      <c r="B30" s="6" t="s">
        <v>66</v>
      </c>
    </row>
    <row r="31" spans="1:2">
      <c r="A31" s="6" t="s">
        <v>67</v>
      </c>
      <c r="B31" s="6" t="s">
        <v>68</v>
      </c>
    </row>
    <row r="32" spans="1:2">
      <c r="A32" s="6" t="s">
        <v>69</v>
      </c>
      <c r="B32" s="6" t="s">
        <v>70</v>
      </c>
    </row>
    <row r="33" spans="1:2">
      <c r="A33" s="6" t="s">
        <v>71</v>
      </c>
      <c r="B33" s="6" t="s">
        <v>72</v>
      </c>
    </row>
    <row r="34" spans="1:2">
      <c r="A34" s="6" t="s">
        <v>73</v>
      </c>
      <c r="B34" s="6" t="s">
        <v>74</v>
      </c>
    </row>
    <row r="35" spans="1:2">
      <c r="A35" s="6" t="s">
        <v>75</v>
      </c>
      <c r="B35" s="6" t="s">
        <v>76</v>
      </c>
    </row>
    <row r="36" spans="1:2">
      <c r="A36" s="6" t="s">
        <v>77</v>
      </c>
      <c r="B36" s="6" t="s">
        <v>78</v>
      </c>
    </row>
    <row r="37" spans="1:2">
      <c r="A37" s="6" t="s">
        <v>79</v>
      </c>
      <c r="B37" s="6" t="s">
        <v>80</v>
      </c>
    </row>
    <row r="38" spans="1:2">
      <c r="A38" s="6" t="s">
        <v>81</v>
      </c>
      <c r="B38" s="6" t="s">
        <v>82</v>
      </c>
    </row>
    <row r="39" spans="1:2">
      <c r="A39" s="6" t="s">
        <v>83</v>
      </c>
      <c r="B39" s="6" t="s">
        <v>84</v>
      </c>
    </row>
    <row r="40" spans="1:2">
      <c r="A40" s="6" t="s">
        <v>85</v>
      </c>
      <c r="B40" s="6" t="s">
        <v>86</v>
      </c>
    </row>
    <row r="41" spans="1:2">
      <c r="A41" s="6" t="s">
        <v>87</v>
      </c>
      <c r="B41" s="6" t="s">
        <v>88</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7"/>
  <sheetViews>
    <sheetView workbookViewId="0">
      <selection activeCell="B9" sqref="B9"/>
    </sheetView>
  </sheetViews>
  <sheetFormatPr defaultRowHeight="18.75"/>
  <cols>
    <col min="1" max="1" width="15.125" bestFit="1" customWidth="1"/>
    <col min="2" max="2" width="73.375" bestFit="1" customWidth="1"/>
  </cols>
  <sheetData>
    <row r="1" spans="1:2">
      <c r="A1" s="7" t="s">
        <v>89</v>
      </c>
      <c r="B1" s="7" t="s">
        <v>90</v>
      </c>
    </row>
    <row r="2" spans="1:2">
      <c r="A2" s="6" t="s">
        <v>388</v>
      </c>
      <c r="B2" s="6" t="s">
        <v>389</v>
      </c>
    </row>
    <row r="3" spans="1:2">
      <c r="A3" s="6" t="s">
        <v>390</v>
      </c>
      <c r="B3" s="6" t="s">
        <v>391</v>
      </c>
    </row>
    <row r="4" spans="1:2">
      <c r="A4" s="6" t="s">
        <v>13</v>
      </c>
      <c r="B4" s="6" t="s">
        <v>14</v>
      </c>
    </row>
    <row r="5" spans="1:2">
      <c r="A5" s="6" t="s">
        <v>15</v>
      </c>
      <c r="B5" s="6" t="s">
        <v>16</v>
      </c>
    </row>
    <row r="6" spans="1:2">
      <c r="A6" s="6" t="s">
        <v>17</v>
      </c>
      <c r="B6" s="6" t="s">
        <v>18</v>
      </c>
    </row>
    <row r="7" spans="1:2">
      <c r="A7" s="6" t="s">
        <v>19</v>
      </c>
      <c r="B7" s="6" t="s">
        <v>20</v>
      </c>
    </row>
    <row r="8" spans="1:2">
      <c r="A8" s="6" t="s">
        <v>21</v>
      </c>
      <c r="B8" s="6" t="s">
        <v>22</v>
      </c>
    </row>
    <row r="9" spans="1:2">
      <c r="A9" s="6" t="s">
        <v>23</v>
      </c>
      <c r="B9" s="6" t="s">
        <v>24</v>
      </c>
    </row>
    <row r="10" spans="1:2">
      <c r="A10" s="6" t="s">
        <v>25</v>
      </c>
      <c r="B10" s="6" t="s">
        <v>26</v>
      </c>
    </row>
    <row r="11" spans="1:2">
      <c r="A11" s="6" t="s">
        <v>27</v>
      </c>
      <c r="B11" s="6" t="s">
        <v>28</v>
      </c>
    </row>
    <row r="12" spans="1:2">
      <c r="A12" s="6" t="s">
        <v>29</v>
      </c>
      <c r="B12" s="6" t="s">
        <v>30</v>
      </c>
    </row>
    <row r="13" spans="1:2">
      <c r="A13" s="6" t="s">
        <v>31</v>
      </c>
      <c r="B13" s="6" t="s">
        <v>32</v>
      </c>
    </row>
    <row r="14" spans="1:2">
      <c r="A14" s="6" t="s">
        <v>33</v>
      </c>
      <c r="B14" s="6" t="s">
        <v>91</v>
      </c>
    </row>
    <row r="15" spans="1:2">
      <c r="A15" s="6" t="s">
        <v>35</v>
      </c>
      <c r="B15" s="6" t="s">
        <v>36</v>
      </c>
    </row>
    <row r="16" spans="1:2">
      <c r="A16" s="6" t="s">
        <v>37</v>
      </c>
      <c r="B16" s="6" t="s">
        <v>38</v>
      </c>
    </row>
    <row r="17" spans="1:2">
      <c r="A17" s="6" t="s">
        <v>39</v>
      </c>
      <c r="B17" s="6" t="s">
        <v>92</v>
      </c>
    </row>
    <row r="18" spans="1:2">
      <c r="A18" s="6" t="s">
        <v>41</v>
      </c>
      <c r="B18" s="6" t="s">
        <v>42</v>
      </c>
    </row>
    <row r="19" spans="1:2">
      <c r="A19" s="6" t="s">
        <v>93</v>
      </c>
      <c r="B19" s="6" t="s">
        <v>44</v>
      </c>
    </row>
    <row r="20" spans="1:2">
      <c r="A20" s="6" t="s">
        <v>94</v>
      </c>
      <c r="B20" s="6" t="s">
        <v>46</v>
      </c>
    </row>
    <row r="21" spans="1:2">
      <c r="A21" s="6" t="s">
        <v>95</v>
      </c>
      <c r="B21" s="6" t="s">
        <v>48</v>
      </c>
    </row>
    <row r="22" spans="1:2">
      <c r="A22" s="6" t="s">
        <v>141</v>
      </c>
      <c r="B22" s="6" t="s">
        <v>50</v>
      </c>
    </row>
    <row r="23" spans="1:2">
      <c r="A23" s="6" t="s">
        <v>43</v>
      </c>
      <c r="B23" s="6" t="s">
        <v>52</v>
      </c>
    </row>
    <row r="24" spans="1:2">
      <c r="A24" s="6" t="s">
        <v>45</v>
      </c>
      <c r="B24" s="6" t="s">
        <v>54</v>
      </c>
    </row>
    <row r="25" spans="1:2">
      <c r="A25" s="6" t="s">
        <v>47</v>
      </c>
      <c r="B25" s="6" t="s">
        <v>56</v>
      </c>
    </row>
    <row r="26" spans="1:2">
      <c r="A26" s="6" t="s">
        <v>51</v>
      </c>
      <c r="B26" s="6" t="s">
        <v>96</v>
      </c>
    </row>
    <row r="27" spans="1:2">
      <c r="A27" s="6" t="s">
        <v>53</v>
      </c>
      <c r="B27" s="6" t="s">
        <v>60</v>
      </c>
    </row>
    <row r="28" spans="1:2">
      <c r="A28" s="6" t="s">
        <v>55</v>
      </c>
      <c r="B28" s="6" t="s">
        <v>62</v>
      </c>
    </row>
    <row r="29" spans="1:2">
      <c r="A29" s="6" t="s">
        <v>97</v>
      </c>
      <c r="B29" s="6" t="s">
        <v>64</v>
      </c>
    </row>
    <row r="30" spans="1:2">
      <c r="A30" s="6" t="s">
        <v>98</v>
      </c>
      <c r="B30" s="6" t="s">
        <v>99</v>
      </c>
    </row>
    <row r="31" spans="1:2">
      <c r="A31" s="6" t="s">
        <v>100</v>
      </c>
      <c r="B31" s="6" t="s">
        <v>70</v>
      </c>
    </row>
    <row r="32" spans="1:2">
      <c r="A32" s="6" t="s">
        <v>101</v>
      </c>
      <c r="B32" s="6" t="s">
        <v>72</v>
      </c>
    </row>
    <row r="33" spans="1:2">
      <c r="A33" s="6" t="s">
        <v>102</v>
      </c>
      <c r="B33" s="6" t="s">
        <v>78</v>
      </c>
    </row>
    <row r="34" spans="1:2">
      <c r="A34" s="6" t="s">
        <v>103</v>
      </c>
      <c r="B34" s="6" t="s">
        <v>104</v>
      </c>
    </row>
    <row r="35" spans="1:2">
      <c r="A35" s="6" t="s">
        <v>105</v>
      </c>
      <c r="B35" s="6" t="s">
        <v>82</v>
      </c>
    </row>
    <row r="36" spans="1:2">
      <c r="A36" s="6" t="s">
        <v>57</v>
      </c>
      <c r="B36" s="6" t="s">
        <v>86</v>
      </c>
    </row>
    <row r="37" spans="1:2">
      <c r="A37" s="6" t="s">
        <v>59</v>
      </c>
      <c r="B37" s="6" t="s">
        <v>88</v>
      </c>
    </row>
  </sheetData>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5"/>
  <sheetViews>
    <sheetView view="pageBreakPreview" topLeftCell="B1" zoomScaleNormal="100" zoomScaleSheetLayoutView="100" workbookViewId="0">
      <selection activeCell="R14" sqref="R14"/>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120</v>
      </c>
    </row>
    <row r="3" spans="1:16" ht="24.95" customHeight="1">
      <c r="B3" s="135" t="s">
        <v>121</v>
      </c>
      <c r="C3" s="135"/>
      <c r="D3" s="135"/>
      <c r="E3" s="135"/>
      <c r="F3" s="135"/>
      <c r="G3" s="135"/>
      <c r="H3" s="135"/>
      <c r="I3" s="135"/>
      <c r="J3" s="135"/>
      <c r="K3" s="135"/>
      <c r="L3" s="135"/>
      <c r="M3" s="135"/>
      <c r="N3" s="135"/>
      <c r="O3" s="135"/>
      <c r="P3" s="135"/>
    </row>
    <row r="4" spans="1:16" ht="15" customHeight="1">
      <c r="J4" s="8" t="s">
        <v>139</v>
      </c>
      <c r="K4" s="8"/>
      <c r="L4" s="8"/>
      <c r="M4" s="173"/>
      <c r="N4" s="173"/>
      <c r="O4" s="173"/>
      <c r="P4" s="173"/>
    </row>
    <row r="5" spans="1:16" ht="15" customHeight="1">
      <c r="J5" s="14" t="s">
        <v>160</v>
      </c>
      <c r="K5" s="14"/>
      <c r="L5" s="14"/>
      <c r="M5" s="174"/>
      <c r="N5" s="174"/>
      <c r="O5" s="174"/>
      <c r="P5" s="174"/>
    </row>
    <row r="6" spans="1:16" ht="15" customHeight="1" thickBot="1"/>
    <row r="7" spans="1:16" ht="30" customHeight="1" thickBot="1">
      <c r="B7" s="145" t="str">
        <f>DBCS(初期設定!$X$3) &amp; "　" &amp; 初期設定!$Y$3 &amp; "（" &amp; 初期設定!$Z$3 &amp; "分）"</f>
        <v>１　職務の理解（120分）</v>
      </c>
      <c r="C7" s="146"/>
      <c r="D7" s="146"/>
      <c r="E7" s="146"/>
      <c r="F7" s="146"/>
      <c r="G7" s="146"/>
      <c r="H7" s="146"/>
      <c r="I7" s="146"/>
      <c r="J7" s="146"/>
      <c r="K7" s="146"/>
      <c r="L7" s="146"/>
      <c r="M7" s="146"/>
      <c r="N7" s="146"/>
      <c r="O7" s="146"/>
      <c r="P7" s="147"/>
    </row>
    <row r="8" spans="1:16" ht="30" customHeight="1">
      <c r="B8" s="148" t="s">
        <v>155</v>
      </c>
      <c r="C8" s="149"/>
      <c r="D8" s="150"/>
      <c r="E8" s="23" t="s">
        <v>149</v>
      </c>
      <c r="F8" s="166" t="s">
        <v>10</v>
      </c>
      <c r="G8" s="167"/>
      <c r="H8" s="166" t="s">
        <v>123</v>
      </c>
      <c r="I8" s="168"/>
      <c r="J8" s="168"/>
      <c r="K8" s="168"/>
      <c r="L8" s="168"/>
      <c r="M8" s="168"/>
      <c r="N8" s="168"/>
      <c r="O8" s="168"/>
      <c r="P8" s="169"/>
    </row>
    <row r="9" spans="1:16" ht="99.95" customHeight="1">
      <c r="A9" s="3" t="str">
        <f>B9 &amp; ""</f>
        <v>1-①</v>
      </c>
      <c r="B9" s="151" t="s">
        <v>13</v>
      </c>
      <c r="C9" s="152"/>
      <c r="D9" s="153"/>
      <c r="E9" s="68" t="s">
        <v>306</v>
      </c>
      <c r="F9" s="69"/>
      <c r="G9" s="15" t="s">
        <v>124</v>
      </c>
      <c r="H9" s="160"/>
      <c r="I9" s="161"/>
      <c r="J9" s="161"/>
      <c r="K9" s="161"/>
      <c r="L9" s="161"/>
      <c r="M9" s="161"/>
      <c r="N9" s="161"/>
      <c r="O9" s="161"/>
      <c r="P9" s="162"/>
    </row>
    <row r="10" spans="1:16" ht="99.95" customHeight="1">
      <c r="A10" s="3" t="str">
        <f>B10 &amp; ""</f>
        <v>1-②</v>
      </c>
      <c r="B10" s="151" t="s">
        <v>15</v>
      </c>
      <c r="C10" s="152"/>
      <c r="D10" s="153"/>
      <c r="E10" s="68" t="s">
        <v>307</v>
      </c>
      <c r="F10" s="69"/>
      <c r="G10" s="15" t="s">
        <v>124</v>
      </c>
      <c r="H10" s="160"/>
      <c r="I10" s="161"/>
      <c r="J10" s="161"/>
      <c r="K10" s="161"/>
      <c r="L10" s="161"/>
      <c r="M10" s="161"/>
      <c r="N10" s="161"/>
      <c r="O10" s="161"/>
      <c r="P10" s="162"/>
    </row>
    <row r="11" spans="1:16" ht="30" customHeight="1" thickBot="1">
      <c r="B11" s="142" t="s">
        <v>140</v>
      </c>
      <c r="C11" s="143"/>
      <c r="D11" s="143"/>
      <c r="E11" s="144"/>
      <c r="F11" s="70" t="str">
        <f>IF(SUM(F9:F10)=0,"",SUM(F9:F10))</f>
        <v/>
      </c>
      <c r="G11" s="20" t="s">
        <v>124</v>
      </c>
      <c r="H11" s="163"/>
      <c r="I11" s="164"/>
      <c r="J11" s="164"/>
      <c r="K11" s="164"/>
      <c r="L11" s="164"/>
      <c r="M11" s="164"/>
      <c r="N11" s="164"/>
      <c r="O11" s="164"/>
      <c r="P11" s="165"/>
    </row>
    <row r="12" spans="1:16" ht="30" customHeight="1" thickBot="1">
      <c r="B12" s="145" t="str">
        <f>DBCS(初期設定!$X$4) &amp; "　" &amp; 初期設定!$Y$4 &amp; "（" &amp; 初期設定!$Z$4 &amp; "分）"</f>
        <v>２　介護における尊厳の保持・自立支援（360分）</v>
      </c>
      <c r="C12" s="146"/>
      <c r="D12" s="146"/>
      <c r="E12" s="146"/>
      <c r="F12" s="146"/>
      <c r="G12" s="146"/>
      <c r="H12" s="146"/>
      <c r="I12" s="146"/>
      <c r="J12" s="146"/>
      <c r="K12" s="146"/>
      <c r="L12" s="146"/>
      <c r="M12" s="146"/>
      <c r="N12" s="146"/>
      <c r="O12" s="146"/>
      <c r="P12" s="147"/>
    </row>
    <row r="13" spans="1:16" ht="30" customHeight="1">
      <c r="B13" s="148" t="s">
        <v>155</v>
      </c>
      <c r="C13" s="149"/>
      <c r="D13" s="150"/>
      <c r="E13" s="23" t="s">
        <v>149</v>
      </c>
      <c r="F13" s="166" t="s">
        <v>10</v>
      </c>
      <c r="G13" s="167"/>
      <c r="H13" s="166" t="s">
        <v>123</v>
      </c>
      <c r="I13" s="168"/>
      <c r="J13" s="168"/>
      <c r="K13" s="168"/>
      <c r="L13" s="168"/>
      <c r="M13" s="168"/>
      <c r="N13" s="168"/>
      <c r="O13" s="168"/>
      <c r="P13" s="169"/>
    </row>
    <row r="14" spans="1:16" ht="99.95" customHeight="1">
      <c r="A14" s="3" t="str">
        <f>B14 &amp; ""</f>
        <v>2-①</v>
      </c>
      <c r="B14" s="151" t="s">
        <v>17</v>
      </c>
      <c r="C14" s="152"/>
      <c r="D14" s="153"/>
      <c r="E14" s="68" t="s">
        <v>308</v>
      </c>
      <c r="F14" s="69"/>
      <c r="G14" s="15" t="s">
        <v>124</v>
      </c>
      <c r="H14" s="160"/>
      <c r="I14" s="161"/>
      <c r="J14" s="161"/>
      <c r="K14" s="161"/>
      <c r="L14" s="161"/>
      <c r="M14" s="161"/>
      <c r="N14" s="161"/>
      <c r="O14" s="161"/>
      <c r="P14" s="162"/>
    </row>
    <row r="15" spans="1:16" ht="99.95" customHeight="1">
      <c r="A15" s="3" t="str">
        <f>B15 &amp; ""</f>
        <v>2-②</v>
      </c>
      <c r="B15" s="151" t="s">
        <v>19</v>
      </c>
      <c r="C15" s="152"/>
      <c r="D15" s="153"/>
      <c r="E15" s="68" t="s">
        <v>309</v>
      </c>
      <c r="F15" s="69"/>
      <c r="G15" s="15" t="s">
        <v>124</v>
      </c>
      <c r="H15" s="160"/>
      <c r="I15" s="161"/>
      <c r="J15" s="161"/>
      <c r="K15" s="161"/>
      <c r="L15" s="161"/>
      <c r="M15" s="161"/>
      <c r="N15" s="161"/>
      <c r="O15" s="161"/>
      <c r="P15" s="162"/>
    </row>
    <row r="16" spans="1:16" ht="30" customHeight="1" thickBot="1">
      <c r="B16" s="142" t="s">
        <v>140</v>
      </c>
      <c r="C16" s="143"/>
      <c r="D16" s="143"/>
      <c r="E16" s="144"/>
      <c r="F16" s="70" t="str">
        <f>IF(SUM(F14:F15)=0,"",SUM(F14:F15))</f>
        <v/>
      </c>
      <c r="G16" s="20" t="s">
        <v>124</v>
      </c>
      <c r="H16" s="163"/>
      <c r="I16" s="164"/>
      <c r="J16" s="164"/>
      <c r="K16" s="164"/>
      <c r="L16" s="164"/>
      <c r="M16" s="164"/>
      <c r="N16" s="164"/>
      <c r="O16" s="164"/>
      <c r="P16" s="165"/>
    </row>
    <row r="17" spans="1:16" ht="30" customHeight="1" thickBot="1">
      <c r="B17" s="145" t="str">
        <f>DBCS(初期設定!$X$5) &amp; "　" &amp; 初期設定!$Y$5 &amp; "（" &amp; 初期設定!$Z$5 &amp; "分）"</f>
        <v>３　介護の基本（240分）</v>
      </c>
      <c r="C17" s="146"/>
      <c r="D17" s="146"/>
      <c r="E17" s="146"/>
      <c r="F17" s="146"/>
      <c r="G17" s="146"/>
      <c r="H17" s="146"/>
      <c r="I17" s="146"/>
      <c r="J17" s="146"/>
      <c r="K17" s="146"/>
      <c r="L17" s="146"/>
      <c r="M17" s="146"/>
      <c r="N17" s="146"/>
      <c r="O17" s="146"/>
      <c r="P17" s="147"/>
    </row>
    <row r="18" spans="1:16" ht="30" customHeight="1">
      <c r="B18" s="148" t="s">
        <v>155</v>
      </c>
      <c r="C18" s="149"/>
      <c r="D18" s="150"/>
      <c r="E18" s="23" t="s">
        <v>149</v>
      </c>
      <c r="F18" s="166" t="s">
        <v>10</v>
      </c>
      <c r="G18" s="167"/>
      <c r="H18" s="166" t="s">
        <v>123</v>
      </c>
      <c r="I18" s="168"/>
      <c r="J18" s="168"/>
      <c r="K18" s="168"/>
      <c r="L18" s="168"/>
      <c r="M18" s="168"/>
      <c r="N18" s="168"/>
      <c r="O18" s="168"/>
      <c r="P18" s="169"/>
    </row>
    <row r="19" spans="1:16" ht="99.95" customHeight="1">
      <c r="A19" s="3" t="str">
        <f>B19 &amp; ""</f>
        <v>3-①</v>
      </c>
      <c r="B19" s="151" t="s">
        <v>21</v>
      </c>
      <c r="C19" s="152"/>
      <c r="D19" s="153"/>
      <c r="E19" s="68" t="s">
        <v>310</v>
      </c>
      <c r="F19" s="69"/>
      <c r="G19" s="15" t="s">
        <v>124</v>
      </c>
      <c r="H19" s="160"/>
      <c r="I19" s="161"/>
      <c r="J19" s="161"/>
      <c r="K19" s="161"/>
      <c r="L19" s="161"/>
      <c r="M19" s="161"/>
      <c r="N19" s="161"/>
      <c r="O19" s="161"/>
      <c r="P19" s="162"/>
    </row>
    <row r="20" spans="1:16" ht="99.95" customHeight="1">
      <c r="A20" s="3" t="str">
        <f>B20 &amp; ""</f>
        <v>3-②</v>
      </c>
      <c r="B20" s="151" t="s">
        <v>23</v>
      </c>
      <c r="C20" s="152"/>
      <c r="D20" s="153"/>
      <c r="E20" s="68" t="s">
        <v>311</v>
      </c>
      <c r="F20" s="69"/>
      <c r="G20" s="15" t="s">
        <v>124</v>
      </c>
      <c r="H20" s="160"/>
      <c r="I20" s="161"/>
      <c r="J20" s="161"/>
      <c r="K20" s="161"/>
      <c r="L20" s="161"/>
      <c r="M20" s="161"/>
      <c r="N20" s="161"/>
      <c r="O20" s="161"/>
      <c r="P20" s="162"/>
    </row>
    <row r="21" spans="1:16" ht="99.95" customHeight="1">
      <c r="A21" s="3" t="str">
        <f>B21 &amp; ""</f>
        <v>3-③</v>
      </c>
      <c r="B21" s="151" t="s">
        <v>25</v>
      </c>
      <c r="C21" s="152"/>
      <c r="D21" s="153"/>
      <c r="E21" s="68" t="s">
        <v>312</v>
      </c>
      <c r="F21" s="69"/>
      <c r="G21" s="15" t="s">
        <v>124</v>
      </c>
      <c r="H21" s="160"/>
      <c r="I21" s="161"/>
      <c r="J21" s="161"/>
      <c r="K21" s="161"/>
      <c r="L21" s="161"/>
      <c r="M21" s="161"/>
      <c r="N21" s="161"/>
      <c r="O21" s="161"/>
      <c r="P21" s="162"/>
    </row>
    <row r="22" spans="1:16" ht="99.95" customHeight="1">
      <c r="A22" s="3" t="str">
        <f>B22 &amp; ""</f>
        <v>3-④</v>
      </c>
      <c r="B22" s="151" t="s">
        <v>27</v>
      </c>
      <c r="C22" s="152"/>
      <c r="D22" s="153"/>
      <c r="E22" s="68" t="s">
        <v>313</v>
      </c>
      <c r="F22" s="69"/>
      <c r="G22" s="15" t="s">
        <v>124</v>
      </c>
      <c r="H22" s="160"/>
      <c r="I22" s="161"/>
      <c r="J22" s="161"/>
      <c r="K22" s="161"/>
      <c r="L22" s="161"/>
      <c r="M22" s="161"/>
      <c r="N22" s="161"/>
      <c r="O22" s="161"/>
      <c r="P22" s="162"/>
    </row>
    <row r="23" spans="1:16" ht="30" customHeight="1" thickBot="1">
      <c r="B23" s="142" t="s">
        <v>140</v>
      </c>
      <c r="C23" s="143"/>
      <c r="D23" s="143"/>
      <c r="E23" s="144"/>
      <c r="F23" s="70" t="str">
        <f>IF(SUM(F19:F22)=0,"",SUM(F19:F22))</f>
        <v/>
      </c>
      <c r="G23" s="20" t="s">
        <v>124</v>
      </c>
      <c r="H23" s="163"/>
      <c r="I23" s="164"/>
      <c r="J23" s="164"/>
      <c r="K23" s="164"/>
      <c r="L23" s="164"/>
      <c r="M23" s="164"/>
      <c r="N23" s="164"/>
      <c r="O23" s="164"/>
      <c r="P23" s="165"/>
    </row>
    <row r="24" spans="1:16" ht="30" customHeight="1" thickBot="1">
      <c r="B24" s="145" t="str">
        <f>DBCS(初期設定!$X$6) &amp; "　" &amp; 初期設定!$Y$6 &amp; "（" &amp; 初期設定!$Z$6 &amp; "分）"</f>
        <v>４　介護・福祉サービスの理解と医療との連携（180分）</v>
      </c>
      <c r="C24" s="146"/>
      <c r="D24" s="146"/>
      <c r="E24" s="146"/>
      <c r="F24" s="146"/>
      <c r="G24" s="146"/>
      <c r="H24" s="146"/>
      <c r="I24" s="146"/>
      <c r="J24" s="146"/>
      <c r="K24" s="146"/>
      <c r="L24" s="146"/>
      <c r="M24" s="146"/>
      <c r="N24" s="146"/>
      <c r="O24" s="146"/>
      <c r="P24" s="147"/>
    </row>
    <row r="25" spans="1:16" ht="30" customHeight="1">
      <c r="B25" s="148" t="s">
        <v>155</v>
      </c>
      <c r="C25" s="149"/>
      <c r="D25" s="150"/>
      <c r="E25" s="23" t="s">
        <v>149</v>
      </c>
      <c r="F25" s="166" t="s">
        <v>10</v>
      </c>
      <c r="G25" s="167"/>
      <c r="H25" s="166" t="s">
        <v>123</v>
      </c>
      <c r="I25" s="168"/>
      <c r="J25" s="168"/>
      <c r="K25" s="168"/>
      <c r="L25" s="168"/>
      <c r="M25" s="168"/>
      <c r="N25" s="168"/>
      <c r="O25" s="168"/>
      <c r="P25" s="169"/>
    </row>
    <row r="26" spans="1:16" ht="99.95" customHeight="1">
      <c r="A26" s="3" t="str">
        <f>B26 &amp; ""</f>
        <v>4-①</v>
      </c>
      <c r="B26" s="151" t="s">
        <v>29</v>
      </c>
      <c r="C26" s="152"/>
      <c r="D26" s="153"/>
      <c r="E26" s="68" t="s">
        <v>314</v>
      </c>
      <c r="F26" s="69"/>
      <c r="G26" s="15" t="s">
        <v>124</v>
      </c>
      <c r="H26" s="160"/>
      <c r="I26" s="161"/>
      <c r="J26" s="161"/>
      <c r="K26" s="161"/>
      <c r="L26" s="161"/>
      <c r="M26" s="161"/>
      <c r="N26" s="161"/>
      <c r="O26" s="161"/>
      <c r="P26" s="162"/>
    </row>
    <row r="27" spans="1:16" ht="99.95" customHeight="1">
      <c r="A27" s="3" t="str">
        <f>B27 &amp; ""</f>
        <v>4-②</v>
      </c>
      <c r="B27" s="151" t="s">
        <v>31</v>
      </c>
      <c r="C27" s="152"/>
      <c r="D27" s="153"/>
      <c r="E27" s="68" t="s">
        <v>315</v>
      </c>
      <c r="F27" s="69"/>
      <c r="G27" s="15" t="s">
        <v>124</v>
      </c>
      <c r="H27" s="160"/>
      <c r="I27" s="161"/>
      <c r="J27" s="161"/>
      <c r="K27" s="161"/>
      <c r="L27" s="161"/>
      <c r="M27" s="161"/>
      <c r="N27" s="161"/>
      <c r="O27" s="161"/>
      <c r="P27" s="162"/>
    </row>
    <row r="28" spans="1:16" ht="99.95" customHeight="1">
      <c r="A28" s="3" t="str">
        <f>B28 &amp; ""</f>
        <v>4-③</v>
      </c>
      <c r="B28" s="151" t="s">
        <v>33</v>
      </c>
      <c r="C28" s="152"/>
      <c r="D28" s="153"/>
      <c r="E28" s="68" t="s">
        <v>316</v>
      </c>
      <c r="F28" s="69"/>
      <c r="G28" s="15" t="s">
        <v>124</v>
      </c>
      <c r="H28" s="160"/>
      <c r="I28" s="161"/>
      <c r="J28" s="161"/>
      <c r="K28" s="161"/>
      <c r="L28" s="161"/>
      <c r="M28" s="161"/>
      <c r="N28" s="161"/>
      <c r="O28" s="161"/>
      <c r="P28" s="162"/>
    </row>
    <row r="29" spans="1:16" ht="99.95" customHeight="1">
      <c r="A29" s="3" t="str">
        <f>B29 &amp; ""</f>
        <v>追加</v>
      </c>
      <c r="B29" s="151" t="s">
        <v>158</v>
      </c>
      <c r="C29" s="175"/>
      <c r="D29" s="71"/>
      <c r="E29" s="68"/>
      <c r="F29" s="69"/>
      <c r="G29" s="15" t="s">
        <v>124</v>
      </c>
      <c r="H29" s="160"/>
      <c r="I29" s="161"/>
      <c r="J29" s="161"/>
      <c r="K29" s="161"/>
      <c r="L29" s="161"/>
      <c r="M29" s="161"/>
      <c r="N29" s="161"/>
      <c r="O29" s="161"/>
      <c r="P29" s="162"/>
    </row>
    <row r="30" spans="1:16" ht="99.95" customHeight="1">
      <c r="A30" s="3" t="str">
        <f>B30 &amp; ""</f>
        <v>追加</v>
      </c>
      <c r="B30" s="151" t="s">
        <v>158</v>
      </c>
      <c r="C30" s="175"/>
      <c r="D30" s="71"/>
      <c r="E30" s="68"/>
      <c r="F30" s="69"/>
      <c r="G30" s="15" t="s">
        <v>124</v>
      </c>
      <c r="H30" s="160"/>
      <c r="I30" s="161"/>
      <c r="J30" s="161"/>
      <c r="K30" s="161"/>
      <c r="L30" s="161"/>
      <c r="M30" s="161"/>
      <c r="N30" s="161"/>
      <c r="O30" s="161"/>
      <c r="P30" s="162"/>
    </row>
    <row r="31" spans="1:16" ht="30" customHeight="1" thickBot="1">
      <c r="B31" s="142" t="s">
        <v>140</v>
      </c>
      <c r="C31" s="143"/>
      <c r="D31" s="143"/>
      <c r="E31" s="144"/>
      <c r="F31" s="70" t="str">
        <f>IF(SUM(F26:F30)=0,"",SUM(F26:F30))</f>
        <v/>
      </c>
      <c r="G31" s="20" t="s">
        <v>124</v>
      </c>
      <c r="H31" s="163"/>
      <c r="I31" s="164"/>
      <c r="J31" s="164"/>
      <c r="K31" s="164"/>
      <c r="L31" s="164"/>
      <c r="M31" s="164"/>
      <c r="N31" s="164"/>
      <c r="O31" s="164"/>
      <c r="P31" s="165"/>
    </row>
    <row r="32" spans="1:16" ht="30" customHeight="1" thickBot="1">
      <c r="B32" s="145" t="str">
        <f>DBCS(初期設定!$X$7) &amp; "　" &amp; 初期設定!$Y$7 &amp; "（" &amp; 初期設定!$Z$7 &amp; "分）"</f>
        <v>５　介護におけるコミュニケーション技術（360分）</v>
      </c>
      <c r="C32" s="146"/>
      <c r="D32" s="146"/>
      <c r="E32" s="146"/>
      <c r="F32" s="146"/>
      <c r="G32" s="146"/>
      <c r="H32" s="146"/>
      <c r="I32" s="146"/>
      <c r="J32" s="146"/>
      <c r="K32" s="146"/>
      <c r="L32" s="146"/>
      <c r="M32" s="146"/>
      <c r="N32" s="146"/>
      <c r="O32" s="146"/>
      <c r="P32" s="147"/>
    </row>
    <row r="33" spans="1:16" ht="30" customHeight="1">
      <c r="B33" s="148" t="s">
        <v>155</v>
      </c>
      <c r="C33" s="149"/>
      <c r="D33" s="150"/>
      <c r="E33" s="23" t="s">
        <v>149</v>
      </c>
      <c r="F33" s="166" t="s">
        <v>10</v>
      </c>
      <c r="G33" s="167"/>
      <c r="H33" s="166" t="s">
        <v>123</v>
      </c>
      <c r="I33" s="168"/>
      <c r="J33" s="168"/>
      <c r="K33" s="168"/>
      <c r="L33" s="168"/>
      <c r="M33" s="168"/>
      <c r="N33" s="168"/>
      <c r="O33" s="168"/>
      <c r="P33" s="169"/>
    </row>
    <row r="34" spans="1:16" ht="99.95" customHeight="1">
      <c r="A34" s="3" t="str">
        <f>B34 &amp; ""</f>
        <v>5-①</v>
      </c>
      <c r="B34" s="151" t="s">
        <v>35</v>
      </c>
      <c r="C34" s="152"/>
      <c r="D34" s="153"/>
      <c r="E34" s="68" t="s">
        <v>317</v>
      </c>
      <c r="F34" s="69"/>
      <c r="G34" s="15" t="s">
        <v>124</v>
      </c>
      <c r="H34" s="160"/>
      <c r="I34" s="161"/>
      <c r="J34" s="161"/>
      <c r="K34" s="161"/>
      <c r="L34" s="161"/>
      <c r="M34" s="161"/>
      <c r="N34" s="161"/>
      <c r="O34" s="161"/>
      <c r="P34" s="162"/>
    </row>
    <row r="35" spans="1:16" ht="99.95" customHeight="1">
      <c r="A35" s="3" t="str">
        <f>B35 &amp; ""</f>
        <v>5-②</v>
      </c>
      <c r="B35" s="151" t="s">
        <v>37</v>
      </c>
      <c r="C35" s="152"/>
      <c r="D35" s="153"/>
      <c r="E35" s="68" t="s">
        <v>318</v>
      </c>
      <c r="F35" s="69"/>
      <c r="G35" s="15" t="s">
        <v>124</v>
      </c>
      <c r="H35" s="160"/>
      <c r="I35" s="161"/>
      <c r="J35" s="161"/>
      <c r="K35" s="161"/>
      <c r="L35" s="161"/>
      <c r="M35" s="161"/>
      <c r="N35" s="161"/>
      <c r="O35" s="161"/>
      <c r="P35" s="162"/>
    </row>
    <row r="36" spans="1:16" ht="30" customHeight="1" thickBot="1">
      <c r="B36" s="142" t="s">
        <v>140</v>
      </c>
      <c r="C36" s="143"/>
      <c r="D36" s="143"/>
      <c r="E36" s="144"/>
      <c r="F36" s="70" t="str">
        <f>IF(SUM(F34:F35)=0,"",SUM(F34:F35))</f>
        <v/>
      </c>
      <c r="G36" s="20" t="s">
        <v>124</v>
      </c>
      <c r="H36" s="163"/>
      <c r="I36" s="164"/>
      <c r="J36" s="164"/>
      <c r="K36" s="164"/>
      <c r="L36" s="164"/>
      <c r="M36" s="164"/>
      <c r="N36" s="164"/>
      <c r="O36" s="164"/>
      <c r="P36" s="165"/>
    </row>
    <row r="37" spans="1:16" ht="30" customHeight="1" thickBot="1">
      <c r="B37" s="145" t="str">
        <f>DBCS(初期設定!$X$8) &amp; "　" &amp; 初期設定!$Y$8 &amp; "（" &amp; 初期設定!$Z$8 &amp; "分）"</f>
        <v>６　老化と認知症の理解（540分）</v>
      </c>
      <c r="C37" s="146"/>
      <c r="D37" s="146"/>
      <c r="E37" s="146"/>
      <c r="F37" s="146"/>
      <c r="G37" s="146"/>
      <c r="H37" s="146"/>
      <c r="I37" s="146"/>
      <c r="J37" s="146"/>
      <c r="K37" s="146"/>
      <c r="L37" s="146"/>
      <c r="M37" s="146"/>
      <c r="N37" s="146"/>
      <c r="O37" s="146"/>
      <c r="P37" s="147"/>
    </row>
    <row r="38" spans="1:16" ht="30" customHeight="1">
      <c r="B38" s="148" t="s">
        <v>155</v>
      </c>
      <c r="C38" s="149"/>
      <c r="D38" s="150"/>
      <c r="E38" s="23" t="s">
        <v>149</v>
      </c>
      <c r="F38" s="166" t="s">
        <v>10</v>
      </c>
      <c r="G38" s="167"/>
      <c r="H38" s="166" t="s">
        <v>123</v>
      </c>
      <c r="I38" s="168"/>
      <c r="J38" s="168"/>
      <c r="K38" s="168"/>
      <c r="L38" s="168"/>
      <c r="M38" s="168"/>
      <c r="N38" s="168"/>
      <c r="O38" s="168"/>
      <c r="P38" s="169"/>
    </row>
    <row r="39" spans="1:16" ht="99.95" customHeight="1">
      <c r="A39" s="3" t="str">
        <f t="shared" ref="A39:A44" si="0">B39 &amp; ""</f>
        <v>6-①</v>
      </c>
      <c r="B39" s="151" t="s">
        <v>39</v>
      </c>
      <c r="C39" s="152"/>
      <c r="D39" s="153"/>
      <c r="E39" s="68" t="s">
        <v>338</v>
      </c>
      <c r="F39" s="69"/>
      <c r="G39" s="15" t="s">
        <v>124</v>
      </c>
      <c r="H39" s="160"/>
      <c r="I39" s="161"/>
      <c r="J39" s="161"/>
      <c r="K39" s="161"/>
      <c r="L39" s="161"/>
      <c r="M39" s="161"/>
      <c r="N39" s="161"/>
      <c r="O39" s="161"/>
      <c r="P39" s="162"/>
    </row>
    <row r="40" spans="1:16" ht="99.95" customHeight="1">
      <c r="A40" s="3" t="str">
        <f t="shared" si="0"/>
        <v>6-②</v>
      </c>
      <c r="B40" s="151" t="s">
        <v>41</v>
      </c>
      <c r="C40" s="152"/>
      <c r="D40" s="153"/>
      <c r="E40" s="68" t="s">
        <v>319</v>
      </c>
      <c r="F40" s="69"/>
      <c r="G40" s="15" t="s">
        <v>124</v>
      </c>
      <c r="H40" s="160"/>
      <c r="I40" s="161"/>
      <c r="J40" s="161"/>
      <c r="K40" s="161"/>
      <c r="L40" s="161"/>
      <c r="M40" s="161"/>
      <c r="N40" s="161"/>
      <c r="O40" s="161"/>
      <c r="P40" s="162"/>
    </row>
    <row r="41" spans="1:16" ht="99.95" customHeight="1">
      <c r="A41" s="3" t="str">
        <f t="shared" si="0"/>
        <v>6-③</v>
      </c>
      <c r="B41" s="151" t="s">
        <v>93</v>
      </c>
      <c r="C41" s="152"/>
      <c r="D41" s="153"/>
      <c r="E41" s="68" t="s">
        <v>320</v>
      </c>
      <c r="F41" s="69"/>
      <c r="G41" s="15" t="s">
        <v>124</v>
      </c>
      <c r="H41" s="160"/>
      <c r="I41" s="161"/>
      <c r="J41" s="161"/>
      <c r="K41" s="161"/>
      <c r="L41" s="161"/>
      <c r="M41" s="161"/>
      <c r="N41" s="161"/>
      <c r="O41" s="161"/>
      <c r="P41" s="162"/>
    </row>
    <row r="42" spans="1:16" ht="99.95" customHeight="1">
      <c r="A42" s="3" t="str">
        <f t="shared" si="0"/>
        <v>6-④</v>
      </c>
      <c r="B42" s="151" t="s">
        <v>94</v>
      </c>
      <c r="C42" s="152"/>
      <c r="D42" s="153"/>
      <c r="E42" s="68" t="s">
        <v>321</v>
      </c>
      <c r="F42" s="69"/>
      <c r="G42" s="15" t="s">
        <v>124</v>
      </c>
      <c r="H42" s="160"/>
      <c r="I42" s="161"/>
      <c r="J42" s="161"/>
      <c r="K42" s="161"/>
      <c r="L42" s="161"/>
      <c r="M42" s="161"/>
      <c r="N42" s="161"/>
      <c r="O42" s="161"/>
      <c r="P42" s="162"/>
    </row>
    <row r="43" spans="1:16" ht="99.95" customHeight="1">
      <c r="A43" s="3" t="str">
        <f t="shared" si="0"/>
        <v>6-⑤</v>
      </c>
      <c r="B43" s="151" t="s">
        <v>95</v>
      </c>
      <c r="C43" s="152"/>
      <c r="D43" s="153"/>
      <c r="E43" s="68" t="s">
        <v>322</v>
      </c>
      <c r="F43" s="69"/>
      <c r="G43" s="15" t="s">
        <v>124</v>
      </c>
      <c r="H43" s="160"/>
      <c r="I43" s="161"/>
      <c r="J43" s="161"/>
      <c r="K43" s="161"/>
      <c r="L43" s="161"/>
      <c r="M43" s="161"/>
      <c r="N43" s="161"/>
      <c r="O43" s="161"/>
      <c r="P43" s="162"/>
    </row>
    <row r="44" spans="1:16" ht="99.95" customHeight="1">
      <c r="A44" s="3" t="str">
        <f t="shared" si="0"/>
        <v>6-⑥</v>
      </c>
      <c r="B44" s="151" t="s">
        <v>161</v>
      </c>
      <c r="C44" s="152"/>
      <c r="D44" s="153"/>
      <c r="E44" s="68" t="s">
        <v>323</v>
      </c>
      <c r="F44" s="69"/>
      <c r="G44" s="15" t="s">
        <v>124</v>
      </c>
      <c r="H44" s="160"/>
      <c r="I44" s="161"/>
      <c r="J44" s="161"/>
      <c r="K44" s="161"/>
      <c r="L44" s="161"/>
      <c r="M44" s="161"/>
      <c r="N44" s="161"/>
      <c r="O44" s="161"/>
      <c r="P44" s="162"/>
    </row>
    <row r="45" spans="1:16" ht="30" customHeight="1" thickBot="1">
      <c r="B45" s="142" t="s">
        <v>140</v>
      </c>
      <c r="C45" s="143"/>
      <c r="D45" s="143"/>
      <c r="E45" s="144"/>
      <c r="F45" s="70" t="str">
        <f>IF(SUM(F39:F44)=0,"",SUM(F39:F44))</f>
        <v/>
      </c>
      <c r="G45" s="20" t="s">
        <v>124</v>
      </c>
      <c r="H45" s="163"/>
      <c r="I45" s="164"/>
      <c r="J45" s="164"/>
      <c r="K45" s="164"/>
      <c r="L45" s="164"/>
      <c r="M45" s="164"/>
      <c r="N45" s="164"/>
      <c r="O45" s="164"/>
      <c r="P45" s="165"/>
    </row>
    <row r="46" spans="1:16" ht="30" customHeight="1" thickBot="1">
      <c r="B46" s="145" t="str">
        <f>DBCS(初期設定!$X$9) &amp; "　" &amp; 初期設定!$Y$9 &amp; "（" &amp; 初期設定!$Z$9 &amp; "分）"</f>
        <v>７　障害の理解（180分）</v>
      </c>
      <c r="C46" s="146"/>
      <c r="D46" s="146"/>
      <c r="E46" s="146"/>
      <c r="F46" s="146"/>
      <c r="G46" s="146"/>
      <c r="H46" s="146"/>
      <c r="I46" s="146"/>
      <c r="J46" s="146"/>
      <c r="K46" s="146"/>
      <c r="L46" s="146"/>
      <c r="M46" s="146"/>
      <c r="N46" s="146"/>
      <c r="O46" s="146"/>
      <c r="P46" s="147"/>
    </row>
    <row r="47" spans="1:16" ht="30" customHeight="1">
      <c r="B47" s="148" t="s">
        <v>155</v>
      </c>
      <c r="C47" s="149"/>
      <c r="D47" s="150"/>
      <c r="E47" s="23" t="s">
        <v>149</v>
      </c>
      <c r="F47" s="166" t="s">
        <v>10</v>
      </c>
      <c r="G47" s="167"/>
      <c r="H47" s="166" t="s">
        <v>123</v>
      </c>
      <c r="I47" s="168"/>
      <c r="J47" s="168"/>
      <c r="K47" s="168"/>
      <c r="L47" s="168"/>
      <c r="M47" s="168"/>
      <c r="N47" s="168"/>
      <c r="O47" s="168"/>
      <c r="P47" s="169"/>
    </row>
    <row r="48" spans="1:16" ht="99.95" customHeight="1">
      <c r="A48" s="3" t="str">
        <f>B48 &amp; ""</f>
        <v>7-①</v>
      </c>
      <c r="B48" s="151" t="s">
        <v>43</v>
      </c>
      <c r="C48" s="152"/>
      <c r="D48" s="153"/>
      <c r="E48" s="68" t="s">
        <v>324</v>
      </c>
      <c r="F48" s="69"/>
      <c r="G48" s="15" t="s">
        <v>124</v>
      </c>
      <c r="H48" s="160"/>
      <c r="I48" s="161"/>
      <c r="J48" s="161"/>
      <c r="K48" s="161"/>
      <c r="L48" s="161"/>
      <c r="M48" s="161"/>
      <c r="N48" s="161"/>
      <c r="O48" s="161"/>
      <c r="P48" s="162"/>
    </row>
    <row r="49" spans="1:16" ht="99.95" customHeight="1">
      <c r="A49" s="3" t="str">
        <f>B49 &amp; ""</f>
        <v>7-②</v>
      </c>
      <c r="B49" s="151" t="s">
        <v>45</v>
      </c>
      <c r="C49" s="152"/>
      <c r="D49" s="153"/>
      <c r="E49" s="68" t="s">
        <v>325</v>
      </c>
      <c r="F49" s="69"/>
      <c r="G49" s="15" t="s">
        <v>124</v>
      </c>
      <c r="H49" s="160"/>
      <c r="I49" s="161"/>
      <c r="J49" s="161"/>
      <c r="K49" s="161"/>
      <c r="L49" s="161"/>
      <c r="M49" s="161"/>
      <c r="N49" s="161"/>
      <c r="O49" s="161"/>
      <c r="P49" s="162"/>
    </row>
    <row r="50" spans="1:16" ht="99.95" customHeight="1">
      <c r="A50" s="3" t="str">
        <f>B50 &amp; ""</f>
        <v>7-③</v>
      </c>
      <c r="B50" s="151" t="s">
        <v>47</v>
      </c>
      <c r="C50" s="152"/>
      <c r="D50" s="153"/>
      <c r="E50" s="68" t="s">
        <v>326</v>
      </c>
      <c r="F50" s="69"/>
      <c r="G50" s="15" t="s">
        <v>124</v>
      </c>
      <c r="H50" s="160"/>
      <c r="I50" s="161"/>
      <c r="J50" s="161"/>
      <c r="K50" s="161"/>
      <c r="L50" s="161"/>
      <c r="M50" s="161"/>
      <c r="N50" s="161"/>
      <c r="O50" s="161"/>
      <c r="P50" s="162"/>
    </row>
    <row r="51" spans="1:16" ht="30" customHeight="1" thickBot="1">
      <c r="B51" s="170" t="s">
        <v>140</v>
      </c>
      <c r="C51" s="171"/>
      <c r="D51" s="171"/>
      <c r="E51" s="172"/>
      <c r="F51" s="73" t="str">
        <f>IF(SUM(F48:F50)=0,"",SUM(F48:F50))</f>
        <v/>
      </c>
      <c r="G51" s="17" t="s">
        <v>124</v>
      </c>
      <c r="H51" s="176"/>
      <c r="I51" s="177"/>
      <c r="J51" s="177"/>
      <c r="K51" s="177"/>
      <c r="L51" s="177"/>
      <c r="M51" s="177"/>
      <c r="N51" s="177"/>
      <c r="O51" s="177"/>
      <c r="P51" s="178"/>
    </row>
    <row r="52" spans="1:16" ht="30" customHeight="1" thickBot="1">
      <c r="B52" s="145" t="str">
        <f>DBCS(初期設定!$X$10) &amp; "　" &amp; 初期設定!$Y$10 &amp; "（" &amp; 初期設定!$Z$10 &amp; "分）"</f>
        <v>８　こころとからだのしくみと生活支援技術（1440分）</v>
      </c>
      <c r="C52" s="146"/>
      <c r="D52" s="146"/>
      <c r="E52" s="146"/>
      <c r="F52" s="146"/>
      <c r="G52" s="146"/>
      <c r="H52" s="146"/>
      <c r="I52" s="146"/>
      <c r="J52" s="146"/>
      <c r="K52" s="146"/>
      <c r="L52" s="146"/>
      <c r="M52" s="146"/>
      <c r="N52" s="146"/>
      <c r="O52" s="146"/>
      <c r="P52" s="147"/>
    </row>
    <row r="53" spans="1:16" ht="30" customHeight="1">
      <c r="B53" s="179" t="s">
        <v>156</v>
      </c>
      <c r="C53" s="180"/>
      <c r="D53" s="24" t="s">
        <v>155</v>
      </c>
      <c r="E53" s="23" t="s">
        <v>149</v>
      </c>
      <c r="F53" s="166" t="s">
        <v>10</v>
      </c>
      <c r="G53" s="167"/>
      <c r="H53" s="166" t="s">
        <v>123</v>
      </c>
      <c r="I53" s="168"/>
      <c r="J53" s="168"/>
      <c r="K53" s="168"/>
      <c r="L53" s="168"/>
      <c r="M53" s="168"/>
      <c r="N53" s="168"/>
      <c r="O53" s="168"/>
      <c r="P53" s="169"/>
    </row>
    <row r="54" spans="1:16" ht="99.95" customHeight="1">
      <c r="A54" s="3" t="str">
        <f t="shared" ref="A54:A65" si="1">D54 &amp; ""</f>
        <v>8-①</v>
      </c>
      <c r="B54" s="181"/>
      <c r="C54" s="182"/>
      <c r="D54" s="11" t="s">
        <v>51</v>
      </c>
      <c r="E54" s="68" t="s">
        <v>327</v>
      </c>
      <c r="F54" s="69"/>
      <c r="G54" s="15" t="s">
        <v>124</v>
      </c>
      <c r="H54" s="160"/>
      <c r="I54" s="161"/>
      <c r="J54" s="161"/>
      <c r="K54" s="161"/>
      <c r="L54" s="161"/>
      <c r="M54" s="161"/>
      <c r="N54" s="161"/>
      <c r="O54" s="161"/>
      <c r="P54" s="162"/>
    </row>
    <row r="55" spans="1:16" ht="99.95" customHeight="1">
      <c r="A55" s="3" t="str">
        <f t="shared" si="1"/>
        <v>8-②</v>
      </c>
      <c r="B55" s="181"/>
      <c r="C55" s="182"/>
      <c r="D55" s="11" t="s">
        <v>53</v>
      </c>
      <c r="E55" s="68" t="s">
        <v>328</v>
      </c>
      <c r="F55" s="69"/>
      <c r="G55" s="15" t="s">
        <v>124</v>
      </c>
      <c r="H55" s="160"/>
      <c r="I55" s="161"/>
      <c r="J55" s="161"/>
      <c r="K55" s="161"/>
      <c r="L55" s="161"/>
      <c r="M55" s="161"/>
      <c r="N55" s="161"/>
      <c r="O55" s="161"/>
      <c r="P55" s="162"/>
    </row>
    <row r="56" spans="1:16" ht="99.95" customHeight="1">
      <c r="A56" s="3" t="str">
        <f t="shared" si="1"/>
        <v>8-③</v>
      </c>
      <c r="B56" s="181"/>
      <c r="C56" s="182"/>
      <c r="D56" s="11" t="s">
        <v>55</v>
      </c>
      <c r="E56" s="68" t="s">
        <v>329</v>
      </c>
      <c r="F56" s="69"/>
      <c r="G56" s="15" t="s">
        <v>124</v>
      </c>
      <c r="H56" s="160"/>
      <c r="I56" s="161"/>
      <c r="J56" s="161"/>
      <c r="K56" s="161"/>
      <c r="L56" s="161"/>
      <c r="M56" s="161"/>
      <c r="N56" s="161"/>
      <c r="O56" s="161"/>
      <c r="P56" s="162"/>
    </row>
    <row r="57" spans="1:16" ht="99.95" customHeight="1">
      <c r="A57" s="3" t="str">
        <f t="shared" si="1"/>
        <v>8-④</v>
      </c>
      <c r="B57" s="181" t="s">
        <v>162</v>
      </c>
      <c r="C57" s="182"/>
      <c r="D57" s="11" t="s">
        <v>97</v>
      </c>
      <c r="E57" s="68" t="s">
        <v>330</v>
      </c>
      <c r="F57" s="69"/>
      <c r="G57" s="15" t="s">
        <v>124</v>
      </c>
      <c r="H57" s="160"/>
      <c r="I57" s="161"/>
      <c r="J57" s="161"/>
      <c r="K57" s="161"/>
      <c r="L57" s="161"/>
      <c r="M57" s="161"/>
      <c r="N57" s="161"/>
      <c r="O57" s="161"/>
      <c r="P57" s="162"/>
    </row>
    <row r="58" spans="1:16" ht="99.95" customHeight="1">
      <c r="A58" s="3" t="str">
        <f t="shared" si="1"/>
        <v>8-⑤</v>
      </c>
      <c r="B58" s="181"/>
      <c r="C58" s="182"/>
      <c r="D58" s="11" t="s">
        <v>98</v>
      </c>
      <c r="E58" s="68" t="s">
        <v>331</v>
      </c>
      <c r="F58" s="69"/>
      <c r="G58" s="15" t="s">
        <v>124</v>
      </c>
      <c r="H58" s="160"/>
      <c r="I58" s="161"/>
      <c r="J58" s="161"/>
      <c r="K58" s="161"/>
      <c r="L58" s="161"/>
      <c r="M58" s="161"/>
      <c r="N58" s="161"/>
      <c r="O58" s="161"/>
      <c r="P58" s="162"/>
    </row>
    <row r="59" spans="1:16" ht="99.95" customHeight="1">
      <c r="A59" s="3" t="str">
        <f t="shared" si="1"/>
        <v>8-⑥</v>
      </c>
      <c r="B59" s="181"/>
      <c r="C59" s="182"/>
      <c r="D59" s="11" t="s">
        <v>100</v>
      </c>
      <c r="E59" s="68" t="s">
        <v>332</v>
      </c>
      <c r="F59" s="69"/>
      <c r="G59" s="15" t="s">
        <v>124</v>
      </c>
      <c r="H59" s="160"/>
      <c r="I59" s="161"/>
      <c r="J59" s="161"/>
      <c r="K59" s="161"/>
      <c r="L59" s="161"/>
      <c r="M59" s="161"/>
      <c r="N59" s="161"/>
      <c r="O59" s="161"/>
      <c r="P59" s="162"/>
    </row>
    <row r="60" spans="1:16" ht="99.95" customHeight="1">
      <c r="A60" s="3" t="str">
        <f t="shared" si="1"/>
        <v>8-⑦</v>
      </c>
      <c r="B60" s="181"/>
      <c r="C60" s="182"/>
      <c r="D60" s="11" t="s">
        <v>101</v>
      </c>
      <c r="E60" s="68" t="s">
        <v>333</v>
      </c>
      <c r="F60" s="69"/>
      <c r="G60" s="15" t="s">
        <v>124</v>
      </c>
      <c r="H60" s="160"/>
      <c r="I60" s="161"/>
      <c r="J60" s="161"/>
      <c r="K60" s="161"/>
      <c r="L60" s="161"/>
      <c r="M60" s="161"/>
      <c r="N60" s="161"/>
      <c r="O60" s="161"/>
      <c r="P60" s="162"/>
    </row>
    <row r="61" spans="1:16" ht="99.95" customHeight="1">
      <c r="A61" s="3" t="str">
        <f t="shared" si="1"/>
        <v>8-⑧</v>
      </c>
      <c r="B61" s="181"/>
      <c r="C61" s="182"/>
      <c r="D61" s="11" t="s">
        <v>102</v>
      </c>
      <c r="E61" s="68" t="s">
        <v>334</v>
      </c>
      <c r="F61" s="69"/>
      <c r="G61" s="15" t="s">
        <v>124</v>
      </c>
      <c r="H61" s="160"/>
      <c r="I61" s="161"/>
      <c r="J61" s="161"/>
      <c r="K61" s="161"/>
      <c r="L61" s="161"/>
      <c r="M61" s="161"/>
      <c r="N61" s="161"/>
      <c r="O61" s="161"/>
      <c r="P61" s="162"/>
    </row>
    <row r="62" spans="1:16" ht="99.95" customHeight="1">
      <c r="A62" s="3" t="str">
        <f t="shared" si="1"/>
        <v>8-⑨</v>
      </c>
      <c r="B62" s="181" t="s">
        <v>157</v>
      </c>
      <c r="C62" s="182"/>
      <c r="D62" s="11" t="s">
        <v>103</v>
      </c>
      <c r="E62" s="68" t="s">
        <v>339</v>
      </c>
      <c r="F62" s="69"/>
      <c r="G62" s="15" t="s">
        <v>124</v>
      </c>
      <c r="H62" s="160"/>
      <c r="I62" s="161"/>
      <c r="J62" s="161"/>
      <c r="K62" s="161"/>
      <c r="L62" s="161"/>
      <c r="M62" s="161"/>
      <c r="N62" s="161"/>
      <c r="O62" s="161"/>
      <c r="P62" s="162"/>
    </row>
    <row r="63" spans="1:16" ht="99.95" customHeight="1">
      <c r="A63" s="3" t="str">
        <f t="shared" si="1"/>
        <v>8-⑩</v>
      </c>
      <c r="B63" s="181"/>
      <c r="C63" s="182"/>
      <c r="D63" s="11" t="s">
        <v>105</v>
      </c>
      <c r="E63" s="68" t="s">
        <v>335</v>
      </c>
      <c r="F63" s="69"/>
      <c r="G63" s="15" t="s">
        <v>124</v>
      </c>
      <c r="H63" s="160"/>
      <c r="I63" s="161"/>
      <c r="J63" s="161"/>
      <c r="K63" s="161"/>
      <c r="L63" s="161"/>
      <c r="M63" s="161"/>
      <c r="N63" s="161"/>
      <c r="O63" s="161"/>
      <c r="P63" s="162"/>
    </row>
    <row r="64" spans="1:16" ht="99.95" customHeight="1">
      <c r="A64" s="3" t="str">
        <f t="shared" si="1"/>
        <v/>
      </c>
      <c r="B64" s="151" t="s">
        <v>158</v>
      </c>
      <c r="C64" s="175"/>
      <c r="D64" s="71"/>
      <c r="E64" s="68"/>
      <c r="F64" s="69"/>
      <c r="G64" s="15" t="s">
        <v>124</v>
      </c>
      <c r="H64" s="160"/>
      <c r="I64" s="161"/>
      <c r="J64" s="161"/>
      <c r="K64" s="161"/>
      <c r="L64" s="161"/>
      <c r="M64" s="161"/>
      <c r="N64" s="161"/>
      <c r="O64" s="161"/>
      <c r="P64" s="162"/>
    </row>
    <row r="65" spans="1:16" ht="99.95" customHeight="1">
      <c r="A65" s="3" t="str">
        <f t="shared" si="1"/>
        <v/>
      </c>
      <c r="B65" s="151" t="s">
        <v>158</v>
      </c>
      <c r="C65" s="175"/>
      <c r="D65" s="71"/>
      <c r="E65" s="68"/>
      <c r="F65" s="69"/>
      <c r="G65" s="15" t="s">
        <v>124</v>
      </c>
      <c r="H65" s="160"/>
      <c r="I65" s="161"/>
      <c r="J65" s="161"/>
      <c r="K65" s="161"/>
      <c r="L65" s="161"/>
      <c r="M65" s="161"/>
      <c r="N65" s="161"/>
      <c r="O65" s="161"/>
      <c r="P65" s="162"/>
    </row>
    <row r="66" spans="1:16" ht="99.95" customHeight="1">
      <c r="A66" s="3" t="str">
        <f>B66 &amp; ""</f>
        <v>実習</v>
      </c>
      <c r="B66" s="183" t="s">
        <v>142</v>
      </c>
      <c r="C66" s="184"/>
      <c r="D66" s="184"/>
      <c r="E66" s="185"/>
      <c r="F66" s="69"/>
      <c r="G66" s="15" t="s">
        <v>124</v>
      </c>
      <c r="H66" s="160"/>
      <c r="I66" s="161"/>
      <c r="J66" s="161"/>
      <c r="K66" s="161"/>
      <c r="L66" s="161"/>
      <c r="M66" s="161"/>
      <c r="N66" s="161"/>
      <c r="O66" s="161"/>
      <c r="P66" s="162"/>
    </row>
    <row r="67" spans="1:16" ht="30" customHeight="1" thickBot="1">
      <c r="B67" s="142" t="s">
        <v>140</v>
      </c>
      <c r="C67" s="143"/>
      <c r="D67" s="143"/>
      <c r="E67" s="144"/>
      <c r="F67" s="70" t="str">
        <f>IF(SUM(F54:F66)=0,"",SUM(F54:F66))</f>
        <v/>
      </c>
      <c r="G67" s="20" t="s">
        <v>124</v>
      </c>
      <c r="H67" s="163"/>
      <c r="I67" s="164"/>
      <c r="J67" s="164"/>
      <c r="K67" s="164"/>
      <c r="L67" s="164"/>
      <c r="M67" s="164"/>
      <c r="N67" s="164"/>
      <c r="O67" s="164"/>
      <c r="P67" s="165"/>
    </row>
    <row r="68" spans="1:16" ht="30" customHeight="1" thickBot="1">
      <c r="B68" s="145" t="str">
        <f>DBCS(初期設定!$X$11) &amp; "　" &amp; 初期設定!$Y$11 &amp; "（" &amp; 初期設定!$Z$11 &amp; "分）"</f>
        <v>９　振り返り（120分）</v>
      </c>
      <c r="C68" s="146"/>
      <c r="D68" s="146"/>
      <c r="E68" s="146"/>
      <c r="F68" s="146"/>
      <c r="G68" s="146"/>
      <c r="H68" s="146"/>
      <c r="I68" s="146"/>
      <c r="J68" s="146"/>
      <c r="K68" s="146"/>
      <c r="L68" s="146"/>
      <c r="M68" s="146"/>
      <c r="N68" s="146"/>
      <c r="O68" s="146"/>
      <c r="P68" s="147"/>
    </row>
    <row r="69" spans="1:16" ht="30" customHeight="1">
      <c r="B69" s="148" t="s">
        <v>155</v>
      </c>
      <c r="C69" s="149"/>
      <c r="D69" s="150"/>
      <c r="E69" s="23" t="s">
        <v>149</v>
      </c>
      <c r="F69" s="166" t="s">
        <v>10</v>
      </c>
      <c r="G69" s="167"/>
      <c r="H69" s="166" t="s">
        <v>123</v>
      </c>
      <c r="I69" s="168"/>
      <c r="J69" s="168"/>
      <c r="K69" s="168"/>
      <c r="L69" s="168"/>
      <c r="M69" s="168"/>
      <c r="N69" s="168"/>
      <c r="O69" s="168"/>
      <c r="P69" s="169"/>
    </row>
    <row r="70" spans="1:16" ht="99.95" customHeight="1">
      <c r="A70" s="3" t="str">
        <f>B70 &amp; ""</f>
        <v>9-①</v>
      </c>
      <c r="B70" s="151" t="s">
        <v>57</v>
      </c>
      <c r="C70" s="152"/>
      <c r="D70" s="153"/>
      <c r="E70" s="68" t="s">
        <v>336</v>
      </c>
      <c r="F70" s="69"/>
      <c r="G70" s="15" t="s">
        <v>124</v>
      </c>
      <c r="H70" s="160"/>
      <c r="I70" s="161"/>
      <c r="J70" s="161"/>
      <c r="K70" s="161"/>
      <c r="L70" s="161"/>
      <c r="M70" s="161"/>
      <c r="N70" s="161"/>
      <c r="O70" s="161"/>
      <c r="P70" s="162"/>
    </row>
    <row r="71" spans="1:16" ht="99.95" customHeight="1">
      <c r="A71" s="3" t="str">
        <f>B71 &amp; ""</f>
        <v>9-②</v>
      </c>
      <c r="B71" s="151" t="s">
        <v>59</v>
      </c>
      <c r="C71" s="152"/>
      <c r="D71" s="153"/>
      <c r="E71" s="68" t="s">
        <v>337</v>
      </c>
      <c r="F71" s="69"/>
      <c r="G71" s="15" t="s">
        <v>124</v>
      </c>
      <c r="H71" s="160"/>
      <c r="I71" s="161"/>
      <c r="J71" s="161"/>
      <c r="K71" s="161"/>
      <c r="L71" s="161"/>
      <c r="M71" s="161"/>
      <c r="N71" s="161"/>
      <c r="O71" s="161"/>
      <c r="P71" s="162"/>
    </row>
    <row r="72" spans="1:16" ht="30" customHeight="1" thickBot="1">
      <c r="B72" s="142" t="s">
        <v>140</v>
      </c>
      <c r="C72" s="143"/>
      <c r="D72" s="143"/>
      <c r="E72" s="144"/>
      <c r="F72" s="70" t="str">
        <f>IF(SUM(F70:F71)=0,"",SUM(F70:F71))</f>
        <v/>
      </c>
      <c r="G72" s="20" t="s">
        <v>124</v>
      </c>
      <c r="H72" s="163"/>
      <c r="I72" s="164"/>
      <c r="J72" s="164"/>
      <c r="K72" s="164"/>
      <c r="L72" s="164"/>
      <c r="M72" s="164"/>
      <c r="N72" s="164"/>
      <c r="O72" s="164"/>
      <c r="P72" s="165"/>
    </row>
    <row r="73" spans="1:16" ht="30" customHeight="1" thickBot="1">
      <c r="B73" s="154" t="s">
        <v>150</v>
      </c>
      <c r="C73" s="155"/>
      <c r="D73" s="155"/>
      <c r="E73" s="156"/>
      <c r="F73" s="72" t="str">
        <f>IF(SUM(F11,F16,F23,F31,F36,F45,F51,F67,F72)=0,"",SUM(F11,F16,F23,F31,F36,F45,F51,F67,F72))</f>
        <v/>
      </c>
      <c r="G73" s="18" t="s">
        <v>124</v>
      </c>
      <c r="H73" s="158"/>
      <c r="I73" s="158"/>
      <c r="J73" s="158"/>
      <c r="K73" s="158"/>
      <c r="L73" s="158"/>
      <c r="M73" s="158"/>
      <c r="N73" s="158"/>
      <c r="O73" s="158"/>
      <c r="P73" s="159"/>
    </row>
    <row r="74" spans="1:16" ht="15" customHeight="1">
      <c r="B74" s="37" t="s">
        <v>215</v>
      </c>
      <c r="C74" s="157" t="s">
        <v>216</v>
      </c>
      <c r="D74" s="157"/>
      <c r="E74" s="157"/>
      <c r="F74" s="157"/>
      <c r="G74" s="157"/>
      <c r="H74" s="157"/>
      <c r="I74" s="157"/>
      <c r="J74" s="157"/>
      <c r="K74" s="157"/>
      <c r="L74" s="157"/>
      <c r="M74" s="157"/>
      <c r="N74" s="157"/>
      <c r="O74" s="157"/>
      <c r="P74" s="157"/>
    </row>
    <row r="75" spans="1:16" ht="15" customHeight="1">
      <c r="B75" s="37" t="s">
        <v>215</v>
      </c>
      <c r="C75" s="138" t="s">
        <v>217</v>
      </c>
      <c r="D75" s="138"/>
      <c r="E75" s="138"/>
      <c r="F75" s="138"/>
      <c r="G75" s="138"/>
      <c r="H75" s="138"/>
      <c r="I75" s="138"/>
      <c r="J75" s="138"/>
      <c r="K75" s="138"/>
      <c r="L75" s="138"/>
      <c r="M75" s="138"/>
      <c r="N75" s="138"/>
      <c r="O75" s="138"/>
      <c r="P75" s="138"/>
    </row>
  </sheetData>
  <sheetProtection password="CC81" sheet="1" objects="1" scenarios="1"/>
  <mergeCells count="131">
    <mergeCell ref="H64:P64"/>
    <mergeCell ref="H65:P65"/>
    <mergeCell ref="H66:P66"/>
    <mergeCell ref="H57:P57"/>
    <mergeCell ref="H58:P58"/>
    <mergeCell ref="H59:P59"/>
    <mergeCell ref="H60:P60"/>
    <mergeCell ref="H61:P61"/>
    <mergeCell ref="B57:C61"/>
    <mergeCell ref="B62:C63"/>
    <mergeCell ref="B64:C64"/>
    <mergeCell ref="B65:C65"/>
    <mergeCell ref="B66:E66"/>
    <mergeCell ref="H62:P62"/>
    <mergeCell ref="F53:G53"/>
    <mergeCell ref="H53:P53"/>
    <mergeCell ref="H54:P54"/>
    <mergeCell ref="H55:P55"/>
    <mergeCell ref="H56:P56"/>
    <mergeCell ref="H50:P50"/>
    <mergeCell ref="H51:P51"/>
    <mergeCell ref="B53:C56"/>
    <mergeCell ref="H63:P63"/>
    <mergeCell ref="F38:G38"/>
    <mergeCell ref="H38:P38"/>
    <mergeCell ref="H39:P39"/>
    <mergeCell ref="H34:P34"/>
    <mergeCell ref="H35:P35"/>
    <mergeCell ref="H36:P36"/>
    <mergeCell ref="B34:D34"/>
    <mergeCell ref="B35:D35"/>
    <mergeCell ref="B36:E36"/>
    <mergeCell ref="B37:P37"/>
    <mergeCell ref="B38:D38"/>
    <mergeCell ref="B39:D39"/>
    <mergeCell ref="H29:P29"/>
    <mergeCell ref="H30:P30"/>
    <mergeCell ref="H31:P31"/>
    <mergeCell ref="F33:G33"/>
    <mergeCell ref="H33:P33"/>
    <mergeCell ref="H26:P26"/>
    <mergeCell ref="H27:P27"/>
    <mergeCell ref="H28:P28"/>
    <mergeCell ref="B26:D26"/>
    <mergeCell ref="B27:D27"/>
    <mergeCell ref="B28:D28"/>
    <mergeCell ref="B29:C29"/>
    <mergeCell ref="B30:C30"/>
    <mergeCell ref="B31:E31"/>
    <mergeCell ref="B32:P32"/>
    <mergeCell ref="B33:D33"/>
    <mergeCell ref="H22:P22"/>
    <mergeCell ref="H23:P23"/>
    <mergeCell ref="F25:G25"/>
    <mergeCell ref="H25:P25"/>
    <mergeCell ref="H19:P19"/>
    <mergeCell ref="H20:P20"/>
    <mergeCell ref="H21:P21"/>
    <mergeCell ref="B19:D19"/>
    <mergeCell ref="B20:D20"/>
    <mergeCell ref="B21:D21"/>
    <mergeCell ref="B22:D22"/>
    <mergeCell ref="B23:E23"/>
    <mergeCell ref="B24:P24"/>
    <mergeCell ref="B25:D25"/>
    <mergeCell ref="H15:P15"/>
    <mergeCell ref="H16:P16"/>
    <mergeCell ref="F18:G18"/>
    <mergeCell ref="H18:P18"/>
    <mergeCell ref="F13:G13"/>
    <mergeCell ref="H13:P13"/>
    <mergeCell ref="H14:P14"/>
    <mergeCell ref="B15:D15"/>
    <mergeCell ref="B16:E16"/>
    <mergeCell ref="B17:P17"/>
    <mergeCell ref="B18:D18"/>
    <mergeCell ref="B3:P3"/>
    <mergeCell ref="B7:P7"/>
    <mergeCell ref="B8:D8"/>
    <mergeCell ref="B9:D9"/>
    <mergeCell ref="B10:D10"/>
    <mergeCell ref="B11:E11"/>
    <mergeCell ref="B12:P12"/>
    <mergeCell ref="B13:D13"/>
    <mergeCell ref="B14:D14"/>
    <mergeCell ref="H9:P9"/>
    <mergeCell ref="H10:P10"/>
    <mergeCell ref="H11:P11"/>
    <mergeCell ref="M4:P4"/>
    <mergeCell ref="M5:P5"/>
    <mergeCell ref="F8:G8"/>
    <mergeCell ref="H8:P8"/>
    <mergeCell ref="B40:D40"/>
    <mergeCell ref="B41:D41"/>
    <mergeCell ref="B42:D42"/>
    <mergeCell ref="B43:D43"/>
    <mergeCell ref="B44:D44"/>
    <mergeCell ref="B45:E45"/>
    <mergeCell ref="B52:P52"/>
    <mergeCell ref="B46:P46"/>
    <mergeCell ref="B47:D47"/>
    <mergeCell ref="B48:D48"/>
    <mergeCell ref="B49:D49"/>
    <mergeCell ref="B50:D50"/>
    <mergeCell ref="B51:E51"/>
    <mergeCell ref="H48:P48"/>
    <mergeCell ref="H49:P49"/>
    <mergeCell ref="H44:P44"/>
    <mergeCell ref="H45:P45"/>
    <mergeCell ref="F47:G47"/>
    <mergeCell ref="H47:P47"/>
    <mergeCell ref="H40:P40"/>
    <mergeCell ref="H41:P41"/>
    <mergeCell ref="H43:P43"/>
    <mergeCell ref="H42:P42"/>
    <mergeCell ref="B67:E67"/>
    <mergeCell ref="B68:P68"/>
    <mergeCell ref="B69:D69"/>
    <mergeCell ref="B70:D70"/>
    <mergeCell ref="B71:D71"/>
    <mergeCell ref="B72:E72"/>
    <mergeCell ref="B73:E73"/>
    <mergeCell ref="C74:P74"/>
    <mergeCell ref="C75:P75"/>
    <mergeCell ref="H73:P73"/>
    <mergeCell ref="H70:P70"/>
    <mergeCell ref="H71:P71"/>
    <mergeCell ref="H72:P72"/>
    <mergeCell ref="H67:P67"/>
    <mergeCell ref="F69:G69"/>
    <mergeCell ref="H69:P69"/>
  </mergeCells>
  <phoneticPr fontId="7"/>
  <dataValidations count="3">
    <dataValidation type="whole" imeMode="disabled" operator="greaterThanOrEqual" allowBlank="1" showInputMessage="1" showErrorMessage="1" sqref="F70:F71 F9:F10 F14:F15 F19:F22 F26:F30 F34:F35 F39:F44 F48:F50 F54:F66" xr:uid="{373A1E0B-264C-4199-8F6E-C52A73AC7882}">
      <formula1>1</formula1>
    </dataValidation>
    <dataValidation imeMode="on" allowBlank="1" showInputMessage="1" showErrorMessage="1" sqref="E9:E10 H9:P10 E14:E15 H14:P15 E19:E22 H19:P22 E26:E30 H26:P30 E34:E35 H34:P35 E39:E44 H39:P44 E48:E50 H48:P50 E54:E65 H54:P66 E70:E71 H70:P71 M4:P5" xr:uid="{E1134D9D-691A-4796-9E6B-72CD12ED54F6}"/>
    <dataValidation type="list" allowBlank="1" showInputMessage="1" showErrorMessage="1" sqref="B70:D71 B48:D50 B39:D44 B34:D35 B26:D28 B19:D22 B14:D15 B9:D10" xr:uid="{0AA983E8-658B-4AC6-BC29-7C5BE9A854A7}">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lessThan" id="{3FC5723C-55D1-4AA1-8E36-938516B03FF9}">
            <xm:f>初期設定!$Z$3</xm:f>
            <x14:dxf>
              <fill>
                <patternFill>
                  <bgColor rgb="FFFFCCCC"/>
                </patternFill>
              </fill>
            </x14:dxf>
          </x14:cfRule>
          <xm:sqref>F11</xm:sqref>
        </x14:conditionalFormatting>
        <x14:conditionalFormatting xmlns:xm="http://schemas.microsoft.com/office/excel/2006/main">
          <x14:cfRule type="cellIs" priority="8" operator="lessThan" id="{1B2DEF66-2594-4725-82A7-17FF695467FC}">
            <xm:f>初期設定!$Z$4</xm:f>
            <x14:dxf>
              <fill>
                <patternFill>
                  <bgColor rgb="FFFFCCCC"/>
                </patternFill>
              </fill>
            </x14:dxf>
          </x14:cfRule>
          <xm:sqref>F16</xm:sqref>
        </x14:conditionalFormatting>
        <x14:conditionalFormatting xmlns:xm="http://schemas.microsoft.com/office/excel/2006/main">
          <x14:cfRule type="cellIs" priority="7" operator="lessThan" id="{E9FA6E41-F120-43DD-BC4A-A5E68A443F30}">
            <xm:f>初期設定!$Z$5</xm:f>
            <x14:dxf>
              <fill>
                <patternFill>
                  <bgColor rgb="FFFFCCCC"/>
                </patternFill>
              </fill>
            </x14:dxf>
          </x14:cfRule>
          <xm:sqref>F23</xm:sqref>
        </x14:conditionalFormatting>
        <x14:conditionalFormatting xmlns:xm="http://schemas.microsoft.com/office/excel/2006/main">
          <x14:cfRule type="cellIs" priority="6" operator="lessThan" id="{BDF7F8E3-8C4F-4280-8595-D4B13F269000}">
            <xm:f>初期設定!$Z$6</xm:f>
            <x14:dxf>
              <fill>
                <patternFill>
                  <bgColor rgb="FFFFCCCC"/>
                </patternFill>
              </fill>
            </x14:dxf>
          </x14:cfRule>
          <xm:sqref>F31</xm:sqref>
        </x14:conditionalFormatting>
        <x14:conditionalFormatting xmlns:xm="http://schemas.microsoft.com/office/excel/2006/main">
          <x14:cfRule type="cellIs" priority="5" operator="lessThan" id="{5A2352BF-DF60-46A5-9122-5DE19AFA8BBB}">
            <xm:f>初期設定!$Z$7</xm:f>
            <x14:dxf>
              <fill>
                <patternFill>
                  <bgColor rgb="FFFFCCCC"/>
                </patternFill>
              </fill>
            </x14:dxf>
          </x14:cfRule>
          <xm:sqref>F36</xm:sqref>
        </x14:conditionalFormatting>
        <x14:conditionalFormatting xmlns:xm="http://schemas.microsoft.com/office/excel/2006/main">
          <x14:cfRule type="cellIs" priority="4" operator="lessThan" id="{6E95A8D0-94BF-41AC-B26D-67BABCF5A951}">
            <xm:f>初期設定!$Z$8</xm:f>
            <x14:dxf>
              <fill>
                <patternFill>
                  <bgColor rgb="FFFFCCCC"/>
                </patternFill>
              </fill>
            </x14:dxf>
          </x14:cfRule>
          <xm:sqref>F45</xm:sqref>
        </x14:conditionalFormatting>
        <x14:conditionalFormatting xmlns:xm="http://schemas.microsoft.com/office/excel/2006/main">
          <x14:cfRule type="cellIs" priority="3" operator="lessThan" id="{488442FD-C04C-45A8-ABFD-4AE40AB3CFA8}">
            <xm:f>初期設定!$Z$9</xm:f>
            <x14:dxf>
              <fill>
                <patternFill>
                  <bgColor rgb="FFFFCCCC"/>
                </patternFill>
              </fill>
            </x14:dxf>
          </x14:cfRule>
          <xm:sqref>F51</xm:sqref>
        </x14:conditionalFormatting>
        <x14:conditionalFormatting xmlns:xm="http://schemas.microsoft.com/office/excel/2006/main">
          <x14:cfRule type="cellIs" priority="2" operator="lessThan" id="{3C536A56-7C1D-476D-AFE5-E139B6A81E10}">
            <xm:f>初期設定!$Z$10</xm:f>
            <x14:dxf>
              <fill>
                <patternFill>
                  <bgColor rgb="FFFFCCCC"/>
                </patternFill>
              </fill>
            </x14:dxf>
          </x14:cfRule>
          <xm:sqref>F67</xm:sqref>
        </x14:conditionalFormatting>
        <x14:conditionalFormatting xmlns:xm="http://schemas.microsoft.com/office/excel/2006/main">
          <x14:cfRule type="cellIs" priority="1" operator="lessThan" id="{38DAF477-C3F6-449F-AF1C-E366ED14B62E}">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F873965-F3E1-404F-A918-9BDB3BDF8955}">
          <x14:formula1>
            <xm:f>生活援助リスト!$A$2:$A$37</xm:f>
          </x14:formula1>
          <xm:sqref>D54:D63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5"/>
  <sheetViews>
    <sheetView view="pageBreakPreview" topLeftCell="B1" zoomScaleNormal="100" zoomScaleSheetLayoutView="100" workbookViewId="0">
      <selection activeCell="B10" sqref="B10:D10"/>
    </sheetView>
  </sheetViews>
  <sheetFormatPr defaultColWidth="9" defaultRowHeight="15" customHeight="1"/>
  <cols>
    <col min="1" max="1" width="5.625" style="3" hidden="1" customWidth="1"/>
    <col min="2" max="2" width="2.625" style="3" customWidth="1"/>
    <col min="3" max="3" width="3" style="3" customWidth="1"/>
    <col min="4" max="4" width="5.625" style="3" customWidth="1"/>
    <col min="5" max="5" width="18.625" style="3" customWidth="1"/>
    <col min="6" max="6" width="5.625" style="3" customWidth="1"/>
    <col min="7" max="7" width="2.625" style="3" customWidth="1"/>
    <col min="8" max="8" width="5.625" style="3" customWidth="1"/>
    <col min="9" max="9" width="2.625" style="3" customWidth="1"/>
    <col min="10" max="10" width="5.625" style="3" customWidth="1"/>
    <col min="11" max="11" width="2.625" style="3" customWidth="1"/>
    <col min="12" max="12" width="5.625" style="3" customWidth="1"/>
    <col min="13" max="13" width="2.625" style="3" customWidth="1"/>
    <col min="14" max="14" width="8.625" style="3" customWidth="1"/>
    <col min="15" max="15" width="7.625" style="3" customWidth="1"/>
    <col min="16" max="16" width="8.625" style="3" customWidth="1"/>
    <col min="17" max="16384" width="9" style="3"/>
  </cols>
  <sheetData>
    <row r="1" spans="1:16" ht="15" customHeight="1">
      <c r="B1" s="3" t="s">
        <v>159</v>
      </c>
    </row>
    <row r="2" spans="1:16" ht="15" customHeight="1">
      <c r="E2" s="4"/>
      <c r="P2" s="9" t="s">
        <v>143</v>
      </c>
    </row>
    <row r="3" spans="1:16" ht="24.95" customHeight="1">
      <c r="B3" s="135" t="s">
        <v>144</v>
      </c>
      <c r="C3" s="135"/>
      <c r="D3" s="135"/>
      <c r="E3" s="135"/>
      <c r="F3" s="135"/>
      <c r="G3" s="135"/>
      <c r="H3" s="135"/>
      <c r="I3" s="135"/>
      <c r="J3" s="135"/>
      <c r="K3" s="135"/>
      <c r="L3" s="135"/>
      <c r="M3" s="135"/>
      <c r="N3" s="135"/>
      <c r="O3" s="135"/>
      <c r="P3" s="135"/>
    </row>
    <row r="4" spans="1:16" ht="15" customHeight="1">
      <c r="J4" s="8" t="s">
        <v>139</v>
      </c>
      <c r="K4" s="8"/>
      <c r="L4" s="8"/>
      <c r="M4" s="173"/>
      <c r="N4" s="173"/>
      <c r="O4" s="173"/>
      <c r="P4" s="173"/>
    </row>
    <row r="5" spans="1:16" ht="15" customHeight="1">
      <c r="J5" s="14" t="s">
        <v>160</v>
      </c>
      <c r="K5" s="14"/>
      <c r="L5" s="14"/>
      <c r="M5" s="174"/>
      <c r="N5" s="174"/>
      <c r="O5" s="174"/>
      <c r="P5" s="174"/>
    </row>
    <row r="6" spans="1:16" ht="15" customHeight="1" thickBot="1"/>
    <row r="7" spans="1:16" ht="30" customHeight="1" thickBot="1">
      <c r="B7" s="145" t="str">
        <f>DBCS(初期設定!$X$3) &amp; "　" &amp; 初期設定!$Y$3 &amp; "（" &amp; 初期設定!$Z$3 &amp; "分）"</f>
        <v>１　職務の理解（120分）</v>
      </c>
      <c r="C7" s="146"/>
      <c r="D7" s="146"/>
      <c r="E7" s="146"/>
      <c r="F7" s="146"/>
      <c r="G7" s="146"/>
      <c r="H7" s="146"/>
      <c r="I7" s="146"/>
      <c r="J7" s="146"/>
      <c r="K7" s="146"/>
      <c r="L7" s="146"/>
      <c r="M7" s="146"/>
      <c r="N7" s="146"/>
      <c r="O7" s="146"/>
      <c r="P7" s="147"/>
    </row>
    <row r="8" spans="1:16" ht="30" customHeight="1">
      <c r="A8" s="43"/>
      <c r="B8" s="195" t="s">
        <v>155</v>
      </c>
      <c r="C8" s="196"/>
      <c r="D8" s="197"/>
      <c r="E8" s="38" t="s">
        <v>149</v>
      </c>
      <c r="F8" s="189" t="s">
        <v>10</v>
      </c>
      <c r="G8" s="190"/>
      <c r="H8" s="189" t="s">
        <v>123</v>
      </c>
      <c r="I8" s="193"/>
      <c r="J8" s="193"/>
      <c r="K8" s="193"/>
      <c r="L8" s="193"/>
      <c r="M8" s="193"/>
      <c r="N8" s="193"/>
      <c r="O8" s="193"/>
      <c r="P8" s="194"/>
    </row>
    <row r="9" spans="1:16" ht="99.95" customHeight="1">
      <c r="A9" s="43" t="str">
        <f>B9 &amp; ""</f>
        <v>1-①</v>
      </c>
      <c r="B9" s="151" t="s">
        <v>13</v>
      </c>
      <c r="C9" s="152"/>
      <c r="D9" s="153"/>
      <c r="E9" s="68" t="s">
        <v>306</v>
      </c>
      <c r="F9" s="69"/>
      <c r="G9" s="15" t="s">
        <v>124</v>
      </c>
      <c r="H9" s="160"/>
      <c r="I9" s="161"/>
      <c r="J9" s="161"/>
      <c r="K9" s="161"/>
      <c r="L9" s="161"/>
      <c r="M9" s="161"/>
      <c r="N9" s="161"/>
      <c r="O9" s="161"/>
      <c r="P9" s="162"/>
    </row>
    <row r="10" spans="1:16" ht="99.95" customHeight="1">
      <c r="A10" s="43" t="str">
        <f>B10 &amp; ""</f>
        <v>1-②</v>
      </c>
      <c r="B10" s="151" t="s">
        <v>15</v>
      </c>
      <c r="C10" s="152"/>
      <c r="D10" s="153"/>
      <c r="E10" s="68" t="s">
        <v>307</v>
      </c>
      <c r="F10" s="69"/>
      <c r="G10" s="15" t="s">
        <v>124</v>
      </c>
      <c r="H10" s="160"/>
      <c r="I10" s="161"/>
      <c r="J10" s="161"/>
      <c r="K10" s="161"/>
      <c r="L10" s="161"/>
      <c r="M10" s="161"/>
      <c r="N10" s="161"/>
      <c r="O10" s="161"/>
      <c r="P10" s="162"/>
    </row>
    <row r="11" spans="1:16" ht="30" customHeight="1" thickBot="1">
      <c r="A11" s="43"/>
      <c r="B11" s="170" t="s">
        <v>140</v>
      </c>
      <c r="C11" s="171"/>
      <c r="D11" s="171"/>
      <c r="E11" s="172"/>
      <c r="F11" s="70" t="str">
        <f>IF(SUM(F9:F10)=0,"",SUM(F9:F10))</f>
        <v/>
      </c>
      <c r="G11" s="20" t="s">
        <v>124</v>
      </c>
      <c r="H11" s="163"/>
      <c r="I11" s="164"/>
      <c r="J11" s="164"/>
      <c r="K11" s="164"/>
      <c r="L11" s="164"/>
      <c r="M11" s="164"/>
      <c r="N11" s="164"/>
      <c r="O11" s="164"/>
      <c r="P11" s="165"/>
    </row>
    <row r="12" spans="1:16" ht="30" customHeight="1" thickBot="1">
      <c r="A12" s="43"/>
      <c r="B12" s="145" t="str">
        <f>DBCS(初期設定!$X$4) &amp; "　" &amp; 初期設定!$Y$4 &amp; "（" &amp; 初期設定!$Z$4 &amp; "分）"</f>
        <v>２　介護における尊厳の保持・自立支援（360分）</v>
      </c>
      <c r="C12" s="146"/>
      <c r="D12" s="146"/>
      <c r="E12" s="146"/>
      <c r="F12" s="146"/>
      <c r="G12" s="146"/>
      <c r="H12" s="146"/>
      <c r="I12" s="146"/>
      <c r="J12" s="146"/>
      <c r="K12" s="146"/>
      <c r="L12" s="146"/>
      <c r="M12" s="146"/>
      <c r="N12" s="146"/>
      <c r="O12" s="146"/>
      <c r="P12" s="147"/>
    </row>
    <row r="13" spans="1:16" ht="50.1" customHeight="1">
      <c r="A13" s="43"/>
      <c r="B13" s="148" t="s">
        <v>155</v>
      </c>
      <c r="C13" s="149"/>
      <c r="D13" s="150"/>
      <c r="E13" s="23" t="s">
        <v>149</v>
      </c>
      <c r="F13" s="166" t="s">
        <v>10</v>
      </c>
      <c r="G13" s="167"/>
      <c r="H13" s="186" t="s">
        <v>146</v>
      </c>
      <c r="I13" s="167"/>
      <c r="J13" s="186" t="s">
        <v>147</v>
      </c>
      <c r="K13" s="167"/>
      <c r="L13" s="27" t="s">
        <v>145</v>
      </c>
      <c r="M13" s="187" t="s">
        <v>148</v>
      </c>
      <c r="N13" s="187"/>
      <c r="O13" s="187"/>
      <c r="P13" s="188"/>
    </row>
    <row r="14" spans="1:16" ht="99.95" customHeight="1">
      <c r="A14" s="3" t="str">
        <f>B14 &amp; ""</f>
        <v>2-①</v>
      </c>
      <c r="B14" s="151" t="s">
        <v>17</v>
      </c>
      <c r="C14" s="152"/>
      <c r="D14" s="153"/>
      <c r="E14" s="68" t="s">
        <v>308</v>
      </c>
      <c r="F14" s="99" t="str">
        <f>IF(AND($H14="",$J14=""),"",SUM($H14,$J14))</f>
        <v/>
      </c>
      <c r="G14" s="15" t="s">
        <v>124</v>
      </c>
      <c r="H14" s="69"/>
      <c r="I14" s="15" t="s">
        <v>124</v>
      </c>
      <c r="J14" s="69"/>
      <c r="K14" s="15" t="s">
        <v>124</v>
      </c>
      <c r="L14" s="74"/>
      <c r="M14" s="160"/>
      <c r="N14" s="161"/>
      <c r="O14" s="161"/>
      <c r="P14" s="162"/>
    </row>
    <row r="15" spans="1:16" ht="99.95" customHeight="1">
      <c r="A15" s="3" t="str">
        <f>B15 &amp; ""</f>
        <v>2-②</v>
      </c>
      <c r="B15" s="151" t="s">
        <v>19</v>
      </c>
      <c r="C15" s="152"/>
      <c r="D15" s="153"/>
      <c r="E15" s="68" t="s">
        <v>309</v>
      </c>
      <c r="F15" s="99" t="str">
        <f>IF(AND($H15="",$J15=""),"",SUM($H15,$J15))</f>
        <v/>
      </c>
      <c r="G15" s="15" t="s">
        <v>124</v>
      </c>
      <c r="H15" s="69"/>
      <c r="I15" s="15" t="s">
        <v>124</v>
      </c>
      <c r="J15" s="69"/>
      <c r="K15" s="15" t="s">
        <v>124</v>
      </c>
      <c r="L15" s="74"/>
      <c r="M15" s="160"/>
      <c r="N15" s="161"/>
      <c r="O15" s="161"/>
      <c r="P15" s="162"/>
    </row>
    <row r="16" spans="1:16" ht="30" customHeight="1" thickBot="1">
      <c r="B16" s="142" t="s">
        <v>140</v>
      </c>
      <c r="C16" s="143"/>
      <c r="D16" s="143"/>
      <c r="E16" s="144"/>
      <c r="F16" s="70" t="str">
        <f>IF(SUM(F14:F15)=0,"",SUM(F14:F15))</f>
        <v/>
      </c>
      <c r="G16" s="20" t="s">
        <v>124</v>
      </c>
      <c r="H16" s="70" t="str">
        <f>IF(SUM(H14:H15)=0,"",SUM(H14:H15))</f>
        <v/>
      </c>
      <c r="I16" s="20" t="s">
        <v>124</v>
      </c>
      <c r="J16" s="70" t="str">
        <f>IF(SUM(J14:J15)=0,"",SUM(J14:J15))</f>
        <v/>
      </c>
      <c r="K16" s="20" t="s">
        <v>124</v>
      </c>
      <c r="L16" s="19"/>
      <c r="M16" s="201"/>
      <c r="N16" s="202"/>
      <c r="O16" s="202"/>
      <c r="P16" s="203"/>
    </row>
    <row r="17" spans="1:16" ht="30" customHeight="1" thickBot="1">
      <c r="B17" s="145" t="str">
        <f>DBCS(初期設定!$X$5) &amp; "　" &amp; 初期設定!$Y$5 &amp; "（" &amp; 初期設定!$Z$5 &amp; "分）"</f>
        <v>３　介護の基本（240分）</v>
      </c>
      <c r="C17" s="146"/>
      <c r="D17" s="146"/>
      <c r="E17" s="146"/>
      <c r="F17" s="146"/>
      <c r="G17" s="146"/>
      <c r="H17" s="146"/>
      <c r="I17" s="146"/>
      <c r="J17" s="146"/>
      <c r="K17" s="146"/>
      <c r="L17" s="146"/>
      <c r="M17" s="146"/>
      <c r="N17" s="146"/>
      <c r="O17" s="146"/>
      <c r="P17" s="147"/>
    </row>
    <row r="18" spans="1:16" ht="50.1" customHeight="1">
      <c r="A18" s="8"/>
      <c r="B18" s="148" t="s">
        <v>155</v>
      </c>
      <c r="C18" s="149"/>
      <c r="D18" s="150"/>
      <c r="E18" s="38" t="s">
        <v>149</v>
      </c>
      <c r="F18" s="189" t="s">
        <v>10</v>
      </c>
      <c r="G18" s="190"/>
      <c r="H18" s="204" t="s">
        <v>146</v>
      </c>
      <c r="I18" s="190"/>
      <c r="J18" s="204" t="s">
        <v>147</v>
      </c>
      <c r="K18" s="190"/>
      <c r="L18" s="39" t="s">
        <v>145</v>
      </c>
      <c r="M18" s="191" t="s">
        <v>148</v>
      </c>
      <c r="N18" s="191"/>
      <c r="O18" s="191"/>
      <c r="P18" s="192"/>
    </row>
    <row r="19" spans="1:16" ht="99.95" customHeight="1">
      <c r="A19" s="14" t="str">
        <f>B19 &amp; ""</f>
        <v>3-①</v>
      </c>
      <c r="B19" s="151" t="s">
        <v>21</v>
      </c>
      <c r="C19" s="152"/>
      <c r="D19" s="153"/>
      <c r="E19" s="68" t="s">
        <v>310</v>
      </c>
      <c r="F19" s="99" t="str">
        <f>IF(AND($H19="",$J19=""),"",SUM($H19,$J19))</f>
        <v/>
      </c>
      <c r="G19" s="15" t="s">
        <v>124</v>
      </c>
      <c r="H19" s="69"/>
      <c r="I19" s="15" t="s">
        <v>124</v>
      </c>
      <c r="J19" s="69"/>
      <c r="K19" s="15" t="s">
        <v>124</v>
      </c>
      <c r="L19" s="74"/>
      <c r="M19" s="160"/>
      <c r="N19" s="161"/>
      <c r="O19" s="161"/>
      <c r="P19" s="162"/>
    </row>
    <row r="20" spans="1:16" ht="99.95" customHeight="1">
      <c r="A20" s="14" t="str">
        <f>B20 &amp; ""</f>
        <v>3-②</v>
      </c>
      <c r="B20" s="151" t="s">
        <v>23</v>
      </c>
      <c r="C20" s="152"/>
      <c r="D20" s="153"/>
      <c r="E20" s="68" t="s">
        <v>311</v>
      </c>
      <c r="F20" s="99" t="str">
        <f>IF(AND($H20="",$J20=""),"",SUM($H20,$J20))</f>
        <v/>
      </c>
      <c r="G20" s="15" t="s">
        <v>124</v>
      </c>
      <c r="H20" s="69"/>
      <c r="I20" s="15" t="s">
        <v>124</v>
      </c>
      <c r="J20" s="69"/>
      <c r="K20" s="15" t="s">
        <v>124</v>
      </c>
      <c r="L20" s="74"/>
      <c r="M20" s="160"/>
      <c r="N20" s="161"/>
      <c r="O20" s="161"/>
      <c r="P20" s="162"/>
    </row>
    <row r="21" spans="1:16" ht="99.95" customHeight="1">
      <c r="A21" s="14" t="str">
        <f>B21 &amp; ""</f>
        <v>3-③</v>
      </c>
      <c r="B21" s="151" t="s">
        <v>25</v>
      </c>
      <c r="C21" s="152"/>
      <c r="D21" s="153"/>
      <c r="E21" s="68" t="s">
        <v>312</v>
      </c>
      <c r="F21" s="99" t="str">
        <f>IF(AND($H21="",$J21=""),"",SUM($H21,$J21))</f>
        <v/>
      </c>
      <c r="G21" s="15" t="s">
        <v>124</v>
      </c>
      <c r="H21" s="69"/>
      <c r="I21" s="15" t="s">
        <v>124</v>
      </c>
      <c r="J21" s="69"/>
      <c r="K21" s="15" t="s">
        <v>124</v>
      </c>
      <c r="L21" s="74"/>
      <c r="M21" s="160"/>
      <c r="N21" s="161"/>
      <c r="O21" s="161"/>
      <c r="P21" s="162"/>
    </row>
    <row r="22" spans="1:16" ht="99.95" customHeight="1">
      <c r="A22" s="14" t="str">
        <f>B22 &amp; ""</f>
        <v>3-④</v>
      </c>
      <c r="B22" s="151" t="s">
        <v>27</v>
      </c>
      <c r="C22" s="152"/>
      <c r="D22" s="153"/>
      <c r="E22" s="68" t="s">
        <v>313</v>
      </c>
      <c r="F22" s="99" t="str">
        <f>IF(AND($H22="",$J22=""),"",SUM($H22,$J22))</f>
        <v/>
      </c>
      <c r="G22" s="15" t="s">
        <v>124</v>
      </c>
      <c r="H22" s="69"/>
      <c r="I22" s="15" t="s">
        <v>124</v>
      </c>
      <c r="J22" s="69"/>
      <c r="K22" s="15" t="s">
        <v>124</v>
      </c>
      <c r="L22" s="74"/>
      <c r="M22" s="160"/>
      <c r="N22" s="161"/>
      <c r="O22" s="161"/>
      <c r="P22" s="162"/>
    </row>
    <row r="23" spans="1:16" ht="30" customHeight="1" thickBot="1">
      <c r="A23" s="40"/>
      <c r="B23" s="170" t="s">
        <v>140</v>
      </c>
      <c r="C23" s="171"/>
      <c r="D23" s="171"/>
      <c r="E23" s="172"/>
      <c r="F23" s="70" t="str">
        <f>IF(SUM(F19:F22)=0,"",SUM(F19:F22))</f>
        <v/>
      </c>
      <c r="G23" s="20" t="s">
        <v>124</v>
      </c>
      <c r="H23" s="70" t="str">
        <f>IF(SUM(H19:H22)=0,"",SUM(H19:H22))</f>
        <v/>
      </c>
      <c r="I23" s="20" t="s">
        <v>124</v>
      </c>
      <c r="J23" s="70" t="str">
        <f>IF(SUM(J19:J22)=0,"",SUM(J19:J22))</f>
        <v/>
      </c>
      <c r="K23" s="20" t="s">
        <v>124</v>
      </c>
      <c r="L23" s="19"/>
      <c r="M23" s="163"/>
      <c r="N23" s="164"/>
      <c r="O23" s="164"/>
      <c r="P23" s="165"/>
    </row>
    <row r="24" spans="1:16" ht="30" customHeight="1" thickBot="1">
      <c r="A24" s="35"/>
      <c r="B24" s="145" t="str">
        <f>DBCS(初期設定!$X$6) &amp; "　" &amp; 初期設定!$Y$6 &amp; "（" &amp; 初期設定!$Z$6 &amp; "分）"</f>
        <v>４　介護・福祉サービスの理解と医療との連携（180分）</v>
      </c>
      <c r="C24" s="146"/>
      <c r="D24" s="146"/>
      <c r="E24" s="146"/>
      <c r="F24" s="146"/>
      <c r="G24" s="146"/>
      <c r="H24" s="146"/>
      <c r="I24" s="146"/>
      <c r="J24" s="146"/>
      <c r="K24" s="146"/>
      <c r="L24" s="146"/>
      <c r="M24" s="146"/>
      <c r="N24" s="146"/>
      <c r="O24" s="146"/>
      <c r="P24" s="147"/>
    </row>
    <row r="25" spans="1:16" ht="50.1" customHeight="1">
      <c r="A25" s="42"/>
      <c r="B25" s="148" t="s">
        <v>155</v>
      </c>
      <c r="C25" s="149"/>
      <c r="D25" s="150"/>
      <c r="E25" s="23" t="s">
        <v>149</v>
      </c>
      <c r="F25" s="166" t="s">
        <v>10</v>
      </c>
      <c r="G25" s="167"/>
      <c r="H25" s="186" t="s">
        <v>146</v>
      </c>
      <c r="I25" s="167"/>
      <c r="J25" s="186" t="s">
        <v>147</v>
      </c>
      <c r="K25" s="167"/>
      <c r="L25" s="27" t="s">
        <v>145</v>
      </c>
      <c r="M25" s="187" t="s">
        <v>148</v>
      </c>
      <c r="N25" s="187"/>
      <c r="O25" s="187"/>
      <c r="P25" s="188"/>
    </row>
    <row r="26" spans="1:16" ht="99.95" customHeight="1">
      <c r="A26" s="14" t="str">
        <f>B26 &amp; ""</f>
        <v>4-①</v>
      </c>
      <c r="B26" s="151" t="s">
        <v>29</v>
      </c>
      <c r="C26" s="152"/>
      <c r="D26" s="153"/>
      <c r="E26" s="68" t="s">
        <v>314</v>
      </c>
      <c r="F26" s="99" t="str">
        <f>IF(AND($H26="",$J26=""),"",SUM($H26,$J26))</f>
        <v/>
      </c>
      <c r="G26" s="15" t="s">
        <v>124</v>
      </c>
      <c r="H26" s="69"/>
      <c r="I26" s="15" t="s">
        <v>124</v>
      </c>
      <c r="J26" s="69"/>
      <c r="K26" s="15" t="s">
        <v>124</v>
      </c>
      <c r="L26" s="74"/>
      <c r="M26" s="160"/>
      <c r="N26" s="161"/>
      <c r="O26" s="161"/>
      <c r="P26" s="162"/>
    </row>
    <row r="27" spans="1:16" ht="99.95" customHeight="1">
      <c r="A27" s="14" t="str">
        <f>B27 &amp; ""</f>
        <v>4-②</v>
      </c>
      <c r="B27" s="151" t="s">
        <v>31</v>
      </c>
      <c r="C27" s="152"/>
      <c r="D27" s="153"/>
      <c r="E27" s="68" t="s">
        <v>315</v>
      </c>
      <c r="F27" s="99" t="str">
        <f>IF(AND($H27="",$J27=""),"",SUM($H27,$J27))</f>
        <v/>
      </c>
      <c r="G27" s="15" t="s">
        <v>124</v>
      </c>
      <c r="H27" s="69"/>
      <c r="I27" s="15" t="s">
        <v>124</v>
      </c>
      <c r="J27" s="69"/>
      <c r="K27" s="15" t="s">
        <v>124</v>
      </c>
      <c r="L27" s="74"/>
      <c r="M27" s="160"/>
      <c r="N27" s="161"/>
      <c r="O27" s="161"/>
      <c r="P27" s="162"/>
    </row>
    <row r="28" spans="1:16" ht="99.95" customHeight="1">
      <c r="A28" s="14" t="str">
        <f>B28 &amp; ""</f>
        <v>4-③</v>
      </c>
      <c r="B28" s="151" t="s">
        <v>33</v>
      </c>
      <c r="C28" s="152"/>
      <c r="D28" s="153"/>
      <c r="E28" s="68" t="s">
        <v>316</v>
      </c>
      <c r="F28" s="99" t="str">
        <f>IF(AND($H28="",$J28=""),"",SUM($H28,$J28))</f>
        <v/>
      </c>
      <c r="G28" s="15" t="s">
        <v>124</v>
      </c>
      <c r="H28" s="69"/>
      <c r="I28" s="15" t="s">
        <v>124</v>
      </c>
      <c r="J28" s="69"/>
      <c r="K28" s="15" t="s">
        <v>124</v>
      </c>
      <c r="L28" s="74"/>
      <c r="M28" s="160"/>
      <c r="N28" s="161"/>
      <c r="O28" s="161"/>
      <c r="P28" s="162"/>
    </row>
    <row r="29" spans="1:16" ht="99.95" customHeight="1">
      <c r="A29" s="3" t="str">
        <f>B29 &amp; ""</f>
        <v>追加</v>
      </c>
      <c r="B29" s="151" t="s">
        <v>158</v>
      </c>
      <c r="C29" s="175"/>
      <c r="D29" s="71"/>
      <c r="E29" s="68"/>
      <c r="F29" s="99" t="str">
        <f>IF(AND($H29="",$J29=""),"",SUM($H29,$J29))</f>
        <v/>
      </c>
      <c r="G29" s="15" t="s">
        <v>124</v>
      </c>
      <c r="H29" s="69"/>
      <c r="I29" s="15" t="s">
        <v>124</v>
      </c>
      <c r="J29" s="69"/>
      <c r="K29" s="15" t="s">
        <v>124</v>
      </c>
      <c r="L29" s="74"/>
      <c r="M29" s="160"/>
      <c r="N29" s="161"/>
      <c r="O29" s="161"/>
      <c r="P29" s="162"/>
    </row>
    <row r="30" spans="1:16" ht="99.95" customHeight="1">
      <c r="A30" s="3" t="str">
        <f>B30 &amp; ""</f>
        <v>追加</v>
      </c>
      <c r="B30" s="151" t="s">
        <v>158</v>
      </c>
      <c r="C30" s="175"/>
      <c r="D30" s="71"/>
      <c r="E30" s="68"/>
      <c r="F30" s="99" t="str">
        <f>IF(AND($H30="",$J30=""),"",SUM($H30,$J30))</f>
        <v/>
      </c>
      <c r="G30" s="15" t="s">
        <v>124</v>
      </c>
      <c r="H30" s="69"/>
      <c r="I30" s="15" t="s">
        <v>124</v>
      </c>
      <c r="J30" s="69"/>
      <c r="K30" s="15" t="s">
        <v>124</v>
      </c>
      <c r="L30" s="74"/>
      <c r="M30" s="160"/>
      <c r="N30" s="161"/>
      <c r="O30" s="161"/>
      <c r="P30" s="162"/>
    </row>
    <row r="31" spans="1:16" ht="30" customHeight="1" thickBot="1">
      <c r="B31" s="170" t="s">
        <v>140</v>
      </c>
      <c r="C31" s="171"/>
      <c r="D31" s="171"/>
      <c r="E31" s="172"/>
      <c r="F31" s="73" t="str">
        <f>IF(SUM(F26:F30)=0,"",SUM(F26:F30))</f>
        <v/>
      </c>
      <c r="G31" s="17" t="s">
        <v>124</v>
      </c>
      <c r="H31" s="73" t="str">
        <f>IF(SUM(H26:H30)=0,"",SUM(H26:H30))</f>
        <v/>
      </c>
      <c r="I31" s="17" t="s">
        <v>124</v>
      </c>
      <c r="J31" s="73" t="str">
        <f>IF(SUM(J26:J30)=0,"",SUM(J26:J30))</f>
        <v/>
      </c>
      <c r="K31" s="17" t="s">
        <v>124</v>
      </c>
      <c r="L31" s="16"/>
      <c r="M31" s="176"/>
      <c r="N31" s="177"/>
      <c r="O31" s="177"/>
      <c r="P31" s="178"/>
    </row>
    <row r="32" spans="1:16" ht="30" customHeight="1" thickBot="1">
      <c r="B32" s="145" t="str">
        <f>DBCS(初期設定!$X$7) &amp; "　" &amp; 初期設定!$Y$7 &amp; "（" &amp; 初期設定!$Z$7 &amp; "分）"</f>
        <v>５　介護におけるコミュニケーション技術（360分）</v>
      </c>
      <c r="C32" s="146"/>
      <c r="D32" s="146"/>
      <c r="E32" s="146"/>
      <c r="F32" s="146"/>
      <c r="G32" s="146"/>
      <c r="H32" s="146"/>
      <c r="I32" s="146"/>
      <c r="J32" s="146"/>
      <c r="K32" s="146"/>
      <c r="L32" s="146"/>
      <c r="M32" s="146"/>
      <c r="N32" s="146"/>
      <c r="O32" s="146"/>
      <c r="P32" s="147"/>
    </row>
    <row r="33" spans="1:16" ht="50.1" customHeight="1">
      <c r="B33" s="148" t="s">
        <v>155</v>
      </c>
      <c r="C33" s="149"/>
      <c r="D33" s="150"/>
      <c r="E33" s="23" t="s">
        <v>149</v>
      </c>
      <c r="F33" s="166" t="s">
        <v>10</v>
      </c>
      <c r="G33" s="167"/>
      <c r="H33" s="186" t="s">
        <v>146</v>
      </c>
      <c r="I33" s="167"/>
      <c r="J33" s="186" t="s">
        <v>147</v>
      </c>
      <c r="K33" s="167"/>
      <c r="L33" s="27" t="s">
        <v>145</v>
      </c>
      <c r="M33" s="187" t="s">
        <v>148</v>
      </c>
      <c r="N33" s="187"/>
      <c r="O33" s="187"/>
      <c r="P33" s="188"/>
    </row>
    <row r="34" spans="1:16" ht="99.95" customHeight="1">
      <c r="A34" s="3" t="str">
        <f>B34 &amp; ""</f>
        <v>5-①</v>
      </c>
      <c r="B34" s="151" t="s">
        <v>35</v>
      </c>
      <c r="C34" s="152"/>
      <c r="D34" s="153"/>
      <c r="E34" s="68" t="s">
        <v>317</v>
      </c>
      <c r="F34" s="99" t="str">
        <f>IF(AND($H34="",$J34=""),"",SUM($H34,$J34))</f>
        <v/>
      </c>
      <c r="G34" s="15" t="s">
        <v>124</v>
      </c>
      <c r="H34" s="69"/>
      <c r="I34" s="15" t="s">
        <v>124</v>
      </c>
      <c r="J34" s="69"/>
      <c r="K34" s="15" t="s">
        <v>124</v>
      </c>
      <c r="L34" s="74"/>
      <c r="M34" s="160"/>
      <c r="N34" s="161"/>
      <c r="O34" s="161"/>
      <c r="P34" s="162"/>
    </row>
    <row r="35" spans="1:16" ht="99.95" customHeight="1">
      <c r="A35" s="3" t="str">
        <f>B35 &amp; ""</f>
        <v>5-②</v>
      </c>
      <c r="B35" s="151" t="s">
        <v>37</v>
      </c>
      <c r="C35" s="152"/>
      <c r="D35" s="153"/>
      <c r="E35" s="68" t="s">
        <v>318</v>
      </c>
      <c r="F35" s="99" t="str">
        <f>IF(AND($H35="",$J35=""),"",SUM($H35,$J35))</f>
        <v/>
      </c>
      <c r="G35" s="15" t="s">
        <v>124</v>
      </c>
      <c r="H35" s="69"/>
      <c r="I35" s="15" t="s">
        <v>124</v>
      </c>
      <c r="J35" s="69"/>
      <c r="K35" s="15" t="s">
        <v>124</v>
      </c>
      <c r="L35" s="74"/>
      <c r="M35" s="160"/>
      <c r="N35" s="161"/>
      <c r="O35" s="161"/>
      <c r="P35" s="162"/>
    </row>
    <row r="36" spans="1:16" ht="30" customHeight="1" thickBot="1">
      <c r="B36" s="142" t="s">
        <v>140</v>
      </c>
      <c r="C36" s="143"/>
      <c r="D36" s="143"/>
      <c r="E36" s="144"/>
      <c r="F36" s="70" t="str">
        <f>IF(SUM(F34:F35)=0,"",SUM(F34:F35))</f>
        <v/>
      </c>
      <c r="G36" s="20" t="s">
        <v>124</v>
      </c>
      <c r="H36" s="70" t="str">
        <f>IF(SUM(H34:H35)=0,"",SUM(H34:H35))</f>
        <v/>
      </c>
      <c r="I36" s="20" t="s">
        <v>124</v>
      </c>
      <c r="J36" s="70" t="str">
        <f>IF(SUM(J34:J35)=0,"",SUM(J34:J35))</f>
        <v/>
      </c>
      <c r="K36" s="20" t="s">
        <v>124</v>
      </c>
      <c r="L36" s="19"/>
      <c r="M36" s="201"/>
      <c r="N36" s="202"/>
      <c r="O36" s="202"/>
      <c r="P36" s="203"/>
    </row>
    <row r="37" spans="1:16" ht="30" customHeight="1" thickBot="1">
      <c r="B37" s="145" t="str">
        <f>DBCS(初期設定!$X$8) &amp; "　" &amp; 初期設定!$Y$8 &amp; "（" &amp; 初期設定!$Z$8 &amp; "分）"</f>
        <v>６　老化と認知症の理解（540分）</v>
      </c>
      <c r="C37" s="146"/>
      <c r="D37" s="146"/>
      <c r="E37" s="146"/>
      <c r="F37" s="146"/>
      <c r="G37" s="146"/>
      <c r="H37" s="146"/>
      <c r="I37" s="146"/>
      <c r="J37" s="146"/>
      <c r="K37" s="146"/>
      <c r="L37" s="146"/>
      <c r="M37" s="146"/>
      <c r="N37" s="146"/>
      <c r="O37" s="146"/>
      <c r="P37" s="147"/>
    </row>
    <row r="38" spans="1:16" ht="50.1" customHeight="1">
      <c r="B38" s="148" t="s">
        <v>155</v>
      </c>
      <c r="C38" s="149"/>
      <c r="D38" s="150"/>
      <c r="E38" s="23" t="s">
        <v>149</v>
      </c>
      <c r="F38" s="166" t="s">
        <v>10</v>
      </c>
      <c r="G38" s="167"/>
      <c r="H38" s="186" t="s">
        <v>146</v>
      </c>
      <c r="I38" s="167"/>
      <c r="J38" s="186" t="s">
        <v>147</v>
      </c>
      <c r="K38" s="167"/>
      <c r="L38" s="27" t="s">
        <v>145</v>
      </c>
      <c r="M38" s="187" t="s">
        <v>148</v>
      </c>
      <c r="N38" s="187"/>
      <c r="O38" s="187"/>
      <c r="P38" s="188"/>
    </row>
    <row r="39" spans="1:16" ht="99.95" customHeight="1">
      <c r="A39" s="3" t="str">
        <f t="shared" ref="A39:A44" si="0">B39 &amp; ""</f>
        <v>6-①</v>
      </c>
      <c r="B39" s="151" t="s">
        <v>39</v>
      </c>
      <c r="C39" s="152"/>
      <c r="D39" s="153"/>
      <c r="E39" s="68" t="s">
        <v>338</v>
      </c>
      <c r="F39" s="99" t="str">
        <f t="shared" ref="F39:F44" si="1">IF(AND($H39="",$J39=""),"",SUM($H39,$J39))</f>
        <v/>
      </c>
      <c r="G39" s="15" t="s">
        <v>124</v>
      </c>
      <c r="H39" s="69"/>
      <c r="I39" s="15" t="s">
        <v>124</v>
      </c>
      <c r="J39" s="69"/>
      <c r="K39" s="15" t="s">
        <v>124</v>
      </c>
      <c r="L39" s="74"/>
      <c r="M39" s="160"/>
      <c r="N39" s="161"/>
      <c r="O39" s="161"/>
      <c r="P39" s="162"/>
    </row>
    <row r="40" spans="1:16" ht="99.95" customHeight="1">
      <c r="A40" s="3" t="str">
        <f t="shared" si="0"/>
        <v>6-②</v>
      </c>
      <c r="B40" s="151" t="s">
        <v>41</v>
      </c>
      <c r="C40" s="152"/>
      <c r="D40" s="153"/>
      <c r="E40" s="68" t="s">
        <v>319</v>
      </c>
      <c r="F40" s="99" t="str">
        <f t="shared" si="1"/>
        <v/>
      </c>
      <c r="G40" s="15" t="s">
        <v>124</v>
      </c>
      <c r="H40" s="69"/>
      <c r="I40" s="15" t="s">
        <v>124</v>
      </c>
      <c r="J40" s="69"/>
      <c r="K40" s="15" t="s">
        <v>124</v>
      </c>
      <c r="L40" s="74"/>
      <c r="M40" s="160"/>
      <c r="N40" s="161"/>
      <c r="O40" s="161"/>
      <c r="P40" s="162"/>
    </row>
    <row r="41" spans="1:16" ht="99.95" customHeight="1">
      <c r="A41" s="3" t="str">
        <f t="shared" si="0"/>
        <v>6-③</v>
      </c>
      <c r="B41" s="151" t="s">
        <v>93</v>
      </c>
      <c r="C41" s="152"/>
      <c r="D41" s="153"/>
      <c r="E41" s="68" t="s">
        <v>320</v>
      </c>
      <c r="F41" s="99" t="str">
        <f t="shared" si="1"/>
        <v/>
      </c>
      <c r="G41" s="15" t="s">
        <v>124</v>
      </c>
      <c r="H41" s="69"/>
      <c r="I41" s="15" t="s">
        <v>124</v>
      </c>
      <c r="J41" s="69"/>
      <c r="K41" s="15" t="s">
        <v>124</v>
      </c>
      <c r="L41" s="74"/>
      <c r="M41" s="160"/>
      <c r="N41" s="161"/>
      <c r="O41" s="161"/>
      <c r="P41" s="162"/>
    </row>
    <row r="42" spans="1:16" ht="99.95" customHeight="1">
      <c r="A42" s="3" t="str">
        <f t="shared" si="0"/>
        <v>6-④</v>
      </c>
      <c r="B42" s="151" t="s">
        <v>94</v>
      </c>
      <c r="C42" s="152"/>
      <c r="D42" s="153"/>
      <c r="E42" s="68" t="s">
        <v>321</v>
      </c>
      <c r="F42" s="99" t="str">
        <f t="shared" si="1"/>
        <v/>
      </c>
      <c r="G42" s="15" t="s">
        <v>124</v>
      </c>
      <c r="H42" s="69"/>
      <c r="I42" s="15" t="s">
        <v>124</v>
      </c>
      <c r="J42" s="69"/>
      <c r="K42" s="15" t="s">
        <v>124</v>
      </c>
      <c r="L42" s="74"/>
      <c r="M42" s="160"/>
      <c r="N42" s="161"/>
      <c r="O42" s="161"/>
      <c r="P42" s="162"/>
    </row>
    <row r="43" spans="1:16" ht="99.95" customHeight="1">
      <c r="A43" s="3" t="str">
        <f t="shared" si="0"/>
        <v>6-⑤</v>
      </c>
      <c r="B43" s="151" t="s">
        <v>95</v>
      </c>
      <c r="C43" s="152"/>
      <c r="D43" s="153"/>
      <c r="E43" s="68" t="s">
        <v>322</v>
      </c>
      <c r="F43" s="99" t="str">
        <f t="shared" si="1"/>
        <v/>
      </c>
      <c r="G43" s="15" t="s">
        <v>124</v>
      </c>
      <c r="H43" s="69"/>
      <c r="I43" s="15" t="s">
        <v>124</v>
      </c>
      <c r="J43" s="69"/>
      <c r="K43" s="15" t="s">
        <v>124</v>
      </c>
      <c r="L43" s="74"/>
      <c r="M43" s="160"/>
      <c r="N43" s="161"/>
      <c r="O43" s="161"/>
      <c r="P43" s="162"/>
    </row>
    <row r="44" spans="1:16" ht="99.95" customHeight="1">
      <c r="A44" s="3" t="str">
        <f t="shared" si="0"/>
        <v>6-⑥</v>
      </c>
      <c r="B44" s="151" t="s">
        <v>161</v>
      </c>
      <c r="C44" s="152"/>
      <c r="D44" s="153"/>
      <c r="E44" s="68" t="s">
        <v>323</v>
      </c>
      <c r="F44" s="99" t="str">
        <f t="shared" si="1"/>
        <v/>
      </c>
      <c r="G44" s="15" t="s">
        <v>124</v>
      </c>
      <c r="H44" s="69"/>
      <c r="I44" s="15" t="s">
        <v>124</v>
      </c>
      <c r="J44" s="69"/>
      <c r="K44" s="15" t="s">
        <v>124</v>
      </c>
      <c r="L44" s="74"/>
      <c r="M44" s="160"/>
      <c r="N44" s="161"/>
      <c r="O44" s="161"/>
      <c r="P44" s="162"/>
    </row>
    <row r="45" spans="1:16" ht="30" customHeight="1" thickBot="1">
      <c r="B45" s="170" t="s">
        <v>140</v>
      </c>
      <c r="C45" s="171"/>
      <c r="D45" s="171"/>
      <c r="E45" s="172"/>
      <c r="F45" s="73" t="str">
        <f>IF(SUM(F39:F44)=0,"",SUM(F39:F44))</f>
        <v/>
      </c>
      <c r="G45" s="17" t="s">
        <v>124</v>
      </c>
      <c r="H45" s="73" t="str">
        <f>IF(SUM(H39:H44)=0,"",SUM(H39:H44))</f>
        <v/>
      </c>
      <c r="I45" s="17" t="s">
        <v>124</v>
      </c>
      <c r="J45" s="73" t="str">
        <f>IF(SUM(J39:J44)=0,"",SUM(J39:J44))</f>
        <v/>
      </c>
      <c r="K45" s="17" t="s">
        <v>124</v>
      </c>
      <c r="L45" s="16"/>
      <c r="M45" s="198"/>
      <c r="N45" s="199"/>
      <c r="O45" s="199"/>
      <c r="P45" s="200"/>
    </row>
    <row r="46" spans="1:16" ht="30" customHeight="1" thickBot="1">
      <c r="B46" s="145" t="str">
        <f>DBCS(初期設定!$X$9) &amp; "　" &amp; 初期設定!$Y$9 &amp; "（" &amp; 初期設定!$Z$9 &amp; "分）"</f>
        <v>７　障害の理解（180分）</v>
      </c>
      <c r="C46" s="146"/>
      <c r="D46" s="146"/>
      <c r="E46" s="146"/>
      <c r="F46" s="146"/>
      <c r="G46" s="146"/>
      <c r="H46" s="146"/>
      <c r="I46" s="146"/>
      <c r="J46" s="146"/>
      <c r="K46" s="146"/>
      <c r="L46" s="146"/>
      <c r="M46" s="146"/>
      <c r="N46" s="146"/>
      <c r="O46" s="146"/>
      <c r="P46" s="147"/>
    </row>
    <row r="47" spans="1:16" ht="50.1" customHeight="1">
      <c r="B47" s="148" t="s">
        <v>155</v>
      </c>
      <c r="C47" s="149"/>
      <c r="D47" s="150"/>
      <c r="E47" s="23" t="s">
        <v>149</v>
      </c>
      <c r="F47" s="166" t="s">
        <v>10</v>
      </c>
      <c r="G47" s="167"/>
      <c r="H47" s="186" t="s">
        <v>146</v>
      </c>
      <c r="I47" s="167"/>
      <c r="J47" s="186" t="s">
        <v>147</v>
      </c>
      <c r="K47" s="167"/>
      <c r="L47" s="27" t="s">
        <v>145</v>
      </c>
      <c r="M47" s="187" t="s">
        <v>148</v>
      </c>
      <c r="N47" s="187"/>
      <c r="O47" s="187"/>
      <c r="P47" s="188"/>
    </row>
    <row r="48" spans="1:16" ht="99.95" customHeight="1">
      <c r="A48" s="3" t="str">
        <f>B48 &amp; ""</f>
        <v>7-①</v>
      </c>
      <c r="B48" s="151" t="s">
        <v>43</v>
      </c>
      <c r="C48" s="152"/>
      <c r="D48" s="153"/>
      <c r="E48" s="68" t="s">
        <v>324</v>
      </c>
      <c r="F48" s="99" t="str">
        <f>IF(AND($H48="",$J48=""),"",SUM($H48,$J48))</f>
        <v/>
      </c>
      <c r="G48" s="15" t="s">
        <v>124</v>
      </c>
      <c r="H48" s="69"/>
      <c r="I48" s="15" t="s">
        <v>124</v>
      </c>
      <c r="J48" s="69"/>
      <c r="K48" s="15" t="s">
        <v>124</v>
      </c>
      <c r="L48" s="74"/>
      <c r="M48" s="160"/>
      <c r="N48" s="161"/>
      <c r="O48" s="161"/>
      <c r="P48" s="162"/>
    </row>
    <row r="49" spans="1:16" ht="99.95" customHeight="1">
      <c r="A49" s="3" t="str">
        <f>B49 &amp; ""</f>
        <v>7-②</v>
      </c>
      <c r="B49" s="151" t="s">
        <v>45</v>
      </c>
      <c r="C49" s="152"/>
      <c r="D49" s="153"/>
      <c r="E49" s="68" t="s">
        <v>325</v>
      </c>
      <c r="F49" s="99" t="str">
        <f>IF(AND($H49="",$J49=""),"",SUM($H49,$J49))</f>
        <v/>
      </c>
      <c r="G49" s="15" t="s">
        <v>124</v>
      </c>
      <c r="H49" s="69"/>
      <c r="I49" s="15" t="s">
        <v>124</v>
      </c>
      <c r="J49" s="69"/>
      <c r="K49" s="15" t="s">
        <v>124</v>
      </c>
      <c r="L49" s="74"/>
      <c r="M49" s="160"/>
      <c r="N49" s="161"/>
      <c r="O49" s="161"/>
      <c r="P49" s="162"/>
    </row>
    <row r="50" spans="1:16" ht="99.95" customHeight="1">
      <c r="A50" s="3" t="str">
        <f>B50 &amp; ""</f>
        <v>7-③</v>
      </c>
      <c r="B50" s="151" t="s">
        <v>47</v>
      </c>
      <c r="C50" s="152"/>
      <c r="D50" s="153"/>
      <c r="E50" s="68" t="s">
        <v>326</v>
      </c>
      <c r="F50" s="99" t="str">
        <f>IF(AND($H50="",$J50=""),"",SUM($H50,$J50))</f>
        <v/>
      </c>
      <c r="G50" s="15" t="s">
        <v>124</v>
      </c>
      <c r="H50" s="69"/>
      <c r="I50" s="15" t="s">
        <v>124</v>
      </c>
      <c r="J50" s="69"/>
      <c r="K50" s="15" t="s">
        <v>124</v>
      </c>
      <c r="L50" s="74"/>
      <c r="M50" s="160"/>
      <c r="N50" s="161"/>
      <c r="O50" s="161"/>
      <c r="P50" s="162"/>
    </row>
    <row r="51" spans="1:16" ht="30" customHeight="1" thickBot="1">
      <c r="B51" s="170" t="s">
        <v>140</v>
      </c>
      <c r="C51" s="171"/>
      <c r="D51" s="171"/>
      <c r="E51" s="172"/>
      <c r="F51" s="73" t="str">
        <f>IF(SUM(F48:F50)=0,"",SUM(F48:F50))</f>
        <v/>
      </c>
      <c r="G51" s="17" t="s">
        <v>124</v>
      </c>
      <c r="H51" s="73" t="str">
        <f>IF(SUM(H48:H50)=0,"",SUM(H48:H50))</f>
        <v/>
      </c>
      <c r="I51" s="17" t="s">
        <v>124</v>
      </c>
      <c r="J51" s="73" t="str">
        <f>IF(SUM(J48:J50)=0,"",SUM(J48:J50))</f>
        <v/>
      </c>
      <c r="K51" s="17" t="s">
        <v>124</v>
      </c>
      <c r="L51" s="16"/>
      <c r="M51" s="198"/>
      <c r="N51" s="199"/>
      <c r="O51" s="199"/>
      <c r="P51" s="200"/>
    </row>
    <row r="52" spans="1:16" ht="30" customHeight="1" thickBot="1">
      <c r="B52" s="145" t="str">
        <f>DBCS(初期設定!$X$10) &amp; "　" &amp; 初期設定!$Y$10 &amp; "（" &amp; 初期設定!$Z$10 &amp; "分）"</f>
        <v>８　こころとからだのしくみと生活支援技術（1440分）</v>
      </c>
      <c r="C52" s="146"/>
      <c r="D52" s="146"/>
      <c r="E52" s="146"/>
      <c r="F52" s="146"/>
      <c r="G52" s="146"/>
      <c r="H52" s="146"/>
      <c r="I52" s="146"/>
      <c r="J52" s="146"/>
      <c r="K52" s="146"/>
      <c r="L52" s="146"/>
      <c r="M52" s="146"/>
      <c r="N52" s="146"/>
      <c r="O52" s="146"/>
      <c r="P52" s="147"/>
    </row>
    <row r="53" spans="1:16" ht="50.1" customHeight="1">
      <c r="B53" s="179" t="s">
        <v>156</v>
      </c>
      <c r="C53" s="180"/>
      <c r="D53" s="24" t="s">
        <v>155</v>
      </c>
      <c r="E53" s="23" t="s">
        <v>149</v>
      </c>
      <c r="F53" s="166" t="s">
        <v>10</v>
      </c>
      <c r="G53" s="167"/>
      <c r="H53" s="186" t="s">
        <v>146</v>
      </c>
      <c r="I53" s="167"/>
      <c r="J53" s="186" t="s">
        <v>147</v>
      </c>
      <c r="K53" s="167"/>
      <c r="L53" s="27" t="s">
        <v>145</v>
      </c>
      <c r="M53" s="187" t="s">
        <v>148</v>
      </c>
      <c r="N53" s="187"/>
      <c r="O53" s="187"/>
      <c r="P53" s="188"/>
    </row>
    <row r="54" spans="1:16" ht="99.95" customHeight="1">
      <c r="A54" s="3" t="str">
        <f t="shared" ref="A54:A63" si="2">D54 &amp; ""</f>
        <v>8-①</v>
      </c>
      <c r="B54" s="181"/>
      <c r="C54" s="182"/>
      <c r="D54" s="11" t="s">
        <v>51</v>
      </c>
      <c r="E54" s="68" t="s">
        <v>327</v>
      </c>
      <c r="F54" s="99" t="str">
        <f t="shared" ref="F54:F61" si="3">IF(AND($H54="",$J54=""),"",SUM($H54,$J54))</f>
        <v/>
      </c>
      <c r="G54" s="15" t="s">
        <v>124</v>
      </c>
      <c r="H54" s="69"/>
      <c r="I54" s="15" t="s">
        <v>124</v>
      </c>
      <c r="J54" s="69"/>
      <c r="K54" s="15" t="s">
        <v>124</v>
      </c>
      <c r="L54" s="74"/>
      <c r="M54" s="160"/>
      <c r="N54" s="161"/>
      <c r="O54" s="161"/>
      <c r="P54" s="162"/>
    </row>
    <row r="55" spans="1:16" ht="99.95" customHeight="1">
      <c r="A55" s="3" t="str">
        <f t="shared" si="2"/>
        <v>8-②</v>
      </c>
      <c r="B55" s="181"/>
      <c r="C55" s="182"/>
      <c r="D55" s="11" t="s">
        <v>53</v>
      </c>
      <c r="E55" s="68" t="s">
        <v>328</v>
      </c>
      <c r="F55" s="99" t="str">
        <f t="shared" si="3"/>
        <v/>
      </c>
      <c r="G55" s="15" t="s">
        <v>124</v>
      </c>
      <c r="H55" s="69"/>
      <c r="I55" s="15" t="s">
        <v>124</v>
      </c>
      <c r="J55" s="69"/>
      <c r="K55" s="15" t="s">
        <v>124</v>
      </c>
      <c r="L55" s="74"/>
      <c r="M55" s="160"/>
      <c r="N55" s="161"/>
      <c r="O55" s="161"/>
      <c r="P55" s="162"/>
    </row>
    <row r="56" spans="1:16" ht="99.95" customHeight="1">
      <c r="A56" s="3" t="str">
        <f t="shared" si="2"/>
        <v>8-③</v>
      </c>
      <c r="B56" s="181"/>
      <c r="C56" s="182"/>
      <c r="D56" s="11" t="s">
        <v>55</v>
      </c>
      <c r="E56" s="68" t="s">
        <v>329</v>
      </c>
      <c r="F56" s="99" t="str">
        <f t="shared" si="3"/>
        <v/>
      </c>
      <c r="G56" s="15" t="s">
        <v>124</v>
      </c>
      <c r="H56" s="69"/>
      <c r="I56" s="15" t="s">
        <v>124</v>
      </c>
      <c r="J56" s="69"/>
      <c r="K56" s="15" t="s">
        <v>124</v>
      </c>
      <c r="L56" s="74"/>
      <c r="M56" s="160"/>
      <c r="N56" s="161"/>
      <c r="O56" s="161"/>
      <c r="P56" s="162"/>
    </row>
    <row r="57" spans="1:16" ht="99.95" customHeight="1">
      <c r="A57" s="3" t="str">
        <f t="shared" si="2"/>
        <v>8-④</v>
      </c>
      <c r="B57" s="181" t="s">
        <v>162</v>
      </c>
      <c r="C57" s="182"/>
      <c r="D57" s="11" t="s">
        <v>97</v>
      </c>
      <c r="E57" s="68" t="s">
        <v>330</v>
      </c>
      <c r="F57" s="99" t="str">
        <f t="shared" si="3"/>
        <v/>
      </c>
      <c r="G57" s="15" t="s">
        <v>124</v>
      </c>
      <c r="H57" s="69"/>
      <c r="I57" s="15" t="s">
        <v>124</v>
      </c>
      <c r="J57" s="69"/>
      <c r="K57" s="15" t="s">
        <v>124</v>
      </c>
      <c r="L57" s="74"/>
      <c r="M57" s="160"/>
      <c r="N57" s="161"/>
      <c r="O57" s="161"/>
      <c r="P57" s="162"/>
    </row>
    <row r="58" spans="1:16" ht="99.95" customHeight="1">
      <c r="A58" s="3" t="str">
        <f t="shared" si="2"/>
        <v>8-⑤</v>
      </c>
      <c r="B58" s="181"/>
      <c r="C58" s="182"/>
      <c r="D58" s="11" t="s">
        <v>98</v>
      </c>
      <c r="E58" s="68" t="s">
        <v>331</v>
      </c>
      <c r="F58" s="99" t="str">
        <f t="shared" si="3"/>
        <v/>
      </c>
      <c r="G58" s="15" t="s">
        <v>124</v>
      </c>
      <c r="H58" s="69"/>
      <c r="I58" s="15" t="s">
        <v>124</v>
      </c>
      <c r="J58" s="69"/>
      <c r="K58" s="15" t="s">
        <v>124</v>
      </c>
      <c r="L58" s="74"/>
      <c r="M58" s="160"/>
      <c r="N58" s="161"/>
      <c r="O58" s="161"/>
      <c r="P58" s="162"/>
    </row>
    <row r="59" spans="1:16" ht="99.95" customHeight="1">
      <c r="A59" s="3" t="str">
        <f t="shared" si="2"/>
        <v>8-⑥</v>
      </c>
      <c r="B59" s="181"/>
      <c r="C59" s="182"/>
      <c r="D59" s="11" t="s">
        <v>100</v>
      </c>
      <c r="E59" s="68" t="s">
        <v>332</v>
      </c>
      <c r="F59" s="99" t="str">
        <f t="shared" si="3"/>
        <v/>
      </c>
      <c r="G59" s="15" t="s">
        <v>124</v>
      </c>
      <c r="H59" s="69"/>
      <c r="I59" s="15" t="s">
        <v>124</v>
      </c>
      <c r="J59" s="69"/>
      <c r="K59" s="15" t="s">
        <v>124</v>
      </c>
      <c r="L59" s="74"/>
      <c r="M59" s="160"/>
      <c r="N59" s="161"/>
      <c r="O59" s="161"/>
      <c r="P59" s="162"/>
    </row>
    <row r="60" spans="1:16" ht="99.95" customHeight="1">
      <c r="A60" s="3" t="str">
        <f t="shared" si="2"/>
        <v>8-⑦</v>
      </c>
      <c r="B60" s="181"/>
      <c r="C60" s="182"/>
      <c r="D60" s="11" t="s">
        <v>101</v>
      </c>
      <c r="E60" s="68" t="s">
        <v>333</v>
      </c>
      <c r="F60" s="99" t="str">
        <f t="shared" si="3"/>
        <v/>
      </c>
      <c r="G60" s="15" t="s">
        <v>124</v>
      </c>
      <c r="H60" s="69"/>
      <c r="I60" s="15" t="s">
        <v>124</v>
      </c>
      <c r="J60" s="69"/>
      <c r="K60" s="15" t="s">
        <v>124</v>
      </c>
      <c r="L60" s="74"/>
      <c r="M60" s="160"/>
      <c r="N60" s="161"/>
      <c r="O60" s="161"/>
      <c r="P60" s="162"/>
    </row>
    <row r="61" spans="1:16" ht="99.95" customHeight="1">
      <c r="A61" s="3" t="str">
        <f t="shared" si="2"/>
        <v>8-⑧</v>
      </c>
      <c r="B61" s="181"/>
      <c r="C61" s="182"/>
      <c r="D61" s="11" t="s">
        <v>102</v>
      </c>
      <c r="E61" s="68" t="s">
        <v>334</v>
      </c>
      <c r="F61" s="99" t="str">
        <f t="shared" si="3"/>
        <v/>
      </c>
      <c r="G61" s="15" t="s">
        <v>124</v>
      </c>
      <c r="H61" s="69"/>
      <c r="I61" s="15" t="s">
        <v>124</v>
      </c>
      <c r="J61" s="69"/>
      <c r="K61" s="15" t="s">
        <v>124</v>
      </c>
      <c r="L61" s="74"/>
      <c r="M61" s="160"/>
      <c r="N61" s="161"/>
      <c r="O61" s="161"/>
      <c r="P61" s="162"/>
    </row>
    <row r="62" spans="1:16" ht="99.95" customHeight="1">
      <c r="A62" s="3" t="str">
        <f t="shared" si="2"/>
        <v>8-⑨</v>
      </c>
      <c r="B62" s="181" t="s">
        <v>157</v>
      </c>
      <c r="C62" s="182"/>
      <c r="D62" s="11" t="s">
        <v>103</v>
      </c>
      <c r="E62" s="68" t="s">
        <v>339</v>
      </c>
      <c r="F62" s="69"/>
      <c r="G62" s="15" t="s">
        <v>124</v>
      </c>
      <c r="H62" s="160"/>
      <c r="I62" s="161"/>
      <c r="J62" s="161"/>
      <c r="K62" s="161"/>
      <c r="L62" s="161"/>
      <c r="M62" s="161"/>
      <c r="N62" s="161"/>
      <c r="O62" s="161"/>
      <c r="P62" s="162"/>
    </row>
    <row r="63" spans="1:16" ht="99.95" customHeight="1">
      <c r="A63" s="3" t="str">
        <f t="shared" si="2"/>
        <v>8-⑩</v>
      </c>
      <c r="B63" s="181"/>
      <c r="C63" s="182"/>
      <c r="D63" s="11" t="s">
        <v>105</v>
      </c>
      <c r="E63" s="68" t="s">
        <v>335</v>
      </c>
      <c r="F63" s="69"/>
      <c r="G63" s="15" t="s">
        <v>124</v>
      </c>
      <c r="H63" s="160"/>
      <c r="I63" s="161"/>
      <c r="J63" s="161"/>
      <c r="K63" s="161"/>
      <c r="L63" s="161"/>
      <c r="M63" s="161"/>
      <c r="N63" s="161"/>
      <c r="O63" s="161"/>
      <c r="P63" s="162"/>
    </row>
    <row r="64" spans="1:16" ht="99.95" customHeight="1">
      <c r="A64" s="3" t="str">
        <f>B64 &amp; ""</f>
        <v>追加</v>
      </c>
      <c r="B64" s="151" t="s">
        <v>158</v>
      </c>
      <c r="C64" s="175"/>
      <c r="D64" s="71"/>
      <c r="E64" s="68"/>
      <c r="F64" s="99" t="str">
        <f>IF(AND($H64="",$J64=""),"",SUM($H64,$J64))</f>
        <v/>
      </c>
      <c r="G64" s="15" t="s">
        <v>124</v>
      </c>
      <c r="H64" s="69"/>
      <c r="I64" s="15" t="s">
        <v>124</v>
      </c>
      <c r="J64" s="69"/>
      <c r="K64" s="15" t="s">
        <v>124</v>
      </c>
      <c r="L64" s="74"/>
      <c r="M64" s="160"/>
      <c r="N64" s="161"/>
      <c r="O64" s="161"/>
      <c r="P64" s="162"/>
    </row>
    <row r="65" spans="1:16" ht="99.95" customHeight="1">
      <c r="A65" s="3" t="str">
        <f>B65 &amp; ""</f>
        <v>追加</v>
      </c>
      <c r="B65" s="151" t="s">
        <v>158</v>
      </c>
      <c r="C65" s="175"/>
      <c r="D65" s="71"/>
      <c r="E65" s="68"/>
      <c r="F65" s="99" t="str">
        <f>IF(AND($H65="",$J65=""),"",SUM($H65,$J65))</f>
        <v/>
      </c>
      <c r="G65" s="15" t="s">
        <v>124</v>
      </c>
      <c r="H65" s="69"/>
      <c r="I65" s="15" t="s">
        <v>124</v>
      </c>
      <c r="J65" s="69"/>
      <c r="K65" s="15" t="s">
        <v>124</v>
      </c>
      <c r="L65" s="74"/>
      <c r="M65" s="160"/>
      <c r="N65" s="161"/>
      <c r="O65" s="161"/>
      <c r="P65" s="162"/>
    </row>
    <row r="66" spans="1:16" ht="99.95" customHeight="1">
      <c r="A66" s="3" t="str">
        <f>B66 &amp; ""</f>
        <v>実習</v>
      </c>
      <c r="B66" s="183" t="s">
        <v>142</v>
      </c>
      <c r="C66" s="184"/>
      <c r="D66" s="184"/>
      <c r="E66" s="185"/>
      <c r="F66" s="69"/>
      <c r="G66" s="15" t="s">
        <v>124</v>
      </c>
      <c r="H66" s="160"/>
      <c r="I66" s="161"/>
      <c r="J66" s="161"/>
      <c r="K66" s="161"/>
      <c r="L66" s="161"/>
      <c r="M66" s="161"/>
      <c r="N66" s="161"/>
      <c r="O66" s="161"/>
      <c r="P66" s="162"/>
    </row>
    <row r="67" spans="1:16" ht="30" customHeight="1" thickBot="1">
      <c r="B67" s="142" t="s">
        <v>140</v>
      </c>
      <c r="C67" s="143"/>
      <c r="D67" s="143"/>
      <c r="E67" s="144"/>
      <c r="F67" s="70" t="str">
        <f>IF(SUM(F54:F66)=0,"",SUM(F54:F66))</f>
        <v/>
      </c>
      <c r="G67" s="20" t="s">
        <v>124</v>
      </c>
      <c r="H67" s="205" t="s">
        <v>151</v>
      </c>
      <c r="I67" s="143"/>
      <c r="J67" s="143"/>
      <c r="K67" s="206" t="str">
        <f>IF(SUM(H54:H61)+SUM(H64:H65)=0,"",SUM(H54:H61)+SUM(H64:H65))</f>
        <v/>
      </c>
      <c r="L67" s="206"/>
      <c r="M67" s="40" t="s">
        <v>124</v>
      </c>
      <c r="N67" s="36" t="s">
        <v>152</v>
      </c>
      <c r="O67" s="75" t="str">
        <f>IF(SUM(J54:J61)+SUM(J64:J65)=0,"",SUM(J54:J61)+SUM(J64:J65))</f>
        <v/>
      </c>
      <c r="P67" s="41" t="s">
        <v>153</v>
      </c>
    </row>
    <row r="68" spans="1:16" ht="30" customHeight="1" thickBot="1">
      <c r="B68" s="145" t="str">
        <f>DBCS(初期設定!$X$11) &amp; "　" &amp; 初期設定!$Y$11 &amp; "（" &amp; 初期設定!$Z$11 &amp; "分）"</f>
        <v>９　振り返り（120分）</v>
      </c>
      <c r="C68" s="146"/>
      <c r="D68" s="146"/>
      <c r="E68" s="146"/>
      <c r="F68" s="146"/>
      <c r="G68" s="146"/>
      <c r="H68" s="146"/>
      <c r="I68" s="146"/>
      <c r="J68" s="146"/>
      <c r="K68" s="146"/>
      <c r="L68" s="146"/>
      <c r="M68" s="146"/>
      <c r="N68" s="146"/>
      <c r="O68" s="146"/>
      <c r="P68" s="147"/>
    </row>
    <row r="69" spans="1:16" ht="30" customHeight="1">
      <c r="B69" s="148" t="s">
        <v>155</v>
      </c>
      <c r="C69" s="149"/>
      <c r="D69" s="150"/>
      <c r="E69" s="23" t="s">
        <v>149</v>
      </c>
      <c r="F69" s="166" t="s">
        <v>10</v>
      </c>
      <c r="G69" s="167"/>
      <c r="H69" s="166" t="s">
        <v>123</v>
      </c>
      <c r="I69" s="168"/>
      <c r="J69" s="168"/>
      <c r="K69" s="168"/>
      <c r="L69" s="168"/>
      <c r="M69" s="168"/>
      <c r="N69" s="168"/>
      <c r="O69" s="168"/>
      <c r="P69" s="169"/>
    </row>
    <row r="70" spans="1:16" ht="99.95" customHeight="1">
      <c r="A70" s="3" t="str">
        <f>B70 &amp; ""</f>
        <v>9-①</v>
      </c>
      <c r="B70" s="151" t="s">
        <v>57</v>
      </c>
      <c r="C70" s="152"/>
      <c r="D70" s="153"/>
      <c r="E70" s="68" t="s">
        <v>336</v>
      </c>
      <c r="F70" s="69"/>
      <c r="G70" s="15" t="s">
        <v>124</v>
      </c>
      <c r="H70" s="160"/>
      <c r="I70" s="161"/>
      <c r="J70" s="161"/>
      <c r="K70" s="161"/>
      <c r="L70" s="161"/>
      <c r="M70" s="161"/>
      <c r="N70" s="161"/>
      <c r="O70" s="161"/>
      <c r="P70" s="162"/>
    </row>
    <row r="71" spans="1:16" ht="99.95" customHeight="1">
      <c r="A71" s="3" t="str">
        <f>B71 &amp; ""</f>
        <v>9-②</v>
      </c>
      <c r="B71" s="151" t="s">
        <v>59</v>
      </c>
      <c r="C71" s="152"/>
      <c r="D71" s="153"/>
      <c r="E71" s="68" t="s">
        <v>337</v>
      </c>
      <c r="F71" s="69"/>
      <c r="G71" s="15" t="s">
        <v>124</v>
      </c>
      <c r="H71" s="160"/>
      <c r="I71" s="161"/>
      <c r="J71" s="161"/>
      <c r="K71" s="161"/>
      <c r="L71" s="161"/>
      <c r="M71" s="161"/>
      <c r="N71" s="161"/>
      <c r="O71" s="161"/>
      <c r="P71" s="162"/>
    </row>
    <row r="72" spans="1:16" ht="30" customHeight="1" thickBot="1">
      <c r="B72" s="142" t="s">
        <v>140</v>
      </c>
      <c r="C72" s="143"/>
      <c r="D72" s="143"/>
      <c r="E72" s="144"/>
      <c r="F72" s="70" t="str">
        <f>IF(SUM(F70:F71)=0,"",SUM(F70:F71))</f>
        <v/>
      </c>
      <c r="G72" s="20" t="s">
        <v>124</v>
      </c>
      <c r="H72" s="163"/>
      <c r="I72" s="164"/>
      <c r="J72" s="164"/>
      <c r="K72" s="164"/>
      <c r="L72" s="164"/>
      <c r="M72" s="164"/>
      <c r="N72" s="164"/>
      <c r="O72" s="164"/>
      <c r="P72" s="165"/>
    </row>
    <row r="73" spans="1:16" ht="30" customHeight="1" thickBot="1">
      <c r="B73" s="154" t="s">
        <v>150</v>
      </c>
      <c r="C73" s="155"/>
      <c r="D73" s="155"/>
      <c r="E73" s="156"/>
      <c r="F73" s="72" t="str">
        <f>IF(SUM(F11,F16,F23,F31,F36,F45,F51,F67,F72)=0,"",SUM(F11,F16,F23,F31,F36,F45,F51,F67,F72))</f>
        <v/>
      </c>
      <c r="G73" s="18" t="s">
        <v>124</v>
      </c>
      <c r="H73" s="207" t="s">
        <v>151</v>
      </c>
      <c r="I73" s="155"/>
      <c r="J73" s="155"/>
      <c r="K73" s="208" t="str">
        <f>IF(SUM(H16,H23,H31,H36,H45,H51,K67)=0,"",SUM(H16,H23,H31,H36,H45,H51,K67))</f>
        <v/>
      </c>
      <c r="L73" s="208"/>
      <c r="M73" s="21" t="s">
        <v>124</v>
      </c>
      <c r="N73" s="26" t="s">
        <v>152</v>
      </c>
      <c r="O73" s="76" t="str">
        <f>IF(SUM(J16,J23,J31,J36,J45,J51,O67)=0,"",SUM(J16,J23,J31,J36,J45,J51,O67))</f>
        <v/>
      </c>
      <c r="P73" s="22" t="s">
        <v>153</v>
      </c>
    </row>
    <row r="74" spans="1:16" ht="15" customHeight="1">
      <c r="B74" s="44" t="s">
        <v>215</v>
      </c>
      <c r="C74" s="157" t="s">
        <v>216</v>
      </c>
      <c r="D74" s="157"/>
      <c r="E74" s="157"/>
      <c r="F74" s="157"/>
      <c r="G74" s="157"/>
      <c r="H74" s="157"/>
      <c r="I74" s="157"/>
      <c r="J74" s="157"/>
      <c r="K74" s="157"/>
      <c r="L74" s="157"/>
      <c r="M74" s="157"/>
      <c r="N74" s="157"/>
      <c r="O74" s="157"/>
      <c r="P74" s="157"/>
    </row>
    <row r="75" spans="1:16" ht="15" customHeight="1">
      <c r="B75" s="44" t="s">
        <v>215</v>
      </c>
      <c r="C75" s="138" t="s">
        <v>217</v>
      </c>
      <c r="D75" s="138"/>
      <c r="E75" s="138"/>
      <c r="F75" s="138"/>
      <c r="G75" s="138"/>
      <c r="H75" s="138"/>
      <c r="I75" s="138"/>
      <c r="J75" s="138"/>
      <c r="K75" s="138"/>
      <c r="L75" s="138"/>
      <c r="M75" s="138"/>
      <c r="N75" s="138"/>
      <c r="O75" s="138"/>
      <c r="P75" s="138"/>
    </row>
  </sheetData>
  <sheetProtection password="CC81" sheet="1" objects="1" scenarios="1"/>
  <mergeCells count="147">
    <mergeCell ref="B3:P3"/>
    <mergeCell ref="F38:G38"/>
    <mergeCell ref="H38:I38"/>
    <mergeCell ref="J38:K38"/>
    <mergeCell ref="M38:P38"/>
    <mergeCell ref="M39:P39"/>
    <mergeCell ref="M36:P36"/>
    <mergeCell ref="M34:P34"/>
    <mergeCell ref="M35:P35"/>
    <mergeCell ref="F33:G33"/>
    <mergeCell ref="M29:P29"/>
    <mergeCell ref="M30:P30"/>
    <mergeCell ref="H25:I25"/>
    <mergeCell ref="J25:K25"/>
    <mergeCell ref="M25:P25"/>
    <mergeCell ref="B25:D25"/>
    <mergeCell ref="B24:P24"/>
    <mergeCell ref="B23:E23"/>
    <mergeCell ref="M26:P26"/>
    <mergeCell ref="M27:P27"/>
    <mergeCell ref="M28:P28"/>
    <mergeCell ref="F25:G25"/>
    <mergeCell ref="M23:P23"/>
    <mergeCell ref="H9:P9"/>
    <mergeCell ref="H70:P70"/>
    <mergeCell ref="H71:P71"/>
    <mergeCell ref="H72:P72"/>
    <mergeCell ref="H73:J73"/>
    <mergeCell ref="K73:L73"/>
    <mergeCell ref="M54:P54"/>
    <mergeCell ref="M55:P55"/>
    <mergeCell ref="M56:P56"/>
    <mergeCell ref="M57:P57"/>
    <mergeCell ref="B62:C63"/>
    <mergeCell ref="B66:E66"/>
    <mergeCell ref="B67:E67"/>
    <mergeCell ref="B64:C64"/>
    <mergeCell ref="B65:C65"/>
    <mergeCell ref="B68:P68"/>
    <mergeCell ref="B69:D69"/>
    <mergeCell ref="H13:I13"/>
    <mergeCell ref="J13:K13"/>
    <mergeCell ref="M13:P13"/>
    <mergeCell ref="M14:P14"/>
    <mergeCell ref="M15:P15"/>
    <mergeCell ref="M16:P16"/>
    <mergeCell ref="H18:I18"/>
    <mergeCell ref="J18:K18"/>
    <mergeCell ref="F69:G69"/>
    <mergeCell ref="H69:P69"/>
    <mergeCell ref="H67:J67"/>
    <mergeCell ref="K67:L67"/>
    <mergeCell ref="H62:P62"/>
    <mergeCell ref="H63:P63"/>
    <mergeCell ref="H66:P66"/>
    <mergeCell ref="M64:P64"/>
    <mergeCell ref="M65:P65"/>
    <mergeCell ref="M50:P50"/>
    <mergeCell ref="M51:P51"/>
    <mergeCell ref="F47:G47"/>
    <mergeCell ref="H47:I47"/>
    <mergeCell ref="J47:K47"/>
    <mergeCell ref="M47:P47"/>
    <mergeCell ref="M48:P48"/>
    <mergeCell ref="M60:P60"/>
    <mergeCell ref="M61:P61"/>
    <mergeCell ref="F53:G53"/>
    <mergeCell ref="H53:I53"/>
    <mergeCell ref="J53:K53"/>
    <mergeCell ref="M53:P53"/>
    <mergeCell ref="M58:P58"/>
    <mergeCell ref="M59:P59"/>
    <mergeCell ref="M43:P43"/>
    <mergeCell ref="M44:P44"/>
    <mergeCell ref="M45:P45"/>
    <mergeCell ref="M40:P40"/>
    <mergeCell ref="M41:P41"/>
    <mergeCell ref="M42:P42"/>
    <mergeCell ref="B44:D44"/>
    <mergeCell ref="B45:E45"/>
    <mergeCell ref="M49:P49"/>
    <mergeCell ref="B41:D41"/>
    <mergeCell ref="H10:P10"/>
    <mergeCell ref="H11:P11"/>
    <mergeCell ref="M4:P4"/>
    <mergeCell ref="M5:P5"/>
    <mergeCell ref="F8:G8"/>
    <mergeCell ref="H8:P8"/>
    <mergeCell ref="B7:P7"/>
    <mergeCell ref="B8:D8"/>
    <mergeCell ref="B9:D9"/>
    <mergeCell ref="B10:D10"/>
    <mergeCell ref="B12:P12"/>
    <mergeCell ref="B13:D13"/>
    <mergeCell ref="B15:D15"/>
    <mergeCell ref="B14:D14"/>
    <mergeCell ref="B16:E16"/>
    <mergeCell ref="B17:P17"/>
    <mergeCell ref="B18:D18"/>
    <mergeCell ref="B22:D22"/>
    <mergeCell ref="B21:D21"/>
    <mergeCell ref="B20:D20"/>
    <mergeCell ref="B19:D19"/>
    <mergeCell ref="F18:G18"/>
    <mergeCell ref="M18:P18"/>
    <mergeCell ref="F13:G13"/>
    <mergeCell ref="M19:P19"/>
    <mergeCell ref="M20:P20"/>
    <mergeCell ref="M21:P21"/>
    <mergeCell ref="M22:P22"/>
    <mergeCell ref="B26:D26"/>
    <mergeCell ref="B27:D27"/>
    <mergeCell ref="B28:D28"/>
    <mergeCell ref="B29:C29"/>
    <mergeCell ref="B30:C30"/>
    <mergeCell ref="B31:E31"/>
    <mergeCell ref="B32:P32"/>
    <mergeCell ref="B33:D33"/>
    <mergeCell ref="B34:D34"/>
    <mergeCell ref="M31:P31"/>
    <mergeCell ref="H33:I33"/>
    <mergeCell ref="J33:K33"/>
    <mergeCell ref="M33:P33"/>
    <mergeCell ref="B70:D70"/>
    <mergeCell ref="B71:D71"/>
    <mergeCell ref="B72:E72"/>
    <mergeCell ref="B73:E73"/>
    <mergeCell ref="B11:E11"/>
    <mergeCell ref="C75:P75"/>
    <mergeCell ref="C74:P74"/>
    <mergeCell ref="B46:P46"/>
    <mergeCell ref="B47:D47"/>
    <mergeCell ref="B48:D48"/>
    <mergeCell ref="B49:D49"/>
    <mergeCell ref="B50:D50"/>
    <mergeCell ref="B51:E51"/>
    <mergeCell ref="B52:P52"/>
    <mergeCell ref="B53:C56"/>
    <mergeCell ref="B57:C61"/>
    <mergeCell ref="B35:D35"/>
    <mergeCell ref="B36:E36"/>
    <mergeCell ref="B37:P37"/>
    <mergeCell ref="B38:D38"/>
    <mergeCell ref="B39:D39"/>
    <mergeCell ref="B40:D40"/>
    <mergeCell ref="B42:D42"/>
    <mergeCell ref="B43:D43"/>
  </mergeCells>
  <phoneticPr fontId="7"/>
  <dataValidations count="4">
    <dataValidation type="whole" imeMode="disabled" operator="greaterThanOrEqual" allowBlank="1" showInputMessage="1" showErrorMessage="1" sqref="F70:F71 F9:F10 J64:J65 H14:H15 J14:J15 H64:H65 H19:H22 J19:J22 J54:J61 H26:H30 J26:J30 H54:H61 H34:H35 J34:J35 H48:H50 H39:H44 J39:J44 J48:J50 F62:F63 F66" xr:uid="{49F6176F-9024-4775-B947-B61B3B8FE7AF}">
      <formula1>1</formula1>
    </dataValidation>
    <dataValidation imeMode="on" allowBlank="1" showInputMessage="1" showErrorMessage="1" sqref="M4:P5 E9:E10 H9:P10 E14:E15 M14:P15 E19:E22 M19:P22 E26:E30 M26:P30 E34:E35 M34:P35 E39:E44 M39:P44 E48:E50 M48:P50 E54:E65 M54:P61 H62:P63 M64:P65 H66:P66 E70:E71 H70:P71" xr:uid="{B13B626F-8FDB-46A1-9695-68717781A6BB}"/>
    <dataValidation imeMode="disabled" operator="greaterThanOrEqual" allowBlank="1" showInputMessage="1" showErrorMessage="1" sqref="F14:F15 F19:F22 F26:F30 F34:F35 F39:F44 F48:F50 F54:F61 F64:F65" xr:uid="{283DA980-629E-4622-9587-C55CEDF8503E}"/>
    <dataValidation type="list" allowBlank="1" showInputMessage="1" showErrorMessage="1" sqref="B9:D10 B70:D71 B48:D50 B39:D44 B34:D35 B26:D28 B19:D22 B14:D15" xr:uid="{3F17B1D8-96D9-4F82-8777-3C9FB2373D56}">
      <formula1>$A$2:$A$37</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9" operator="lessThan" id="{E9058D20-C306-4781-A957-CCC41440C9E3}">
            <xm:f>初期設定!$Z$3</xm:f>
            <x14:dxf>
              <fill>
                <patternFill>
                  <bgColor rgb="FFFFCCCC"/>
                </patternFill>
              </fill>
            </x14:dxf>
          </x14:cfRule>
          <xm:sqref>F11</xm:sqref>
        </x14:conditionalFormatting>
        <x14:conditionalFormatting xmlns:xm="http://schemas.microsoft.com/office/excel/2006/main">
          <x14:cfRule type="cellIs" priority="8" operator="lessThan" id="{87029C08-ED3E-4B74-B3A6-53462242C1D2}">
            <xm:f>初期設定!$Z$4</xm:f>
            <x14:dxf>
              <fill>
                <patternFill>
                  <bgColor rgb="FFFFCCCC"/>
                </patternFill>
              </fill>
            </x14:dxf>
          </x14:cfRule>
          <xm:sqref>F16</xm:sqref>
        </x14:conditionalFormatting>
        <x14:conditionalFormatting xmlns:xm="http://schemas.microsoft.com/office/excel/2006/main">
          <x14:cfRule type="cellIs" priority="7" operator="lessThan" id="{9340279D-5C0F-4385-B776-6C7F1ACC8A28}">
            <xm:f>初期設定!$Z$5</xm:f>
            <x14:dxf>
              <fill>
                <patternFill>
                  <bgColor rgb="FFFFCCCC"/>
                </patternFill>
              </fill>
            </x14:dxf>
          </x14:cfRule>
          <xm:sqref>F23</xm:sqref>
        </x14:conditionalFormatting>
        <x14:conditionalFormatting xmlns:xm="http://schemas.microsoft.com/office/excel/2006/main">
          <x14:cfRule type="cellIs" priority="6" operator="lessThan" id="{115F6FC2-731E-4C50-A6EF-C112BF6C8A46}">
            <xm:f>初期設定!$Z$6</xm:f>
            <x14:dxf>
              <fill>
                <patternFill>
                  <bgColor rgb="FFFFCCCC"/>
                </patternFill>
              </fill>
            </x14:dxf>
          </x14:cfRule>
          <xm:sqref>F31</xm:sqref>
        </x14:conditionalFormatting>
        <x14:conditionalFormatting xmlns:xm="http://schemas.microsoft.com/office/excel/2006/main">
          <x14:cfRule type="cellIs" priority="5" operator="lessThan" id="{15D6A9D8-753D-4E10-AF51-D443E96AB526}">
            <xm:f>初期設定!$Z$7</xm:f>
            <x14:dxf>
              <fill>
                <patternFill>
                  <bgColor rgb="FFFFCCCC"/>
                </patternFill>
              </fill>
            </x14:dxf>
          </x14:cfRule>
          <xm:sqref>F36</xm:sqref>
        </x14:conditionalFormatting>
        <x14:conditionalFormatting xmlns:xm="http://schemas.microsoft.com/office/excel/2006/main">
          <x14:cfRule type="cellIs" priority="4" operator="lessThan" id="{AC98750C-1A61-4098-A878-612296292872}">
            <xm:f>初期設定!$Z$8</xm:f>
            <x14:dxf>
              <fill>
                <patternFill>
                  <bgColor rgb="FFFFCCCC"/>
                </patternFill>
              </fill>
            </x14:dxf>
          </x14:cfRule>
          <xm:sqref>F45</xm:sqref>
        </x14:conditionalFormatting>
        <x14:conditionalFormatting xmlns:xm="http://schemas.microsoft.com/office/excel/2006/main">
          <x14:cfRule type="cellIs" priority="3" operator="lessThan" id="{E0D79914-DF5F-4E1B-9CE4-0DBC152E15C0}">
            <xm:f>初期設定!$Z$9</xm:f>
            <x14:dxf>
              <fill>
                <patternFill>
                  <bgColor rgb="FFFFCCCC"/>
                </patternFill>
              </fill>
            </x14:dxf>
          </x14:cfRule>
          <xm:sqref>F51</xm:sqref>
        </x14:conditionalFormatting>
        <x14:conditionalFormatting xmlns:xm="http://schemas.microsoft.com/office/excel/2006/main">
          <x14:cfRule type="cellIs" priority="2" operator="lessThan" id="{45D6AC7D-6BDA-4926-BE9B-F27EFCC1EB5F}">
            <xm:f>初期設定!$Z$10</xm:f>
            <x14:dxf>
              <fill>
                <patternFill>
                  <bgColor rgb="FFFFCCCC"/>
                </patternFill>
              </fill>
            </x14:dxf>
          </x14:cfRule>
          <xm:sqref>F67</xm:sqref>
        </x14:conditionalFormatting>
        <x14:conditionalFormatting xmlns:xm="http://schemas.microsoft.com/office/excel/2006/main">
          <x14:cfRule type="cellIs" priority="1" operator="lessThan" id="{6DE8CD34-8547-4A93-8AF9-542A96E90FD3}">
            <xm:f>初期設定!$Z$11</xm:f>
            <x14:dxf>
              <fill>
                <patternFill>
                  <bgColor rgb="FFFFCCCC"/>
                </patternFill>
              </fill>
            </x14:dxf>
          </x14:cfRule>
          <xm:sqref>F72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83EA13C-5D55-4E12-932A-D2146F3F6122}">
          <x14:formula1>
            <xm:f>生活援助リスト!$A$2:$A$37</xm:f>
          </x14:formula1>
          <xm:sqref>D54:D63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10"/>
  <sheetViews>
    <sheetView view="pageBreakPreview" zoomScaleNormal="100" zoomScaleSheetLayoutView="100" workbookViewId="0">
      <selection activeCell="J8" sqref="J8:K8"/>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28" width="10.625" style="3" customWidth="1"/>
    <col min="29" max="16384" width="9" style="3"/>
  </cols>
  <sheetData>
    <row r="1" spans="1:28" ht="15" customHeight="1">
      <c r="Q1" s="9"/>
      <c r="U1" s="9"/>
      <c r="V1" s="9" t="s">
        <v>163</v>
      </c>
    </row>
    <row r="2" spans="1:28" ht="24.95" customHeight="1">
      <c r="A2" s="135" t="s">
        <v>164</v>
      </c>
      <c r="B2" s="135"/>
      <c r="C2" s="135"/>
      <c r="D2" s="135"/>
      <c r="E2" s="135"/>
      <c r="F2" s="135"/>
      <c r="G2" s="135"/>
      <c r="H2" s="135"/>
      <c r="I2" s="135"/>
      <c r="J2" s="135"/>
      <c r="K2" s="135"/>
      <c r="L2" s="135"/>
      <c r="M2" s="135"/>
      <c r="N2" s="135"/>
      <c r="O2" s="135"/>
      <c r="P2" s="135"/>
      <c r="Q2" s="135"/>
      <c r="R2" s="135"/>
      <c r="S2" s="135"/>
      <c r="T2" s="135"/>
      <c r="U2" s="135"/>
      <c r="V2" s="135"/>
    </row>
    <row r="3" spans="1:28" ht="15" customHeight="1">
      <c r="N3" s="8" t="s">
        <v>139</v>
      </c>
      <c r="O3" s="8"/>
      <c r="P3" s="8"/>
      <c r="Q3" s="173"/>
      <c r="R3" s="173"/>
      <c r="S3" s="173"/>
      <c r="T3" s="173"/>
      <c r="U3" s="173"/>
      <c r="V3" s="173"/>
    </row>
    <row r="4" spans="1:28" ht="15" customHeight="1">
      <c r="N4" s="8" t="s">
        <v>160</v>
      </c>
      <c r="O4" s="8"/>
      <c r="P4" s="8"/>
      <c r="Q4" s="173"/>
      <c r="R4" s="173"/>
      <c r="S4" s="173"/>
      <c r="T4" s="173"/>
      <c r="U4" s="173"/>
      <c r="V4" s="173"/>
    </row>
    <row r="6" spans="1:28" ht="15" customHeight="1" thickBot="1">
      <c r="A6" s="136" t="s">
        <v>165</v>
      </c>
      <c r="B6" s="136"/>
      <c r="C6" s="136"/>
      <c r="D6" s="136"/>
      <c r="E6" s="136"/>
      <c r="F6" s="67"/>
      <c r="G6" s="67"/>
      <c r="H6" s="3" t="s">
        <v>109</v>
      </c>
      <c r="I6" s="67"/>
      <c r="J6" s="3" t="s">
        <v>108</v>
      </c>
      <c r="K6" s="67"/>
      <c r="L6" s="3" t="s">
        <v>107</v>
      </c>
      <c r="M6" s="5" t="s">
        <v>166</v>
      </c>
      <c r="N6" s="67"/>
      <c r="O6" s="67"/>
      <c r="P6" s="3" t="s">
        <v>109</v>
      </c>
      <c r="Q6" s="67"/>
      <c r="R6" s="3" t="s">
        <v>108</v>
      </c>
      <c r="S6" s="67"/>
      <c r="T6" s="3" t="s">
        <v>107</v>
      </c>
    </row>
    <row r="7" spans="1:28" ht="30" customHeight="1" thickBot="1">
      <c r="A7" s="218" t="s">
        <v>167</v>
      </c>
      <c r="B7" s="218"/>
      <c r="C7" s="218"/>
      <c r="D7" s="218"/>
      <c r="E7" s="93" t="s">
        <v>340</v>
      </c>
      <c r="F7" s="94" t="s">
        <v>341</v>
      </c>
      <c r="G7" s="218" t="s">
        <v>170</v>
      </c>
      <c r="H7" s="218"/>
      <c r="I7" s="218"/>
      <c r="J7" s="219" t="s">
        <v>122</v>
      </c>
      <c r="K7" s="220"/>
      <c r="L7" s="221" t="s">
        <v>90</v>
      </c>
      <c r="M7" s="221"/>
      <c r="N7" s="221"/>
      <c r="O7" s="221"/>
      <c r="P7" s="222"/>
      <c r="Q7" s="218" t="s">
        <v>172</v>
      </c>
      <c r="R7" s="218"/>
      <c r="S7" s="218" t="s">
        <v>171</v>
      </c>
      <c r="T7" s="218"/>
      <c r="U7" s="218"/>
      <c r="V7" s="10" t="s">
        <v>169</v>
      </c>
      <c r="X7" s="104" t="s">
        <v>379</v>
      </c>
      <c r="Y7" s="105" t="s">
        <v>380</v>
      </c>
      <c r="Z7" s="105" t="s">
        <v>381</v>
      </c>
      <c r="AA7" s="105" t="s">
        <v>382</v>
      </c>
      <c r="AB7" s="106" t="s">
        <v>387</v>
      </c>
    </row>
    <row r="8" spans="1:28" ht="60" customHeight="1" thickTop="1">
      <c r="A8" s="209"/>
      <c r="B8" s="209"/>
      <c r="C8" s="209"/>
      <c r="D8" s="209"/>
      <c r="E8" s="95"/>
      <c r="F8" s="96"/>
      <c r="G8" s="210" t="str">
        <f>IFERROR(IF(OR($E8="",$F8=""),"",($F8-$E8)*1440),"")</f>
        <v/>
      </c>
      <c r="H8" s="211"/>
      <c r="I8" s="25" t="s">
        <v>124</v>
      </c>
      <c r="J8" s="212"/>
      <c r="K8" s="213"/>
      <c r="L8" s="214" t="str">
        <f>IFERROR(VLOOKUP($J8,生活援助リスト!$A$2:$B$37,2,FALSE),"")</f>
        <v/>
      </c>
      <c r="M8" s="214"/>
      <c r="N8" s="214"/>
      <c r="O8" s="214"/>
      <c r="P8" s="215"/>
      <c r="Q8" s="216" t="str">
        <f>IF($J8="","",COUNTIF($J$8:$J8,$J8) &amp; "/" &amp; COUNTIF($J$8:$J$209,$J8))</f>
        <v/>
      </c>
      <c r="R8" s="216"/>
      <c r="S8" s="217"/>
      <c r="T8" s="217"/>
      <c r="U8" s="217"/>
      <c r="V8" s="78"/>
      <c r="X8" s="107" t="str">
        <f>DBCS(初期設定!$X$3) &amp; "　" &amp; 初期設定!$Y$3</f>
        <v>１　職務の理解</v>
      </c>
      <c r="Y8" s="108">
        <f>SUM(Y9:Y10)</f>
        <v>0</v>
      </c>
      <c r="Z8" s="108">
        <f>SUM(Z9:Z10)</f>
        <v>0</v>
      </c>
      <c r="AA8" s="108">
        <f>初期設定!$Z$3</f>
        <v>120</v>
      </c>
      <c r="AB8" s="109" t="str">
        <f>IF(AND($Y8=$Z8,Y8&gt;=AA8),"○","×")</f>
        <v>×</v>
      </c>
    </row>
    <row r="9" spans="1:28" ht="60" customHeight="1">
      <c r="A9" s="209"/>
      <c r="B9" s="209"/>
      <c r="C9" s="209"/>
      <c r="D9" s="209"/>
      <c r="E9" s="95"/>
      <c r="F9" s="96"/>
      <c r="G9" s="210" t="str">
        <f t="shared" ref="G9:G72" si="0">IFERROR(IF(OR($E9="",$F9=""),"",($F9-$E9)*1440),"")</f>
        <v/>
      </c>
      <c r="H9" s="211"/>
      <c r="I9" s="25" t="s">
        <v>124</v>
      </c>
      <c r="J9" s="212"/>
      <c r="K9" s="213"/>
      <c r="L9" s="214" t="str">
        <f>IFERROR(VLOOKUP($J9,生活援助リスト!$A$2:$B$37,2,FALSE),"")</f>
        <v/>
      </c>
      <c r="M9" s="214"/>
      <c r="N9" s="214"/>
      <c r="O9" s="214"/>
      <c r="P9" s="215"/>
      <c r="Q9" s="216" t="str">
        <f>IF($J9="","",COUNTIF($J$8:$J9,$J9) &amp; "/" &amp; COUNTIF($J$8:$J$209,$J9))</f>
        <v/>
      </c>
      <c r="R9" s="216"/>
      <c r="S9" s="217"/>
      <c r="T9" s="217"/>
      <c r="U9" s="217"/>
      <c r="V9" s="78"/>
      <c r="X9" s="110" t="str">
        <f>生活援助リスト!$A$4</f>
        <v>1-①</v>
      </c>
      <c r="Y9" s="111">
        <f>SUMIF($J$8:$J$209,$X9,$G$8:$G$209)</f>
        <v>0</v>
      </c>
      <c r="Z9" s="111">
        <f>IFERROR(VLOOKUP($X9,'別添様式３（生活援助従事者）'!$A:$F,6,FALSE),0)</f>
        <v>0</v>
      </c>
      <c r="AA9" s="112"/>
      <c r="AB9" s="113"/>
    </row>
    <row r="10" spans="1:28" ht="60" customHeight="1">
      <c r="A10" s="209"/>
      <c r="B10" s="209"/>
      <c r="C10" s="209"/>
      <c r="D10" s="209"/>
      <c r="E10" s="95"/>
      <c r="F10" s="96"/>
      <c r="G10" s="210" t="str">
        <f t="shared" si="0"/>
        <v/>
      </c>
      <c r="H10" s="211"/>
      <c r="I10" s="25" t="s">
        <v>124</v>
      </c>
      <c r="J10" s="212"/>
      <c r="K10" s="213"/>
      <c r="L10" s="214" t="str">
        <f>IFERROR(VLOOKUP($J10,生活援助リスト!$A$2:$B$37,2,FALSE),"")</f>
        <v/>
      </c>
      <c r="M10" s="214"/>
      <c r="N10" s="214"/>
      <c r="O10" s="214"/>
      <c r="P10" s="215"/>
      <c r="Q10" s="216" t="str">
        <f>IF($J10="","",COUNTIF($J$8:$J10,$J10) &amp; "/" &amp; COUNTIF($J$8:$J$209,$J10))</f>
        <v/>
      </c>
      <c r="R10" s="216"/>
      <c r="S10" s="217"/>
      <c r="T10" s="217"/>
      <c r="U10" s="217"/>
      <c r="V10" s="78"/>
      <c r="X10" s="114" t="str">
        <f>生活援助リスト!$A$5</f>
        <v>1-②</v>
      </c>
      <c r="Y10" s="115">
        <f>SUMIF($J$8:$J$209,$X10,$G$8:$G$209)</f>
        <v>0</v>
      </c>
      <c r="Z10" s="115">
        <f>IFERROR(VLOOKUP($X10,'別添様式３（生活援助従事者）'!$A:$F,6,FALSE),0)</f>
        <v>0</v>
      </c>
      <c r="AA10" s="116"/>
      <c r="AB10" s="117"/>
    </row>
    <row r="11" spans="1:28" ht="60" customHeight="1">
      <c r="A11" s="209"/>
      <c r="B11" s="209"/>
      <c r="C11" s="209"/>
      <c r="D11" s="209"/>
      <c r="E11" s="95"/>
      <c r="F11" s="96"/>
      <c r="G11" s="210" t="str">
        <f t="shared" si="0"/>
        <v/>
      </c>
      <c r="H11" s="211"/>
      <c r="I11" s="25" t="s">
        <v>124</v>
      </c>
      <c r="J11" s="212"/>
      <c r="K11" s="213"/>
      <c r="L11" s="214" t="str">
        <f>IFERROR(VLOOKUP($J11,生活援助リスト!$A$2:$B$37,2,FALSE),"")</f>
        <v/>
      </c>
      <c r="M11" s="214"/>
      <c r="N11" s="214"/>
      <c r="O11" s="214"/>
      <c r="P11" s="215"/>
      <c r="Q11" s="216" t="str">
        <f>IF($J11="","",COUNTIF($J$8:$J11,$J11) &amp; "/" &amp; COUNTIF($J$8:$J$209,$J11))</f>
        <v/>
      </c>
      <c r="R11" s="216"/>
      <c r="S11" s="217"/>
      <c r="T11" s="217"/>
      <c r="U11" s="217"/>
      <c r="V11" s="78"/>
      <c r="X11" s="118" t="str">
        <f>DBCS(初期設定!$X$4) &amp; "　" &amp; 初期設定!$Y$4</f>
        <v>２　介護における尊厳の保持・自立支援</v>
      </c>
      <c r="Y11" s="119">
        <f>SUM(Y12:Y13)</f>
        <v>0</v>
      </c>
      <c r="Z11" s="119">
        <f>SUM(Z12:Z13)</f>
        <v>0</v>
      </c>
      <c r="AA11" s="119">
        <f>初期設定!$Z$4</f>
        <v>360</v>
      </c>
      <c r="AB11" s="120" t="str">
        <f>IF(AND($Y11=$Z11,Y11&gt;=AA11),"○","×")</f>
        <v>×</v>
      </c>
    </row>
    <row r="12" spans="1:28" ht="60" customHeight="1">
      <c r="A12" s="209"/>
      <c r="B12" s="209"/>
      <c r="C12" s="209"/>
      <c r="D12" s="209"/>
      <c r="E12" s="95"/>
      <c r="F12" s="96"/>
      <c r="G12" s="210" t="str">
        <f t="shared" si="0"/>
        <v/>
      </c>
      <c r="H12" s="211"/>
      <c r="I12" s="25" t="s">
        <v>124</v>
      </c>
      <c r="J12" s="212"/>
      <c r="K12" s="213"/>
      <c r="L12" s="214" t="str">
        <f>IFERROR(VLOOKUP($J12,生活援助リスト!$A$2:$B$37,2,FALSE),"")</f>
        <v/>
      </c>
      <c r="M12" s="214"/>
      <c r="N12" s="214"/>
      <c r="O12" s="214"/>
      <c r="P12" s="215"/>
      <c r="Q12" s="216" t="str">
        <f>IF($J12="","",COUNTIF($J$8:$J12,$J12) &amp; "/" &amp; COUNTIF($J$8:$J$209,$J12))</f>
        <v/>
      </c>
      <c r="R12" s="216"/>
      <c r="S12" s="217"/>
      <c r="T12" s="217"/>
      <c r="U12" s="217"/>
      <c r="V12" s="78"/>
      <c r="X12" s="110" t="str">
        <f>生活援助リスト!$A$6</f>
        <v>2-①</v>
      </c>
      <c r="Y12" s="111">
        <f>SUMIF($J$8:$J$209,$X12,$G$8:$G$209)</f>
        <v>0</v>
      </c>
      <c r="Z12" s="111">
        <f>IFERROR(VLOOKUP($X12,'別添様式３（生活援助従事者）'!$A:$F,6,FALSE),0)</f>
        <v>0</v>
      </c>
      <c r="AA12" s="112"/>
      <c r="AB12" s="113"/>
    </row>
    <row r="13" spans="1:28" ht="60" customHeight="1">
      <c r="A13" s="209"/>
      <c r="B13" s="209"/>
      <c r="C13" s="209"/>
      <c r="D13" s="209"/>
      <c r="E13" s="95"/>
      <c r="F13" s="96"/>
      <c r="G13" s="210" t="str">
        <f t="shared" si="0"/>
        <v/>
      </c>
      <c r="H13" s="211"/>
      <c r="I13" s="25" t="s">
        <v>124</v>
      </c>
      <c r="J13" s="212"/>
      <c r="K13" s="213"/>
      <c r="L13" s="214" t="str">
        <f>IFERROR(VLOOKUP($J13,生活援助リスト!$A$2:$B$37,2,FALSE),"")</f>
        <v/>
      </c>
      <c r="M13" s="214"/>
      <c r="N13" s="214"/>
      <c r="O13" s="214"/>
      <c r="P13" s="215"/>
      <c r="Q13" s="216" t="str">
        <f>IF($J13="","",COUNTIF($J$8:$J13,$J13) &amp; "/" &amp; COUNTIF($J$8:$J$209,$J13))</f>
        <v/>
      </c>
      <c r="R13" s="216"/>
      <c r="S13" s="217"/>
      <c r="T13" s="217"/>
      <c r="U13" s="217"/>
      <c r="V13" s="78"/>
      <c r="X13" s="114" t="str">
        <f>生活援助リスト!$A$7</f>
        <v>2-②</v>
      </c>
      <c r="Y13" s="115">
        <f>SUMIF($J$8:$J$209,$X13,$G$8:$G$209)</f>
        <v>0</v>
      </c>
      <c r="Z13" s="115">
        <f>IFERROR(VLOOKUP($X13,'別添様式３（生活援助従事者）'!$A:$F,6,FALSE),0)</f>
        <v>0</v>
      </c>
      <c r="AA13" s="116"/>
      <c r="AB13" s="117"/>
    </row>
    <row r="14" spans="1:28" ht="60" customHeight="1">
      <c r="A14" s="209"/>
      <c r="B14" s="209"/>
      <c r="C14" s="209"/>
      <c r="D14" s="209"/>
      <c r="E14" s="95"/>
      <c r="F14" s="96"/>
      <c r="G14" s="210" t="str">
        <f t="shared" si="0"/>
        <v/>
      </c>
      <c r="H14" s="211"/>
      <c r="I14" s="25" t="s">
        <v>124</v>
      </c>
      <c r="J14" s="212"/>
      <c r="K14" s="213"/>
      <c r="L14" s="214" t="str">
        <f>IFERROR(VLOOKUP($J14,生活援助リスト!$A$2:$B$37,2,FALSE),"")</f>
        <v/>
      </c>
      <c r="M14" s="214"/>
      <c r="N14" s="214"/>
      <c r="O14" s="214"/>
      <c r="P14" s="215"/>
      <c r="Q14" s="216" t="str">
        <f>IF($J14="","",COUNTIF($J$8:$J14,$J14) &amp; "/" &amp; COUNTIF($J$8:$J$209,$J14))</f>
        <v/>
      </c>
      <c r="R14" s="216"/>
      <c r="S14" s="217"/>
      <c r="T14" s="217"/>
      <c r="U14" s="217"/>
      <c r="V14" s="78"/>
      <c r="X14" s="118" t="str">
        <f>DBCS(初期設定!$X$5) &amp; "　" &amp; 初期設定!$Y$5</f>
        <v>３　介護の基本</v>
      </c>
      <c r="Y14" s="119">
        <f>SUM(Y15:Y18)</f>
        <v>0</v>
      </c>
      <c r="Z14" s="119">
        <f>SUM(Z15:Z18)</f>
        <v>0</v>
      </c>
      <c r="AA14" s="119">
        <f>初期設定!$Z$5</f>
        <v>240</v>
      </c>
      <c r="AB14" s="120" t="str">
        <f>IF(AND($Y14=$Z14,Y14&gt;=AA14),"○","×")</f>
        <v>×</v>
      </c>
    </row>
    <row r="15" spans="1:28" ht="60" customHeight="1">
      <c r="A15" s="209"/>
      <c r="B15" s="209"/>
      <c r="C15" s="209"/>
      <c r="D15" s="209"/>
      <c r="E15" s="95"/>
      <c r="F15" s="96"/>
      <c r="G15" s="210" t="str">
        <f t="shared" si="0"/>
        <v/>
      </c>
      <c r="H15" s="211"/>
      <c r="I15" s="25" t="s">
        <v>124</v>
      </c>
      <c r="J15" s="212"/>
      <c r="K15" s="213"/>
      <c r="L15" s="214" t="str">
        <f>IFERROR(VLOOKUP($J15,生活援助リスト!$A$2:$B$37,2,FALSE),"")</f>
        <v/>
      </c>
      <c r="M15" s="214"/>
      <c r="N15" s="214"/>
      <c r="O15" s="214"/>
      <c r="P15" s="215"/>
      <c r="Q15" s="216" t="str">
        <f>IF($J15="","",COUNTIF($J$8:$J15,$J15) &amp; "/" &amp; COUNTIF($J$8:$J$209,$J15))</f>
        <v/>
      </c>
      <c r="R15" s="216"/>
      <c r="S15" s="217"/>
      <c r="T15" s="217"/>
      <c r="U15" s="217"/>
      <c r="V15" s="78"/>
      <c r="X15" s="110" t="str">
        <f>生活援助リスト!$A$8</f>
        <v>3-①</v>
      </c>
      <c r="Y15" s="111">
        <f t="shared" ref="Y15:Y18" si="1">SUMIF($J$8:$J$209,$X15,$G$8:$G$209)</f>
        <v>0</v>
      </c>
      <c r="Z15" s="111">
        <f>IFERROR(VLOOKUP($X15,'別添様式３（生活援助従事者）'!$A:$F,6,FALSE),0)</f>
        <v>0</v>
      </c>
      <c r="AA15" s="112"/>
      <c r="AB15" s="113"/>
    </row>
    <row r="16" spans="1:28" ht="60" customHeight="1">
      <c r="A16" s="209"/>
      <c r="B16" s="209"/>
      <c r="C16" s="209"/>
      <c r="D16" s="209"/>
      <c r="E16" s="95"/>
      <c r="F16" s="96"/>
      <c r="G16" s="210" t="str">
        <f t="shared" si="0"/>
        <v/>
      </c>
      <c r="H16" s="211"/>
      <c r="I16" s="25" t="s">
        <v>124</v>
      </c>
      <c r="J16" s="212"/>
      <c r="K16" s="213"/>
      <c r="L16" s="214" t="str">
        <f>IFERROR(VLOOKUP($J16,生活援助リスト!$A$2:$B$37,2,FALSE),"")</f>
        <v/>
      </c>
      <c r="M16" s="214"/>
      <c r="N16" s="214"/>
      <c r="O16" s="214"/>
      <c r="P16" s="215"/>
      <c r="Q16" s="216" t="str">
        <f>IF($J16="","",COUNTIF($J$8:$J16,$J16) &amp; "/" &amp; COUNTIF($J$8:$J$209,$J16))</f>
        <v/>
      </c>
      <c r="R16" s="216"/>
      <c r="S16" s="217"/>
      <c r="T16" s="217"/>
      <c r="U16" s="217"/>
      <c r="V16" s="78"/>
      <c r="X16" s="110" t="str">
        <f>生活援助リスト!$A$9</f>
        <v>3-②</v>
      </c>
      <c r="Y16" s="111">
        <f t="shared" si="1"/>
        <v>0</v>
      </c>
      <c r="Z16" s="111">
        <f>IFERROR(VLOOKUP($X16,'別添様式３（生活援助従事者）'!$A:$F,6,FALSE),0)</f>
        <v>0</v>
      </c>
      <c r="AA16" s="112"/>
      <c r="AB16" s="113"/>
    </row>
    <row r="17" spans="1:28" ht="60" customHeight="1">
      <c r="A17" s="209"/>
      <c r="B17" s="209"/>
      <c r="C17" s="209"/>
      <c r="D17" s="209"/>
      <c r="E17" s="95"/>
      <c r="F17" s="96"/>
      <c r="G17" s="210" t="str">
        <f t="shared" si="0"/>
        <v/>
      </c>
      <c r="H17" s="211"/>
      <c r="I17" s="25" t="s">
        <v>124</v>
      </c>
      <c r="J17" s="212"/>
      <c r="K17" s="213"/>
      <c r="L17" s="214" t="str">
        <f>IFERROR(VLOOKUP($J17,生活援助リスト!$A$2:$B$37,2,FALSE),"")</f>
        <v/>
      </c>
      <c r="M17" s="214"/>
      <c r="N17" s="214"/>
      <c r="O17" s="214"/>
      <c r="P17" s="215"/>
      <c r="Q17" s="216" t="str">
        <f>IF($J17="","",COUNTIF($J$8:$J17,$J17) &amp; "/" &amp; COUNTIF($J$8:$J$209,$J17))</f>
        <v/>
      </c>
      <c r="R17" s="216"/>
      <c r="S17" s="217"/>
      <c r="T17" s="217"/>
      <c r="U17" s="217"/>
      <c r="V17" s="78"/>
      <c r="X17" s="110" t="str">
        <f>生活援助リスト!$A$10</f>
        <v>3-③</v>
      </c>
      <c r="Y17" s="111">
        <f t="shared" si="1"/>
        <v>0</v>
      </c>
      <c r="Z17" s="111">
        <f>IFERROR(VLOOKUP($X17,'別添様式３（生活援助従事者）'!$A:$F,6,FALSE),0)</f>
        <v>0</v>
      </c>
      <c r="AA17" s="112"/>
      <c r="AB17" s="113"/>
    </row>
    <row r="18" spans="1:28" ht="60" customHeight="1">
      <c r="A18" s="209"/>
      <c r="B18" s="209"/>
      <c r="C18" s="209"/>
      <c r="D18" s="209"/>
      <c r="E18" s="95"/>
      <c r="F18" s="96"/>
      <c r="G18" s="210" t="str">
        <f t="shared" si="0"/>
        <v/>
      </c>
      <c r="H18" s="211"/>
      <c r="I18" s="25" t="s">
        <v>124</v>
      </c>
      <c r="J18" s="212"/>
      <c r="K18" s="213"/>
      <c r="L18" s="214" t="str">
        <f>IFERROR(VLOOKUP($J18,生活援助リスト!$A$2:$B$37,2,FALSE),"")</f>
        <v/>
      </c>
      <c r="M18" s="214"/>
      <c r="N18" s="214"/>
      <c r="O18" s="214"/>
      <c r="P18" s="215"/>
      <c r="Q18" s="216" t="str">
        <f>IF($J18="","",COUNTIF($J$8:$J18,$J18) &amp; "/" &amp; COUNTIF($J$8:$J$209,$J18))</f>
        <v/>
      </c>
      <c r="R18" s="216"/>
      <c r="S18" s="217"/>
      <c r="T18" s="217"/>
      <c r="U18" s="217"/>
      <c r="V18" s="92"/>
      <c r="X18" s="114" t="str">
        <f>生活援助リスト!$A$11</f>
        <v>3-④</v>
      </c>
      <c r="Y18" s="115">
        <f t="shared" si="1"/>
        <v>0</v>
      </c>
      <c r="Z18" s="115">
        <f>IFERROR(VLOOKUP($X18,'別添様式３（生活援助従事者）'!$A:$F,6,FALSE),0)</f>
        <v>0</v>
      </c>
      <c r="AA18" s="116"/>
      <c r="AB18" s="117"/>
    </row>
    <row r="19" spans="1:28" ht="60" customHeight="1">
      <c r="A19" s="209"/>
      <c r="B19" s="209"/>
      <c r="C19" s="209"/>
      <c r="D19" s="209"/>
      <c r="E19" s="95"/>
      <c r="F19" s="96"/>
      <c r="G19" s="210" t="str">
        <f t="shared" si="0"/>
        <v/>
      </c>
      <c r="H19" s="211"/>
      <c r="I19" s="25" t="s">
        <v>124</v>
      </c>
      <c r="J19" s="212"/>
      <c r="K19" s="213"/>
      <c r="L19" s="214" t="str">
        <f>IFERROR(VLOOKUP($J19,生活援助リスト!$A$2:$B$37,2,FALSE),"")</f>
        <v/>
      </c>
      <c r="M19" s="214"/>
      <c r="N19" s="214"/>
      <c r="O19" s="214"/>
      <c r="P19" s="215"/>
      <c r="Q19" s="216" t="str">
        <f>IF($J19="","",COUNTIF($J$8:$J19,$J19) &amp; "/" &amp; COUNTIF($J$8:$J$209,$J19))</f>
        <v/>
      </c>
      <c r="R19" s="216"/>
      <c r="S19" s="217"/>
      <c r="T19" s="217"/>
      <c r="U19" s="217"/>
      <c r="V19" s="92"/>
      <c r="X19" s="118" t="str">
        <f>DBCS(初期設定!$X$6) &amp; "　" &amp; 初期設定!$Y$6</f>
        <v>４　介護・福祉サービスの理解と医療との連携</v>
      </c>
      <c r="Y19" s="119">
        <f>SUM(Y20:Y22)</f>
        <v>0</v>
      </c>
      <c r="Z19" s="119">
        <f>SUM(Z20:Z22)</f>
        <v>0</v>
      </c>
      <c r="AA19" s="119">
        <f>初期設定!$Z$6</f>
        <v>180</v>
      </c>
      <c r="AB19" s="120" t="str">
        <f>IF(AND($Y19=$Z19,Y19&gt;=AA19),"○","×")</f>
        <v>×</v>
      </c>
    </row>
    <row r="20" spans="1:28" ht="60" customHeight="1">
      <c r="A20" s="209"/>
      <c r="B20" s="209"/>
      <c r="C20" s="209"/>
      <c r="D20" s="209"/>
      <c r="E20" s="95"/>
      <c r="F20" s="96"/>
      <c r="G20" s="210" t="str">
        <f t="shared" si="0"/>
        <v/>
      </c>
      <c r="H20" s="211"/>
      <c r="I20" s="25" t="s">
        <v>124</v>
      </c>
      <c r="J20" s="212"/>
      <c r="K20" s="213"/>
      <c r="L20" s="214" t="str">
        <f>IFERROR(VLOOKUP($J20,生活援助リスト!$A$2:$B$37,2,FALSE),"")</f>
        <v/>
      </c>
      <c r="M20" s="214"/>
      <c r="N20" s="214"/>
      <c r="O20" s="214"/>
      <c r="P20" s="215"/>
      <c r="Q20" s="216" t="str">
        <f>IF($J20="","",COUNTIF($J$8:$J20,$J20) &amp; "/" &amp; COUNTIF($J$8:$J$209,$J20))</f>
        <v/>
      </c>
      <c r="R20" s="216"/>
      <c r="S20" s="217"/>
      <c r="T20" s="217"/>
      <c r="U20" s="217"/>
      <c r="V20" s="92"/>
      <c r="X20" s="110" t="str">
        <f>生活援助リスト!$A$12</f>
        <v>4-①</v>
      </c>
      <c r="Y20" s="111">
        <f t="shared" ref="Y20:Y22" si="2">SUMIF($J$8:$J$209,$X20,$G$8:$G$209)</f>
        <v>0</v>
      </c>
      <c r="Z20" s="111">
        <f>IFERROR(VLOOKUP($X20,'別添様式３（生活援助従事者）'!$A:$F,6,FALSE),0)</f>
        <v>0</v>
      </c>
      <c r="AA20" s="112"/>
      <c r="AB20" s="113"/>
    </row>
    <row r="21" spans="1:28" ht="60" customHeight="1">
      <c r="A21" s="209"/>
      <c r="B21" s="209"/>
      <c r="C21" s="209"/>
      <c r="D21" s="209"/>
      <c r="E21" s="95"/>
      <c r="F21" s="96"/>
      <c r="G21" s="210" t="str">
        <f t="shared" si="0"/>
        <v/>
      </c>
      <c r="H21" s="211"/>
      <c r="I21" s="25" t="s">
        <v>124</v>
      </c>
      <c r="J21" s="212"/>
      <c r="K21" s="213"/>
      <c r="L21" s="214" t="str">
        <f>IFERROR(VLOOKUP($J21,生活援助リスト!$A$2:$B$37,2,FALSE),"")</f>
        <v/>
      </c>
      <c r="M21" s="214"/>
      <c r="N21" s="214"/>
      <c r="O21" s="214"/>
      <c r="P21" s="215"/>
      <c r="Q21" s="216" t="str">
        <f>IF($J21="","",COUNTIF($J$8:$J21,$J21) &amp; "/" &amp; COUNTIF($J$8:$J$209,$J21))</f>
        <v/>
      </c>
      <c r="R21" s="216"/>
      <c r="S21" s="217"/>
      <c r="T21" s="217"/>
      <c r="U21" s="217"/>
      <c r="V21" s="92"/>
      <c r="X21" s="110" t="str">
        <f>生活援助リスト!$A$13</f>
        <v>4-②</v>
      </c>
      <c r="Y21" s="111">
        <f t="shared" si="2"/>
        <v>0</v>
      </c>
      <c r="Z21" s="111">
        <f>IFERROR(VLOOKUP($X21,'別添様式３（生活援助従事者）'!$A:$F,6,FALSE),0)</f>
        <v>0</v>
      </c>
      <c r="AA21" s="112"/>
      <c r="AB21" s="113"/>
    </row>
    <row r="22" spans="1:28" ht="60" customHeight="1">
      <c r="A22" s="209"/>
      <c r="B22" s="209"/>
      <c r="C22" s="209"/>
      <c r="D22" s="209"/>
      <c r="E22" s="95"/>
      <c r="F22" s="96"/>
      <c r="G22" s="210" t="str">
        <f t="shared" si="0"/>
        <v/>
      </c>
      <c r="H22" s="211"/>
      <c r="I22" s="25" t="s">
        <v>124</v>
      </c>
      <c r="J22" s="212"/>
      <c r="K22" s="213"/>
      <c r="L22" s="214" t="str">
        <f>IFERROR(VLOOKUP($J22,生活援助リスト!$A$2:$B$37,2,FALSE),"")</f>
        <v/>
      </c>
      <c r="M22" s="214"/>
      <c r="N22" s="214"/>
      <c r="O22" s="214"/>
      <c r="P22" s="215"/>
      <c r="Q22" s="216" t="str">
        <f>IF($J22="","",COUNTIF($J$8:$J22,$J22) &amp; "/" &amp; COUNTIF($J$8:$J$209,$J22))</f>
        <v/>
      </c>
      <c r="R22" s="216"/>
      <c r="S22" s="217"/>
      <c r="T22" s="217"/>
      <c r="U22" s="217"/>
      <c r="V22" s="92"/>
      <c r="X22" s="114" t="str">
        <f>生活援助リスト!$A$14</f>
        <v>4-③</v>
      </c>
      <c r="Y22" s="115">
        <f t="shared" si="2"/>
        <v>0</v>
      </c>
      <c r="Z22" s="115">
        <f>IFERROR(VLOOKUP($X22,'別添様式３（生活援助従事者）'!$A:$F,6,FALSE),0)</f>
        <v>0</v>
      </c>
      <c r="AA22" s="116"/>
      <c r="AB22" s="117"/>
    </row>
    <row r="23" spans="1:28" ht="60" customHeight="1">
      <c r="A23" s="209"/>
      <c r="B23" s="209"/>
      <c r="C23" s="209"/>
      <c r="D23" s="209"/>
      <c r="E23" s="95"/>
      <c r="F23" s="96"/>
      <c r="G23" s="210" t="str">
        <f t="shared" si="0"/>
        <v/>
      </c>
      <c r="H23" s="211"/>
      <c r="I23" s="25" t="s">
        <v>124</v>
      </c>
      <c r="J23" s="212"/>
      <c r="K23" s="213"/>
      <c r="L23" s="214" t="str">
        <f>IFERROR(VLOOKUP($J23,生活援助リスト!$A$2:$B$37,2,FALSE),"")</f>
        <v/>
      </c>
      <c r="M23" s="214"/>
      <c r="N23" s="214"/>
      <c r="O23" s="214"/>
      <c r="P23" s="215"/>
      <c r="Q23" s="216" t="str">
        <f>IF($J23="","",COUNTIF($J$8:$J23,$J23) &amp; "/" &amp; COUNTIF($J$8:$J$209,$J23))</f>
        <v/>
      </c>
      <c r="R23" s="216"/>
      <c r="S23" s="217"/>
      <c r="T23" s="217"/>
      <c r="U23" s="217"/>
      <c r="V23" s="92"/>
      <c r="X23" s="118" t="str">
        <f>DBCS(初期設定!$X$7) &amp; "　" &amp; 初期設定!$Y$7</f>
        <v>５　介護におけるコミュニケーション技術</v>
      </c>
      <c r="Y23" s="119">
        <f>SUM(Y24:Y25)</f>
        <v>0</v>
      </c>
      <c r="Z23" s="119">
        <f>SUM(Z24:Z25)</f>
        <v>0</v>
      </c>
      <c r="AA23" s="119">
        <f>初期設定!$Z$7</f>
        <v>360</v>
      </c>
      <c r="AB23" s="120" t="str">
        <f>IF(AND($Y23=$Z23,Y23&gt;=AA23),"○","×")</f>
        <v>×</v>
      </c>
    </row>
    <row r="24" spans="1:28" ht="60" customHeight="1">
      <c r="A24" s="209"/>
      <c r="B24" s="209"/>
      <c r="C24" s="209"/>
      <c r="D24" s="209"/>
      <c r="E24" s="95"/>
      <c r="F24" s="96"/>
      <c r="G24" s="210" t="str">
        <f t="shared" si="0"/>
        <v/>
      </c>
      <c r="H24" s="211"/>
      <c r="I24" s="25" t="s">
        <v>124</v>
      </c>
      <c r="J24" s="212"/>
      <c r="K24" s="213"/>
      <c r="L24" s="214" t="str">
        <f>IFERROR(VLOOKUP($J24,生活援助リスト!$A$2:$B$37,2,FALSE),"")</f>
        <v/>
      </c>
      <c r="M24" s="214"/>
      <c r="N24" s="214"/>
      <c r="O24" s="214"/>
      <c r="P24" s="215"/>
      <c r="Q24" s="216" t="str">
        <f>IF($J24="","",COUNTIF($J$8:$J24,$J24) &amp; "/" &amp; COUNTIF($J$8:$J$209,$J24))</f>
        <v/>
      </c>
      <c r="R24" s="216"/>
      <c r="S24" s="217"/>
      <c r="T24" s="217"/>
      <c r="U24" s="217"/>
      <c r="V24" s="92"/>
      <c r="X24" s="110" t="str">
        <f>生活援助リスト!$A$15</f>
        <v>5-①</v>
      </c>
      <c r="Y24" s="111">
        <f t="shared" ref="Y24:Y25" si="3">SUMIF($J$8:$J$209,$X24,$G$8:$G$209)</f>
        <v>0</v>
      </c>
      <c r="Z24" s="111">
        <f>IFERROR(VLOOKUP($X24,'別添様式３（生活援助従事者）'!$A:$F,6,FALSE),0)</f>
        <v>0</v>
      </c>
      <c r="AA24" s="112"/>
      <c r="AB24" s="113"/>
    </row>
    <row r="25" spans="1:28" ht="60" customHeight="1">
      <c r="A25" s="209"/>
      <c r="B25" s="209"/>
      <c r="C25" s="209"/>
      <c r="D25" s="209"/>
      <c r="E25" s="95"/>
      <c r="F25" s="96"/>
      <c r="G25" s="210" t="str">
        <f t="shared" si="0"/>
        <v/>
      </c>
      <c r="H25" s="211"/>
      <c r="I25" s="25" t="s">
        <v>124</v>
      </c>
      <c r="J25" s="212"/>
      <c r="K25" s="213"/>
      <c r="L25" s="214" t="str">
        <f>IFERROR(VLOOKUP($J25,生活援助リスト!$A$2:$B$37,2,FALSE),"")</f>
        <v/>
      </c>
      <c r="M25" s="214"/>
      <c r="N25" s="214"/>
      <c r="O25" s="214"/>
      <c r="P25" s="215"/>
      <c r="Q25" s="216" t="str">
        <f>IF($J25="","",COUNTIF($J$8:$J25,$J25) &amp; "/" &amp; COUNTIF($J$8:$J$209,$J25))</f>
        <v/>
      </c>
      <c r="R25" s="216"/>
      <c r="S25" s="217"/>
      <c r="T25" s="217"/>
      <c r="U25" s="217"/>
      <c r="V25" s="92"/>
      <c r="X25" s="114" t="str">
        <f>生活援助リスト!$A$16</f>
        <v>5-②</v>
      </c>
      <c r="Y25" s="115">
        <f t="shared" si="3"/>
        <v>0</v>
      </c>
      <c r="Z25" s="115">
        <f>IFERROR(VLOOKUP($X25,'別添様式３（生活援助従事者）'!$A:$F,6,FALSE),0)</f>
        <v>0</v>
      </c>
      <c r="AA25" s="116"/>
      <c r="AB25" s="117"/>
    </row>
    <row r="26" spans="1:28" ht="60" customHeight="1">
      <c r="A26" s="209"/>
      <c r="B26" s="209"/>
      <c r="C26" s="209"/>
      <c r="D26" s="209"/>
      <c r="E26" s="95"/>
      <c r="F26" s="96"/>
      <c r="G26" s="210" t="str">
        <f t="shared" si="0"/>
        <v/>
      </c>
      <c r="H26" s="211"/>
      <c r="I26" s="25" t="s">
        <v>124</v>
      </c>
      <c r="J26" s="212"/>
      <c r="K26" s="213"/>
      <c r="L26" s="214" t="str">
        <f>IFERROR(VLOOKUP($J26,生活援助リスト!$A$2:$B$37,2,FALSE),"")</f>
        <v/>
      </c>
      <c r="M26" s="214"/>
      <c r="N26" s="214"/>
      <c r="O26" s="214"/>
      <c r="P26" s="215"/>
      <c r="Q26" s="216" t="str">
        <f>IF($J26="","",COUNTIF($J$8:$J26,$J26) &amp; "/" &amp; COUNTIF($J$8:$J$209,$J26))</f>
        <v/>
      </c>
      <c r="R26" s="216"/>
      <c r="S26" s="217"/>
      <c r="T26" s="217"/>
      <c r="U26" s="217"/>
      <c r="V26" s="92"/>
      <c r="X26" s="118" t="str">
        <f>DBCS(初期設定!$X$8) &amp; "　" &amp; 初期設定!$Y$8</f>
        <v>６　老化と認知症の理解</v>
      </c>
      <c r="Y26" s="121">
        <f>SUM(Y27:Y32)</f>
        <v>0</v>
      </c>
      <c r="Z26" s="121">
        <f>SUM(Z27:Z32)</f>
        <v>0</v>
      </c>
      <c r="AA26" s="119">
        <f>初期設定!$Z$8</f>
        <v>540</v>
      </c>
      <c r="AB26" s="120" t="str">
        <f>IF(AND($Y26=$Z26,Y26&gt;=AA26),"○","×")</f>
        <v>×</v>
      </c>
    </row>
    <row r="27" spans="1:28" ht="60" customHeight="1">
      <c r="A27" s="209"/>
      <c r="B27" s="209"/>
      <c r="C27" s="209"/>
      <c r="D27" s="209"/>
      <c r="E27" s="95"/>
      <c r="F27" s="96"/>
      <c r="G27" s="210" t="str">
        <f t="shared" si="0"/>
        <v/>
      </c>
      <c r="H27" s="211"/>
      <c r="I27" s="25" t="s">
        <v>124</v>
      </c>
      <c r="J27" s="212"/>
      <c r="K27" s="213"/>
      <c r="L27" s="214" t="str">
        <f>IFERROR(VLOOKUP($J27,生活援助リスト!$A$2:$B$37,2,FALSE),"")</f>
        <v/>
      </c>
      <c r="M27" s="214"/>
      <c r="N27" s="214"/>
      <c r="O27" s="214"/>
      <c r="P27" s="215"/>
      <c r="Q27" s="216" t="str">
        <f>IF($J27="","",COUNTIF($J$8:$J27,$J27) &amp; "/" &amp; COUNTIF($J$8:$J$209,$J27))</f>
        <v/>
      </c>
      <c r="R27" s="216"/>
      <c r="S27" s="217"/>
      <c r="T27" s="217"/>
      <c r="U27" s="217"/>
      <c r="V27" s="92"/>
      <c r="X27" s="110" t="str">
        <f>生活援助リスト!$A$17</f>
        <v>6-①</v>
      </c>
      <c r="Y27" s="111">
        <f t="shared" ref="Y27:Y32" si="4">SUMIF($J$8:$J$209,$X27,$G$8:$G$209)</f>
        <v>0</v>
      </c>
      <c r="Z27" s="111">
        <f>IFERROR(VLOOKUP($X27,'別添様式３（生活援助従事者）'!$A:$F,6,FALSE),0)</f>
        <v>0</v>
      </c>
      <c r="AA27" s="112"/>
      <c r="AB27" s="113"/>
    </row>
    <row r="28" spans="1:28" ht="60" customHeight="1">
      <c r="A28" s="209"/>
      <c r="B28" s="209"/>
      <c r="C28" s="209"/>
      <c r="D28" s="209"/>
      <c r="E28" s="95"/>
      <c r="F28" s="96"/>
      <c r="G28" s="210" t="str">
        <f t="shared" si="0"/>
        <v/>
      </c>
      <c r="H28" s="211"/>
      <c r="I28" s="25" t="s">
        <v>124</v>
      </c>
      <c r="J28" s="212"/>
      <c r="K28" s="213"/>
      <c r="L28" s="214" t="str">
        <f>IFERROR(VLOOKUP($J28,生活援助リスト!$A$2:$B$37,2,FALSE),"")</f>
        <v/>
      </c>
      <c r="M28" s="214"/>
      <c r="N28" s="214"/>
      <c r="O28" s="214"/>
      <c r="P28" s="215"/>
      <c r="Q28" s="216" t="str">
        <f>IF($J28="","",COUNTIF($J$8:$J28,$J28) &amp; "/" &amp; COUNTIF($J$8:$J$209,$J28))</f>
        <v/>
      </c>
      <c r="R28" s="216"/>
      <c r="S28" s="217"/>
      <c r="T28" s="217"/>
      <c r="U28" s="217"/>
      <c r="V28" s="92"/>
      <c r="X28" s="114" t="str">
        <f>生活援助リスト!$A$18</f>
        <v>6-②</v>
      </c>
      <c r="Y28" s="115">
        <f t="shared" si="4"/>
        <v>0</v>
      </c>
      <c r="Z28" s="115">
        <f>IFERROR(VLOOKUP($X28,'別添様式３（生活援助従事者）'!$A:$F,6,FALSE),0)</f>
        <v>0</v>
      </c>
      <c r="AA28" s="116"/>
      <c r="AB28" s="117"/>
    </row>
    <row r="29" spans="1:28" ht="60" customHeight="1">
      <c r="A29" s="209"/>
      <c r="B29" s="209"/>
      <c r="C29" s="209"/>
      <c r="D29" s="209"/>
      <c r="E29" s="95"/>
      <c r="F29" s="96"/>
      <c r="G29" s="210" t="str">
        <f t="shared" si="0"/>
        <v/>
      </c>
      <c r="H29" s="211"/>
      <c r="I29" s="25" t="s">
        <v>124</v>
      </c>
      <c r="J29" s="212"/>
      <c r="K29" s="213"/>
      <c r="L29" s="214" t="str">
        <f>IFERROR(VLOOKUP($J29,生活援助リスト!$A$2:$B$37,2,FALSE),"")</f>
        <v/>
      </c>
      <c r="M29" s="214"/>
      <c r="N29" s="214"/>
      <c r="O29" s="214"/>
      <c r="P29" s="215"/>
      <c r="Q29" s="216" t="str">
        <f>IF($J29="","",COUNTIF($J$8:$J29,$J29) &amp; "/" &amp; COUNTIF($J$8:$J$209,$J29))</f>
        <v/>
      </c>
      <c r="R29" s="216"/>
      <c r="S29" s="217"/>
      <c r="T29" s="217"/>
      <c r="U29" s="217"/>
      <c r="V29" s="92"/>
      <c r="X29" s="114" t="str">
        <f>生活援助リスト!$A$19</f>
        <v>6-③</v>
      </c>
      <c r="Y29" s="115">
        <f t="shared" si="4"/>
        <v>0</v>
      </c>
      <c r="Z29" s="115">
        <f>IFERROR(VLOOKUP($X29,'別添様式３（生活援助従事者）'!$A:$F,6,FALSE),0)</f>
        <v>0</v>
      </c>
      <c r="AA29" s="116"/>
      <c r="AB29" s="117" t="str">
        <f>IF(AND($Y29=$Z29,Y29&gt;=AA29),"○","×")</f>
        <v>○</v>
      </c>
    </row>
    <row r="30" spans="1:28" ht="60" customHeight="1">
      <c r="A30" s="209"/>
      <c r="B30" s="209"/>
      <c r="C30" s="209"/>
      <c r="D30" s="209"/>
      <c r="E30" s="95"/>
      <c r="F30" s="96"/>
      <c r="G30" s="210" t="str">
        <f t="shared" si="0"/>
        <v/>
      </c>
      <c r="H30" s="211"/>
      <c r="I30" s="25" t="s">
        <v>124</v>
      </c>
      <c r="J30" s="212"/>
      <c r="K30" s="213"/>
      <c r="L30" s="214" t="str">
        <f>IFERROR(VLOOKUP($J30,生活援助リスト!$A$2:$B$37,2,FALSE),"")</f>
        <v/>
      </c>
      <c r="M30" s="214"/>
      <c r="N30" s="214"/>
      <c r="O30" s="214"/>
      <c r="P30" s="215"/>
      <c r="Q30" s="216" t="str">
        <f>IF($J30="","",COUNTIF($J$8:$J30,$J30) &amp; "/" &amp; COUNTIF($J$8:$J$209,$J30))</f>
        <v/>
      </c>
      <c r="R30" s="216"/>
      <c r="S30" s="217"/>
      <c r="T30" s="217"/>
      <c r="U30" s="217"/>
      <c r="V30" s="92"/>
      <c r="X30" s="114" t="str">
        <f>生活援助リスト!$A$20</f>
        <v>6-④</v>
      </c>
      <c r="Y30" s="115">
        <f t="shared" si="4"/>
        <v>0</v>
      </c>
      <c r="Z30" s="115">
        <f>IFERROR(VLOOKUP($X30,'別添様式３（生活援助従事者）'!$A:$F,6,FALSE),0)</f>
        <v>0</v>
      </c>
      <c r="AA30" s="116"/>
      <c r="AB30" s="117"/>
    </row>
    <row r="31" spans="1:28" ht="60" customHeight="1">
      <c r="A31" s="209"/>
      <c r="B31" s="209"/>
      <c r="C31" s="209"/>
      <c r="D31" s="209"/>
      <c r="E31" s="95"/>
      <c r="F31" s="96"/>
      <c r="G31" s="210" t="str">
        <f t="shared" si="0"/>
        <v/>
      </c>
      <c r="H31" s="211"/>
      <c r="I31" s="25" t="s">
        <v>124</v>
      </c>
      <c r="J31" s="212"/>
      <c r="K31" s="213"/>
      <c r="L31" s="214" t="str">
        <f>IFERROR(VLOOKUP($J31,生活援助リスト!$A$2:$B$37,2,FALSE),"")</f>
        <v/>
      </c>
      <c r="M31" s="214"/>
      <c r="N31" s="214"/>
      <c r="O31" s="214"/>
      <c r="P31" s="215"/>
      <c r="Q31" s="216" t="str">
        <f>IF($J31="","",COUNTIF($J$8:$J31,$J31) &amp; "/" &amp; COUNTIF($J$8:$J$209,$J31))</f>
        <v/>
      </c>
      <c r="R31" s="216"/>
      <c r="S31" s="217"/>
      <c r="T31" s="217"/>
      <c r="U31" s="217"/>
      <c r="V31" s="92"/>
      <c r="X31" s="114" t="str">
        <f>生活援助リスト!$A$21</f>
        <v>6-⑤</v>
      </c>
      <c r="Y31" s="115">
        <f t="shared" si="4"/>
        <v>0</v>
      </c>
      <c r="Z31" s="115">
        <f>IFERROR(VLOOKUP($X31,'別添様式３（生活援助従事者）'!$A:$F,6,FALSE),0)</f>
        <v>0</v>
      </c>
      <c r="AA31" s="116"/>
      <c r="AB31" s="117"/>
    </row>
    <row r="32" spans="1:28" ht="60" customHeight="1">
      <c r="A32" s="209"/>
      <c r="B32" s="209"/>
      <c r="C32" s="209"/>
      <c r="D32" s="209"/>
      <c r="E32" s="95"/>
      <c r="F32" s="96"/>
      <c r="G32" s="210" t="str">
        <f t="shared" si="0"/>
        <v/>
      </c>
      <c r="H32" s="211"/>
      <c r="I32" s="25" t="s">
        <v>124</v>
      </c>
      <c r="J32" s="212"/>
      <c r="K32" s="213"/>
      <c r="L32" s="214" t="str">
        <f>IFERROR(VLOOKUP($J32,生活援助リスト!$A$2:$B$37,2,FALSE),"")</f>
        <v/>
      </c>
      <c r="M32" s="214"/>
      <c r="N32" s="214"/>
      <c r="O32" s="214"/>
      <c r="P32" s="215"/>
      <c r="Q32" s="216" t="str">
        <f>IF($J32="","",COUNTIF($J$8:$J32,$J32) &amp; "/" &amp; COUNTIF($J$8:$J$209,$J32))</f>
        <v/>
      </c>
      <c r="R32" s="216"/>
      <c r="S32" s="217"/>
      <c r="T32" s="217"/>
      <c r="U32" s="217"/>
      <c r="V32" s="92"/>
      <c r="X32" s="114" t="str">
        <f>生活援助リスト!$A$22</f>
        <v>6-⑥</v>
      </c>
      <c r="Y32" s="115">
        <f t="shared" si="4"/>
        <v>0</v>
      </c>
      <c r="Z32" s="115">
        <f>IFERROR(VLOOKUP($X32,'別添様式３（生活援助従事者）'!$A:$F,6,FALSE),0)</f>
        <v>0</v>
      </c>
      <c r="AA32" s="116"/>
      <c r="AB32" s="117"/>
    </row>
    <row r="33" spans="1:28" ht="60" customHeight="1">
      <c r="A33" s="209"/>
      <c r="B33" s="209"/>
      <c r="C33" s="209"/>
      <c r="D33" s="209"/>
      <c r="E33" s="95"/>
      <c r="F33" s="96"/>
      <c r="G33" s="210" t="str">
        <f t="shared" si="0"/>
        <v/>
      </c>
      <c r="H33" s="211"/>
      <c r="I33" s="25" t="s">
        <v>124</v>
      </c>
      <c r="J33" s="212"/>
      <c r="K33" s="213"/>
      <c r="L33" s="214" t="str">
        <f>IFERROR(VLOOKUP($J33,生活援助リスト!$A$2:$B$37,2,FALSE),"")</f>
        <v/>
      </c>
      <c r="M33" s="214"/>
      <c r="N33" s="214"/>
      <c r="O33" s="214"/>
      <c r="P33" s="215"/>
      <c r="Q33" s="216" t="str">
        <f>IF($J33="","",COUNTIF($J$8:$J33,$J33) &amp; "/" &amp; COUNTIF($J$8:$J$209,$J33))</f>
        <v/>
      </c>
      <c r="R33" s="216"/>
      <c r="S33" s="217"/>
      <c r="T33" s="217"/>
      <c r="U33" s="217"/>
      <c r="V33" s="92"/>
      <c r="X33" s="118" t="str">
        <f>DBCS(初期設定!$X$9) &amp; "　" &amp; 初期設定!$Y$9</f>
        <v>７　障害の理解</v>
      </c>
      <c r="Y33" s="121">
        <f>SUM(Y34:Y36)</f>
        <v>0</v>
      </c>
      <c r="Z33" s="121">
        <f>SUM(Z34:Z36)</f>
        <v>0</v>
      </c>
      <c r="AA33" s="119">
        <f>初期設定!$Z$9</f>
        <v>180</v>
      </c>
      <c r="AB33" s="120"/>
    </row>
    <row r="34" spans="1:28" ht="60" customHeight="1">
      <c r="A34" s="209"/>
      <c r="B34" s="209"/>
      <c r="C34" s="209"/>
      <c r="D34" s="209"/>
      <c r="E34" s="95"/>
      <c r="F34" s="96"/>
      <c r="G34" s="210" t="str">
        <f t="shared" si="0"/>
        <v/>
      </c>
      <c r="H34" s="211"/>
      <c r="I34" s="25" t="s">
        <v>124</v>
      </c>
      <c r="J34" s="212"/>
      <c r="K34" s="213"/>
      <c r="L34" s="214" t="str">
        <f>IFERROR(VLOOKUP($J34,生活援助リスト!$A$2:$B$37,2,FALSE),"")</f>
        <v/>
      </c>
      <c r="M34" s="214"/>
      <c r="N34" s="214"/>
      <c r="O34" s="214"/>
      <c r="P34" s="215"/>
      <c r="Q34" s="216" t="str">
        <f>IF($J34="","",COUNTIF($J$8:$J34,$J34) &amp; "/" &amp; COUNTIF($J$8:$J$209,$J34))</f>
        <v/>
      </c>
      <c r="R34" s="216"/>
      <c r="S34" s="217"/>
      <c r="T34" s="217"/>
      <c r="U34" s="217"/>
      <c r="V34" s="92"/>
      <c r="X34" s="110" t="str">
        <f>生活援助リスト!$A$23</f>
        <v>7-①</v>
      </c>
      <c r="Y34" s="111">
        <f t="shared" ref="Y34:Y36" si="5">SUMIF($J$8:$J$209,$X34,$G$8:$G$209)</f>
        <v>0</v>
      </c>
      <c r="Z34" s="111">
        <f>IFERROR(VLOOKUP($X34,'別添様式３（生活援助従事者）'!$A:$F,6,FALSE),0)</f>
        <v>0</v>
      </c>
      <c r="AA34" s="112"/>
      <c r="AB34" s="113" t="str">
        <f>IF(AND($Y34=$Z34,Y34&gt;=AA34),"○","×")</f>
        <v>○</v>
      </c>
    </row>
    <row r="35" spans="1:28" ht="60" customHeight="1">
      <c r="A35" s="209"/>
      <c r="B35" s="209"/>
      <c r="C35" s="209"/>
      <c r="D35" s="209"/>
      <c r="E35" s="95"/>
      <c r="F35" s="96"/>
      <c r="G35" s="210" t="str">
        <f t="shared" si="0"/>
        <v/>
      </c>
      <c r="H35" s="211"/>
      <c r="I35" s="25" t="s">
        <v>124</v>
      </c>
      <c r="J35" s="212"/>
      <c r="K35" s="213"/>
      <c r="L35" s="214" t="str">
        <f>IFERROR(VLOOKUP($J35,生活援助リスト!$A$2:$B$37,2,FALSE),"")</f>
        <v/>
      </c>
      <c r="M35" s="214"/>
      <c r="N35" s="214"/>
      <c r="O35" s="214"/>
      <c r="P35" s="215"/>
      <c r="Q35" s="216" t="str">
        <f>IF($J35="","",COUNTIF($J$8:$J35,$J35) &amp; "/" &amp; COUNTIF($J$8:$J$209,$J35))</f>
        <v/>
      </c>
      <c r="R35" s="216"/>
      <c r="S35" s="217"/>
      <c r="T35" s="217"/>
      <c r="U35" s="217"/>
      <c r="V35" s="92"/>
      <c r="X35" s="110" t="str">
        <f>生活援助リスト!$A$24</f>
        <v>7-②</v>
      </c>
      <c r="Y35" s="111">
        <f t="shared" si="5"/>
        <v>0</v>
      </c>
      <c r="Z35" s="111">
        <f>IFERROR(VLOOKUP($X35,'別添様式３（生活援助従事者）'!$A:$F,6,FALSE),0)</f>
        <v>0</v>
      </c>
      <c r="AA35" s="112"/>
      <c r="AB35" s="113"/>
    </row>
    <row r="36" spans="1:28" ht="60" customHeight="1">
      <c r="A36" s="209"/>
      <c r="B36" s="209"/>
      <c r="C36" s="209"/>
      <c r="D36" s="209"/>
      <c r="E36" s="95"/>
      <c r="F36" s="96"/>
      <c r="G36" s="210" t="str">
        <f t="shared" si="0"/>
        <v/>
      </c>
      <c r="H36" s="211"/>
      <c r="I36" s="25" t="s">
        <v>124</v>
      </c>
      <c r="J36" s="212"/>
      <c r="K36" s="213"/>
      <c r="L36" s="214" t="str">
        <f>IFERROR(VLOOKUP($J36,生活援助リスト!$A$2:$B$37,2,FALSE),"")</f>
        <v/>
      </c>
      <c r="M36" s="214"/>
      <c r="N36" s="214"/>
      <c r="O36" s="214"/>
      <c r="P36" s="215"/>
      <c r="Q36" s="216" t="str">
        <f>IF($J36="","",COUNTIF($J$8:$J36,$J36) &amp; "/" &amp; COUNTIF($J$8:$J$209,$J36))</f>
        <v/>
      </c>
      <c r="R36" s="216"/>
      <c r="S36" s="217"/>
      <c r="T36" s="217"/>
      <c r="U36" s="217"/>
      <c r="V36" s="92"/>
      <c r="X36" s="114" t="str">
        <f>生活援助リスト!$A$25</f>
        <v>7-③</v>
      </c>
      <c r="Y36" s="115">
        <f t="shared" si="5"/>
        <v>0</v>
      </c>
      <c r="Z36" s="115">
        <f>IFERROR(VLOOKUP($X36,'別添様式３（生活援助従事者）'!$A:$F,6,FALSE),0)</f>
        <v>0</v>
      </c>
      <c r="AA36" s="116"/>
      <c r="AB36" s="117"/>
    </row>
    <row r="37" spans="1:28" ht="60" customHeight="1">
      <c r="A37" s="209"/>
      <c r="B37" s="209"/>
      <c r="C37" s="209"/>
      <c r="D37" s="209"/>
      <c r="E37" s="95"/>
      <c r="F37" s="96"/>
      <c r="G37" s="210" t="str">
        <f t="shared" si="0"/>
        <v/>
      </c>
      <c r="H37" s="211"/>
      <c r="I37" s="25" t="s">
        <v>124</v>
      </c>
      <c r="J37" s="212"/>
      <c r="K37" s="213"/>
      <c r="L37" s="214" t="str">
        <f>IFERROR(VLOOKUP($J37,生活援助リスト!$A$2:$B$37,2,FALSE),"")</f>
        <v/>
      </c>
      <c r="M37" s="214"/>
      <c r="N37" s="214"/>
      <c r="O37" s="214"/>
      <c r="P37" s="215"/>
      <c r="Q37" s="216" t="str">
        <f>IF($J37="","",COUNTIF($J$8:$J37,$J37) &amp; "/" &amp; COUNTIF($J$8:$J$209,$J37))</f>
        <v/>
      </c>
      <c r="R37" s="216"/>
      <c r="S37" s="217"/>
      <c r="T37" s="217"/>
      <c r="U37" s="217"/>
      <c r="V37" s="92"/>
      <c r="X37" s="122" t="str">
        <f>DBCS(初期設定!$X$10) &amp; "　" &amp; 初期設定!$Y$10</f>
        <v>８　こころとからだのしくみと生活支援技術</v>
      </c>
      <c r="Y37" s="121">
        <f>SUM(Y38:Y47)</f>
        <v>0</v>
      </c>
      <c r="Z37" s="121">
        <f>SUM(Z38:Z47)</f>
        <v>0</v>
      </c>
      <c r="AA37" s="119">
        <f>初期設定!$Z$10</f>
        <v>1440</v>
      </c>
      <c r="AB37" s="120"/>
    </row>
    <row r="38" spans="1:28" ht="60" customHeight="1">
      <c r="A38" s="209"/>
      <c r="B38" s="209"/>
      <c r="C38" s="209"/>
      <c r="D38" s="209"/>
      <c r="E38" s="95"/>
      <c r="F38" s="96"/>
      <c r="G38" s="210" t="str">
        <f t="shared" si="0"/>
        <v/>
      </c>
      <c r="H38" s="211"/>
      <c r="I38" s="25" t="s">
        <v>124</v>
      </c>
      <c r="J38" s="212"/>
      <c r="K38" s="213"/>
      <c r="L38" s="214" t="str">
        <f>IFERROR(VLOOKUP($J38,生活援助リスト!$A$2:$B$37,2,FALSE),"")</f>
        <v/>
      </c>
      <c r="M38" s="214"/>
      <c r="N38" s="214"/>
      <c r="O38" s="214"/>
      <c r="P38" s="215"/>
      <c r="Q38" s="216" t="str">
        <f>IF($J38="","",COUNTIF($J$8:$J38,$J38) &amp; "/" &amp; COUNTIF($J$8:$J$209,$J38))</f>
        <v/>
      </c>
      <c r="R38" s="216"/>
      <c r="S38" s="217"/>
      <c r="T38" s="217"/>
      <c r="U38" s="217"/>
      <c r="V38" s="92"/>
      <c r="X38" s="110" t="str">
        <f>生活援助リスト!$A$26</f>
        <v>8-①</v>
      </c>
      <c r="Y38" s="111">
        <f t="shared" ref="Y38:Y47" si="6">SUMIF($J$8:$J$209,$X38,$G$8:$G$209)</f>
        <v>0</v>
      </c>
      <c r="Z38" s="111">
        <f>IFERROR(VLOOKUP($X38,'別添様式３（生活援助従事者）'!$A:$F,6,FALSE),0)</f>
        <v>0</v>
      </c>
      <c r="AA38" s="112"/>
      <c r="AB38" s="113" t="str">
        <f>IF(AND($Y38=$Z38,Y38&gt;=AA38),"○","×")</f>
        <v>○</v>
      </c>
    </row>
    <row r="39" spans="1:28" ht="60" customHeight="1">
      <c r="A39" s="209"/>
      <c r="B39" s="209"/>
      <c r="C39" s="209"/>
      <c r="D39" s="209"/>
      <c r="E39" s="95"/>
      <c r="F39" s="96"/>
      <c r="G39" s="210" t="str">
        <f t="shared" si="0"/>
        <v/>
      </c>
      <c r="H39" s="211"/>
      <c r="I39" s="25" t="s">
        <v>124</v>
      </c>
      <c r="J39" s="212"/>
      <c r="K39" s="213"/>
      <c r="L39" s="214" t="str">
        <f>IFERROR(VLOOKUP($J39,生活援助リスト!$A$2:$B$37,2,FALSE),"")</f>
        <v/>
      </c>
      <c r="M39" s="214"/>
      <c r="N39" s="214"/>
      <c r="O39" s="214"/>
      <c r="P39" s="215"/>
      <c r="Q39" s="216" t="str">
        <f>IF($J39="","",COUNTIF($J$8:$J39,$J39) &amp; "/" &amp; COUNTIF($J$8:$J$209,$J39))</f>
        <v/>
      </c>
      <c r="R39" s="216"/>
      <c r="S39" s="217"/>
      <c r="T39" s="217"/>
      <c r="U39" s="217"/>
      <c r="V39" s="92"/>
      <c r="X39" s="110" t="str">
        <f>生活援助リスト!$A$27</f>
        <v>8-②</v>
      </c>
      <c r="Y39" s="111">
        <f t="shared" si="6"/>
        <v>0</v>
      </c>
      <c r="Z39" s="111">
        <f>IFERROR(VLOOKUP($X39,'別添様式３（生活援助従事者）'!$A:$F,6,FALSE),0)</f>
        <v>0</v>
      </c>
      <c r="AA39" s="112"/>
      <c r="AB39" s="113"/>
    </row>
    <row r="40" spans="1:28" ht="60" customHeight="1">
      <c r="A40" s="209"/>
      <c r="B40" s="209"/>
      <c r="C40" s="209"/>
      <c r="D40" s="209"/>
      <c r="E40" s="95"/>
      <c r="F40" s="96"/>
      <c r="G40" s="210" t="str">
        <f t="shared" si="0"/>
        <v/>
      </c>
      <c r="H40" s="211"/>
      <c r="I40" s="25" t="s">
        <v>124</v>
      </c>
      <c r="J40" s="212"/>
      <c r="K40" s="213"/>
      <c r="L40" s="214" t="str">
        <f>IFERROR(VLOOKUP($J40,生活援助リスト!$A$2:$B$37,2,FALSE),"")</f>
        <v/>
      </c>
      <c r="M40" s="214"/>
      <c r="N40" s="214"/>
      <c r="O40" s="214"/>
      <c r="P40" s="215"/>
      <c r="Q40" s="216" t="str">
        <f>IF($J40="","",COUNTIF($J$8:$J40,$J40) &amp; "/" &amp; COUNTIF($J$8:$J$209,$J40))</f>
        <v/>
      </c>
      <c r="R40" s="216"/>
      <c r="S40" s="217"/>
      <c r="T40" s="217"/>
      <c r="U40" s="217"/>
      <c r="V40" s="92"/>
      <c r="X40" s="114" t="str">
        <f>生活援助リスト!$A$28</f>
        <v>8-③</v>
      </c>
      <c r="Y40" s="115">
        <f t="shared" si="6"/>
        <v>0</v>
      </c>
      <c r="Z40" s="115">
        <f>IFERROR(VLOOKUP($X40,'別添様式３（生活援助従事者）'!$A:$F,6,FALSE),0)</f>
        <v>0</v>
      </c>
      <c r="AA40" s="116"/>
      <c r="AB40" s="117"/>
    </row>
    <row r="41" spans="1:28" ht="60" customHeight="1">
      <c r="A41" s="209"/>
      <c r="B41" s="209"/>
      <c r="C41" s="209"/>
      <c r="D41" s="209"/>
      <c r="E41" s="95"/>
      <c r="F41" s="96"/>
      <c r="G41" s="210" t="str">
        <f t="shared" si="0"/>
        <v/>
      </c>
      <c r="H41" s="211"/>
      <c r="I41" s="25" t="s">
        <v>124</v>
      </c>
      <c r="J41" s="212"/>
      <c r="K41" s="213"/>
      <c r="L41" s="214" t="str">
        <f>IFERROR(VLOOKUP($J41,生活援助リスト!$A$2:$B$37,2,FALSE),"")</f>
        <v/>
      </c>
      <c r="M41" s="214"/>
      <c r="N41" s="214"/>
      <c r="O41" s="214"/>
      <c r="P41" s="215"/>
      <c r="Q41" s="216" t="str">
        <f>IF($J41="","",COUNTIF($J$8:$J41,$J41) &amp; "/" &amp; COUNTIF($J$8:$J$209,$J41))</f>
        <v/>
      </c>
      <c r="R41" s="216"/>
      <c r="S41" s="217"/>
      <c r="T41" s="217"/>
      <c r="U41" s="217"/>
      <c r="V41" s="92"/>
      <c r="X41" s="114" t="str">
        <f>生活援助リスト!$A$29</f>
        <v>8-④</v>
      </c>
      <c r="Y41" s="115">
        <f t="shared" si="6"/>
        <v>0</v>
      </c>
      <c r="Z41" s="115">
        <f>IFERROR(VLOOKUP($X41,'別添様式３（生活援助従事者）'!$A:$F,6,FALSE),0)</f>
        <v>0</v>
      </c>
      <c r="AA41" s="116"/>
      <c r="AB41" s="117"/>
    </row>
    <row r="42" spans="1:28" ht="60" customHeight="1">
      <c r="A42" s="209"/>
      <c r="B42" s="209"/>
      <c r="C42" s="209"/>
      <c r="D42" s="209"/>
      <c r="E42" s="95"/>
      <c r="F42" s="96"/>
      <c r="G42" s="210" t="str">
        <f t="shared" si="0"/>
        <v/>
      </c>
      <c r="H42" s="211"/>
      <c r="I42" s="25" t="s">
        <v>124</v>
      </c>
      <c r="J42" s="212"/>
      <c r="K42" s="213"/>
      <c r="L42" s="214" t="str">
        <f>IFERROR(VLOOKUP($J42,生活援助リスト!$A$2:$B$37,2,FALSE),"")</f>
        <v/>
      </c>
      <c r="M42" s="214"/>
      <c r="N42" s="214"/>
      <c r="O42" s="214"/>
      <c r="P42" s="215"/>
      <c r="Q42" s="216" t="str">
        <f>IF($J42="","",COUNTIF($J$8:$J42,$J42) &amp; "/" &amp; COUNTIF($J$8:$J$209,$J42))</f>
        <v/>
      </c>
      <c r="R42" s="216"/>
      <c r="S42" s="217"/>
      <c r="T42" s="217"/>
      <c r="U42" s="217"/>
      <c r="V42" s="92"/>
      <c r="X42" s="114" t="str">
        <f>生活援助リスト!$A$30</f>
        <v>8-⑤</v>
      </c>
      <c r="Y42" s="115">
        <f t="shared" si="6"/>
        <v>0</v>
      </c>
      <c r="Z42" s="115">
        <f>IFERROR(VLOOKUP($X42,'別添様式３（生活援助従事者）'!$A:$F,6,FALSE),0)</f>
        <v>0</v>
      </c>
      <c r="AA42" s="116"/>
      <c r="AB42" s="117"/>
    </row>
    <row r="43" spans="1:28" ht="60" customHeight="1">
      <c r="A43" s="209"/>
      <c r="B43" s="209"/>
      <c r="C43" s="209"/>
      <c r="D43" s="209"/>
      <c r="E43" s="95"/>
      <c r="F43" s="96"/>
      <c r="G43" s="210" t="str">
        <f t="shared" si="0"/>
        <v/>
      </c>
      <c r="H43" s="211"/>
      <c r="I43" s="25" t="s">
        <v>124</v>
      </c>
      <c r="J43" s="212"/>
      <c r="K43" s="213"/>
      <c r="L43" s="214" t="str">
        <f>IFERROR(VLOOKUP($J43,生活援助リスト!$A$2:$B$37,2,FALSE),"")</f>
        <v/>
      </c>
      <c r="M43" s="214"/>
      <c r="N43" s="214"/>
      <c r="O43" s="214"/>
      <c r="P43" s="215"/>
      <c r="Q43" s="216" t="str">
        <f>IF($J43="","",COUNTIF($J$8:$J43,$J43) &amp; "/" &amp; COUNTIF($J$8:$J$209,$J43))</f>
        <v/>
      </c>
      <c r="R43" s="216"/>
      <c r="S43" s="217"/>
      <c r="T43" s="217"/>
      <c r="U43" s="217"/>
      <c r="V43" s="92"/>
      <c r="X43" s="114" t="str">
        <f>生活援助リスト!$A$31</f>
        <v>8-⑥</v>
      </c>
      <c r="Y43" s="115">
        <f t="shared" si="6"/>
        <v>0</v>
      </c>
      <c r="Z43" s="115">
        <f>IFERROR(VLOOKUP($X43,'別添様式３（生活援助従事者）'!$A:$F,6,FALSE),0)</f>
        <v>0</v>
      </c>
      <c r="AA43" s="116"/>
      <c r="AB43" s="117"/>
    </row>
    <row r="44" spans="1:28" ht="60" customHeight="1">
      <c r="A44" s="209"/>
      <c r="B44" s="209"/>
      <c r="C44" s="209"/>
      <c r="D44" s="209"/>
      <c r="E44" s="95"/>
      <c r="F44" s="96"/>
      <c r="G44" s="210" t="str">
        <f t="shared" si="0"/>
        <v/>
      </c>
      <c r="H44" s="211"/>
      <c r="I44" s="25" t="s">
        <v>124</v>
      </c>
      <c r="J44" s="212"/>
      <c r="K44" s="213"/>
      <c r="L44" s="214" t="str">
        <f>IFERROR(VLOOKUP($J44,生活援助リスト!$A$2:$B$37,2,FALSE),"")</f>
        <v/>
      </c>
      <c r="M44" s="214"/>
      <c r="N44" s="214"/>
      <c r="O44" s="214"/>
      <c r="P44" s="215"/>
      <c r="Q44" s="216" t="str">
        <f>IF($J44="","",COUNTIF($J$8:$J44,$J44) &amp; "/" &amp; COUNTIF($J$8:$J$209,$J44))</f>
        <v/>
      </c>
      <c r="R44" s="216"/>
      <c r="S44" s="217"/>
      <c r="T44" s="217"/>
      <c r="U44" s="217"/>
      <c r="V44" s="92"/>
      <c r="X44" s="114" t="str">
        <f>生活援助リスト!$A$32</f>
        <v>8-⑦</v>
      </c>
      <c r="Y44" s="115">
        <f t="shared" si="6"/>
        <v>0</v>
      </c>
      <c r="Z44" s="115">
        <f>IFERROR(VLOOKUP($X44,'別添様式３（生活援助従事者）'!$A:$F,6,FALSE),0)</f>
        <v>0</v>
      </c>
      <c r="AA44" s="116"/>
      <c r="AB44" s="117"/>
    </row>
    <row r="45" spans="1:28" ht="60" customHeight="1">
      <c r="A45" s="209"/>
      <c r="B45" s="209"/>
      <c r="C45" s="209"/>
      <c r="D45" s="209"/>
      <c r="E45" s="95"/>
      <c r="F45" s="96"/>
      <c r="G45" s="210" t="str">
        <f t="shared" si="0"/>
        <v/>
      </c>
      <c r="H45" s="211"/>
      <c r="I45" s="25" t="s">
        <v>124</v>
      </c>
      <c r="J45" s="212"/>
      <c r="K45" s="213"/>
      <c r="L45" s="214" t="str">
        <f>IFERROR(VLOOKUP($J45,生活援助リスト!$A$2:$B$37,2,FALSE),"")</f>
        <v/>
      </c>
      <c r="M45" s="214"/>
      <c r="N45" s="214"/>
      <c r="O45" s="214"/>
      <c r="P45" s="215"/>
      <c r="Q45" s="216" t="str">
        <f>IF($J45="","",COUNTIF($J$8:$J45,$J45) &amp; "/" &amp; COUNTIF($J$8:$J$209,$J45))</f>
        <v/>
      </c>
      <c r="R45" s="216"/>
      <c r="S45" s="217"/>
      <c r="T45" s="217"/>
      <c r="U45" s="217"/>
      <c r="V45" s="92"/>
      <c r="X45" s="114" t="str">
        <f>生活援助リスト!$A$33</f>
        <v>8-⑧</v>
      </c>
      <c r="Y45" s="115">
        <f t="shared" si="6"/>
        <v>0</v>
      </c>
      <c r="Z45" s="115">
        <f>IFERROR(VLOOKUP($X45,'別添様式３（生活援助従事者）'!$A:$F,6,FALSE),0)</f>
        <v>0</v>
      </c>
      <c r="AA45" s="116"/>
      <c r="AB45" s="117"/>
    </row>
    <row r="46" spans="1:28" ht="60" customHeight="1">
      <c r="A46" s="209"/>
      <c r="B46" s="209"/>
      <c r="C46" s="209"/>
      <c r="D46" s="209"/>
      <c r="E46" s="95"/>
      <c r="F46" s="96"/>
      <c r="G46" s="210" t="str">
        <f t="shared" si="0"/>
        <v/>
      </c>
      <c r="H46" s="211"/>
      <c r="I46" s="25" t="s">
        <v>124</v>
      </c>
      <c r="J46" s="212"/>
      <c r="K46" s="213"/>
      <c r="L46" s="214" t="str">
        <f>IFERROR(VLOOKUP($J46,生活援助リスト!$A$2:$B$37,2,FALSE),"")</f>
        <v/>
      </c>
      <c r="M46" s="214"/>
      <c r="N46" s="214"/>
      <c r="O46" s="214"/>
      <c r="P46" s="215"/>
      <c r="Q46" s="216" t="str">
        <f>IF($J46="","",COUNTIF($J$8:$J46,$J46) &amp; "/" &amp; COUNTIF($J$8:$J$209,$J46))</f>
        <v/>
      </c>
      <c r="R46" s="216"/>
      <c r="S46" s="217"/>
      <c r="T46" s="217"/>
      <c r="U46" s="217"/>
      <c r="V46" s="92"/>
      <c r="X46" s="114" t="str">
        <f>生活援助リスト!$A$34</f>
        <v>8-⑨</v>
      </c>
      <c r="Y46" s="115">
        <f t="shared" si="6"/>
        <v>0</v>
      </c>
      <c r="Z46" s="115">
        <f>IFERROR(VLOOKUP($X46,'別添様式３（生活援助従事者）'!$A:$F,6,FALSE),0)</f>
        <v>0</v>
      </c>
      <c r="AA46" s="116"/>
      <c r="AB46" s="117"/>
    </row>
    <row r="47" spans="1:28" ht="60" customHeight="1">
      <c r="A47" s="209"/>
      <c r="B47" s="209"/>
      <c r="C47" s="209"/>
      <c r="D47" s="209"/>
      <c r="E47" s="95"/>
      <c r="F47" s="96"/>
      <c r="G47" s="210" t="str">
        <f t="shared" si="0"/>
        <v/>
      </c>
      <c r="H47" s="211"/>
      <c r="I47" s="25" t="s">
        <v>124</v>
      </c>
      <c r="J47" s="212"/>
      <c r="K47" s="213"/>
      <c r="L47" s="214" t="str">
        <f>IFERROR(VLOOKUP($J47,生活援助リスト!$A$2:$B$37,2,FALSE),"")</f>
        <v/>
      </c>
      <c r="M47" s="214"/>
      <c r="N47" s="214"/>
      <c r="O47" s="214"/>
      <c r="P47" s="215"/>
      <c r="Q47" s="216" t="str">
        <f>IF($J47="","",COUNTIF($J$8:$J47,$J47) &amp; "/" &amp; COUNTIF($J$8:$J$209,$J47))</f>
        <v/>
      </c>
      <c r="R47" s="216"/>
      <c r="S47" s="217"/>
      <c r="T47" s="217"/>
      <c r="U47" s="217"/>
      <c r="V47" s="92"/>
      <c r="X47" s="114" t="str">
        <f>生活援助リスト!$A$35</f>
        <v>8-⑩</v>
      </c>
      <c r="Y47" s="115">
        <f t="shared" si="6"/>
        <v>0</v>
      </c>
      <c r="Z47" s="115">
        <f>IFERROR(VLOOKUP($X47,'別添様式３（生活援助従事者）'!$A:$F,6,FALSE),0)</f>
        <v>0</v>
      </c>
      <c r="AA47" s="116"/>
      <c r="AB47" s="117"/>
    </row>
    <row r="48" spans="1:28" ht="60" customHeight="1">
      <c r="A48" s="209"/>
      <c r="B48" s="209"/>
      <c r="C48" s="209"/>
      <c r="D48" s="209"/>
      <c r="E48" s="95"/>
      <c r="F48" s="96"/>
      <c r="G48" s="210" t="str">
        <f t="shared" si="0"/>
        <v/>
      </c>
      <c r="H48" s="211"/>
      <c r="I48" s="25" t="s">
        <v>124</v>
      </c>
      <c r="J48" s="212"/>
      <c r="K48" s="213"/>
      <c r="L48" s="214" t="str">
        <f>IFERROR(VLOOKUP($J48,生活援助リスト!$A$2:$B$37,2,FALSE),"")</f>
        <v/>
      </c>
      <c r="M48" s="214"/>
      <c r="N48" s="214"/>
      <c r="O48" s="214"/>
      <c r="P48" s="215"/>
      <c r="Q48" s="216" t="str">
        <f>IF($J48="","",COUNTIF($J$8:$J48,$J48) &amp; "/" &amp; COUNTIF($J$8:$J$209,$J48))</f>
        <v/>
      </c>
      <c r="R48" s="216"/>
      <c r="S48" s="217"/>
      <c r="T48" s="217"/>
      <c r="U48" s="217"/>
      <c r="V48" s="92"/>
      <c r="X48" s="118" t="str">
        <f>DBCS(初期設定!$X$11) &amp; "　" &amp; 初期設定!$Y$11</f>
        <v>９　振り返り</v>
      </c>
      <c r="Y48" s="119">
        <f>SUM(Y49:Y50)</f>
        <v>0</v>
      </c>
      <c r="Z48" s="119">
        <f>SUM(Z49:Z50)</f>
        <v>0</v>
      </c>
      <c r="AA48" s="119">
        <f>初期設定!$Z$11</f>
        <v>120</v>
      </c>
      <c r="AB48" s="120"/>
    </row>
    <row r="49" spans="1:28" ht="60" customHeight="1">
      <c r="A49" s="209"/>
      <c r="B49" s="209"/>
      <c r="C49" s="209"/>
      <c r="D49" s="209"/>
      <c r="E49" s="95"/>
      <c r="F49" s="96"/>
      <c r="G49" s="210" t="str">
        <f t="shared" si="0"/>
        <v/>
      </c>
      <c r="H49" s="211"/>
      <c r="I49" s="25" t="s">
        <v>124</v>
      </c>
      <c r="J49" s="212"/>
      <c r="K49" s="213"/>
      <c r="L49" s="214" t="str">
        <f>IFERROR(VLOOKUP($J49,生活援助リスト!$A$2:$B$37,2,FALSE),"")</f>
        <v/>
      </c>
      <c r="M49" s="214"/>
      <c r="N49" s="214"/>
      <c r="O49" s="214"/>
      <c r="P49" s="215"/>
      <c r="Q49" s="216" t="str">
        <f>IF($J49="","",COUNTIF($J$8:$J49,$J49) &amp; "/" &amp; COUNTIF($J$8:$J$209,$J49))</f>
        <v/>
      </c>
      <c r="R49" s="216"/>
      <c r="S49" s="217"/>
      <c r="T49" s="217"/>
      <c r="U49" s="217"/>
      <c r="V49" s="92"/>
      <c r="X49" s="110" t="str">
        <f>生活援助リスト!$A$36</f>
        <v>9-①</v>
      </c>
      <c r="Y49" s="111">
        <f t="shared" ref="Y49:Y50" si="7">SUMIF($J$8:$J$209,$X49,$G$8:$G$209)</f>
        <v>0</v>
      </c>
      <c r="Z49" s="111">
        <f>IFERROR(VLOOKUP($X49,'別添様式３（生活援助従事者）'!$A:$F,6,FALSE),0)</f>
        <v>0</v>
      </c>
      <c r="AA49" s="112"/>
      <c r="AB49" s="113"/>
    </row>
    <row r="50" spans="1:28" ht="60" customHeight="1" thickBot="1">
      <c r="A50" s="209"/>
      <c r="B50" s="209"/>
      <c r="C50" s="209"/>
      <c r="D50" s="209"/>
      <c r="E50" s="95"/>
      <c r="F50" s="96"/>
      <c r="G50" s="210" t="str">
        <f t="shared" si="0"/>
        <v/>
      </c>
      <c r="H50" s="211"/>
      <c r="I50" s="25" t="s">
        <v>124</v>
      </c>
      <c r="J50" s="212"/>
      <c r="K50" s="213"/>
      <c r="L50" s="214" t="str">
        <f>IFERROR(VLOOKUP($J50,生活援助リスト!$A$2:$B$37,2,FALSE),"")</f>
        <v/>
      </c>
      <c r="M50" s="214"/>
      <c r="N50" s="214"/>
      <c r="O50" s="214"/>
      <c r="P50" s="215"/>
      <c r="Q50" s="216" t="str">
        <f>IF($J50="","",COUNTIF($J$8:$J50,$J50) &amp; "/" &amp; COUNTIF($J$8:$J$209,$J50))</f>
        <v/>
      </c>
      <c r="R50" s="216"/>
      <c r="S50" s="217"/>
      <c r="T50" s="217"/>
      <c r="U50" s="217"/>
      <c r="V50" s="92"/>
      <c r="X50" s="123" t="str">
        <f>生活援助リスト!$A$37</f>
        <v>9-②</v>
      </c>
      <c r="Y50" s="124">
        <f t="shared" si="7"/>
        <v>0</v>
      </c>
      <c r="Z50" s="124">
        <f>IFERROR(VLOOKUP($X50,'別添様式３（生活援助従事者）'!$A:$F,6,FALSE),0)</f>
        <v>0</v>
      </c>
      <c r="AA50" s="125"/>
      <c r="AB50" s="126"/>
    </row>
    <row r="51" spans="1:28" ht="60" customHeight="1">
      <c r="A51" s="209"/>
      <c r="B51" s="209"/>
      <c r="C51" s="209"/>
      <c r="D51" s="209"/>
      <c r="E51" s="95"/>
      <c r="F51" s="96"/>
      <c r="G51" s="210" t="str">
        <f t="shared" si="0"/>
        <v/>
      </c>
      <c r="H51" s="211"/>
      <c r="I51" s="25" t="s">
        <v>124</v>
      </c>
      <c r="J51" s="212"/>
      <c r="K51" s="213"/>
      <c r="L51" s="214" t="str">
        <f>IFERROR(VLOOKUP($J51,生活援助リスト!$A$2:$B$37,2,FALSE),"")</f>
        <v/>
      </c>
      <c r="M51" s="214"/>
      <c r="N51" s="214"/>
      <c r="O51" s="214"/>
      <c r="P51" s="215"/>
      <c r="Q51" s="216" t="str">
        <f>IF($J51="","",COUNTIF($J$8:$J51,$J51) &amp; "/" &amp; COUNTIF($J$8:$J$209,$J51))</f>
        <v/>
      </c>
      <c r="R51" s="216"/>
      <c r="S51" s="217"/>
      <c r="T51" s="217"/>
      <c r="U51" s="217"/>
      <c r="V51" s="92"/>
    </row>
    <row r="52" spans="1:28" ht="60" customHeight="1">
      <c r="A52" s="209"/>
      <c r="B52" s="209"/>
      <c r="C52" s="209"/>
      <c r="D52" s="209"/>
      <c r="E52" s="95"/>
      <c r="F52" s="96"/>
      <c r="G52" s="210" t="str">
        <f t="shared" si="0"/>
        <v/>
      </c>
      <c r="H52" s="211"/>
      <c r="I52" s="25" t="s">
        <v>124</v>
      </c>
      <c r="J52" s="212"/>
      <c r="K52" s="213"/>
      <c r="L52" s="214" t="str">
        <f>IFERROR(VLOOKUP($J52,生活援助リスト!$A$2:$B$37,2,FALSE),"")</f>
        <v/>
      </c>
      <c r="M52" s="214"/>
      <c r="N52" s="214"/>
      <c r="O52" s="214"/>
      <c r="P52" s="215"/>
      <c r="Q52" s="216" t="str">
        <f>IF($J52="","",COUNTIF($J$8:$J52,$J52) &amp; "/" &amp; COUNTIF($J$8:$J$209,$J52))</f>
        <v/>
      </c>
      <c r="R52" s="216"/>
      <c r="S52" s="217"/>
      <c r="T52" s="217"/>
      <c r="U52" s="217"/>
      <c r="V52" s="92"/>
    </row>
    <row r="53" spans="1:28" ht="60" customHeight="1">
      <c r="A53" s="209"/>
      <c r="B53" s="209"/>
      <c r="C53" s="209"/>
      <c r="D53" s="209"/>
      <c r="E53" s="95"/>
      <c r="F53" s="96"/>
      <c r="G53" s="210" t="str">
        <f t="shared" si="0"/>
        <v/>
      </c>
      <c r="H53" s="211"/>
      <c r="I53" s="25" t="s">
        <v>124</v>
      </c>
      <c r="J53" s="212"/>
      <c r="K53" s="213"/>
      <c r="L53" s="214" t="str">
        <f>IFERROR(VLOOKUP($J53,生活援助リスト!$A$2:$B$37,2,FALSE),"")</f>
        <v/>
      </c>
      <c r="M53" s="214"/>
      <c r="N53" s="214"/>
      <c r="O53" s="214"/>
      <c r="P53" s="215"/>
      <c r="Q53" s="216" t="str">
        <f>IF($J53="","",COUNTIF($J$8:$J53,$J53) &amp; "/" &amp; COUNTIF($J$8:$J$209,$J53))</f>
        <v/>
      </c>
      <c r="R53" s="216"/>
      <c r="S53" s="217"/>
      <c r="T53" s="217"/>
      <c r="U53" s="217"/>
      <c r="V53" s="92"/>
      <c r="AB53" s="3" t="str">
        <f>IF(AND($Y53=$Z53,Y53&gt;=AA53),"○","×")</f>
        <v>○</v>
      </c>
    </row>
    <row r="54" spans="1:28" ht="60" customHeight="1">
      <c r="A54" s="209"/>
      <c r="B54" s="209"/>
      <c r="C54" s="209"/>
      <c r="D54" s="209"/>
      <c r="E54" s="95"/>
      <c r="F54" s="96"/>
      <c r="G54" s="210" t="str">
        <f t="shared" si="0"/>
        <v/>
      </c>
      <c r="H54" s="211"/>
      <c r="I54" s="25" t="s">
        <v>124</v>
      </c>
      <c r="J54" s="212"/>
      <c r="K54" s="213"/>
      <c r="L54" s="214" t="str">
        <f>IFERROR(VLOOKUP($J54,生活援助リスト!$A$2:$B$37,2,FALSE),"")</f>
        <v/>
      </c>
      <c r="M54" s="214"/>
      <c r="N54" s="214"/>
      <c r="O54" s="214"/>
      <c r="P54" s="215"/>
      <c r="Q54" s="216" t="str">
        <f>IF($J54="","",COUNTIF($J$8:$J54,$J54) &amp; "/" &amp; COUNTIF($J$8:$J$209,$J54))</f>
        <v/>
      </c>
      <c r="R54" s="216"/>
      <c r="S54" s="217"/>
      <c r="T54" s="217"/>
      <c r="U54" s="217"/>
      <c r="V54" s="92"/>
    </row>
    <row r="55" spans="1:28" ht="60" customHeight="1">
      <c r="A55" s="209"/>
      <c r="B55" s="209"/>
      <c r="C55" s="209"/>
      <c r="D55" s="209"/>
      <c r="E55" s="95"/>
      <c r="F55" s="96"/>
      <c r="G55" s="210" t="str">
        <f t="shared" si="0"/>
        <v/>
      </c>
      <c r="H55" s="211"/>
      <c r="I55" s="25" t="s">
        <v>124</v>
      </c>
      <c r="J55" s="212"/>
      <c r="K55" s="213"/>
      <c r="L55" s="214" t="str">
        <f>IFERROR(VLOOKUP($J55,生活援助リスト!$A$2:$B$37,2,FALSE),"")</f>
        <v/>
      </c>
      <c r="M55" s="214"/>
      <c r="N55" s="214"/>
      <c r="O55" s="214"/>
      <c r="P55" s="215"/>
      <c r="Q55" s="216" t="str">
        <f>IF($J55="","",COUNTIF($J$8:$J55,$J55) &amp; "/" &amp; COUNTIF($J$8:$J$209,$J55))</f>
        <v/>
      </c>
      <c r="R55" s="216"/>
      <c r="S55" s="217"/>
      <c r="T55" s="217"/>
      <c r="U55" s="217"/>
      <c r="V55" s="92"/>
    </row>
    <row r="56" spans="1:28" ht="60" customHeight="1">
      <c r="A56" s="209"/>
      <c r="B56" s="209"/>
      <c r="C56" s="209"/>
      <c r="D56" s="209"/>
      <c r="E56" s="95"/>
      <c r="F56" s="96"/>
      <c r="G56" s="210" t="str">
        <f t="shared" si="0"/>
        <v/>
      </c>
      <c r="H56" s="211"/>
      <c r="I56" s="25" t="s">
        <v>124</v>
      </c>
      <c r="J56" s="212"/>
      <c r="K56" s="213"/>
      <c r="L56" s="214" t="str">
        <f>IFERROR(VLOOKUP($J56,生活援助リスト!$A$2:$B$37,2,FALSE),"")</f>
        <v/>
      </c>
      <c r="M56" s="214"/>
      <c r="N56" s="214"/>
      <c r="O56" s="214"/>
      <c r="P56" s="215"/>
      <c r="Q56" s="216" t="str">
        <f>IF($J56="","",COUNTIF($J$8:$J56,$J56) &amp; "/" &amp; COUNTIF($J$8:$J$209,$J56))</f>
        <v/>
      </c>
      <c r="R56" s="216"/>
      <c r="S56" s="217"/>
      <c r="T56" s="217"/>
      <c r="U56" s="217"/>
      <c r="V56" s="92"/>
    </row>
    <row r="57" spans="1:28" ht="60" customHeight="1">
      <c r="A57" s="209"/>
      <c r="B57" s="209"/>
      <c r="C57" s="209"/>
      <c r="D57" s="209"/>
      <c r="E57" s="95"/>
      <c r="F57" s="96"/>
      <c r="G57" s="210" t="str">
        <f t="shared" si="0"/>
        <v/>
      </c>
      <c r="H57" s="211"/>
      <c r="I57" s="25" t="s">
        <v>124</v>
      </c>
      <c r="J57" s="212"/>
      <c r="K57" s="213"/>
      <c r="L57" s="214" t="str">
        <f>IFERROR(VLOOKUP($J57,生活援助リスト!$A$2:$B$37,2,FALSE),"")</f>
        <v/>
      </c>
      <c r="M57" s="214"/>
      <c r="N57" s="214"/>
      <c r="O57" s="214"/>
      <c r="P57" s="215"/>
      <c r="Q57" s="216" t="str">
        <f>IF($J57="","",COUNTIF($J$8:$J57,$J57) &amp; "/" &amp; COUNTIF($J$8:$J$209,$J57))</f>
        <v/>
      </c>
      <c r="R57" s="216"/>
      <c r="S57" s="217"/>
      <c r="T57" s="217"/>
      <c r="U57" s="217"/>
      <c r="V57" s="92"/>
    </row>
    <row r="58" spans="1:28" ht="60" customHeight="1">
      <c r="A58" s="209"/>
      <c r="B58" s="209"/>
      <c r="C58" s="209"/>
      <c r="D58" s="209"/>
      <c r="E58" s="95"/>
      <c r="F58" s="96"/>
      <c r="G58" s="210" t="str">
        <f t="shared" si="0"/>
        <v/>
      </c>
      <c r="H58" s="211"/>
      <c r="I58" s="25" t="s">
        <v>124</v>
      </c>
      <c r="J58" s="212"/>
      <c r="K58" s="213"/>
      <c r="L58" s="214" t="str">
        <f>IFERROR(VLOOKUP($J58,生活援助リスト!$A$2:$B$37,2,FALSE),"")</f>
        <v/>
      </c>
      <c r="M58" s="214"/>
      <c r="N58" s="214"/>
      <c r="O58" s="214"/>
      <c r="P58" s="215"/>
      <c r="Q58" s="216" t="str">
        <f>IF($J58="","",COUNTIF($J$8:$J58,$J58) &amp; "/" &amp; COUNTIF($J$8:$J$209,$J58))</f>
        <v/>
      </c>
      <c r="R58" s="216"/>
      <c r="S58" s="217"/>
      <c r="T58" s="217"/>
      <c r="U58" s="217"/>
      <c r="V58" s="92"/>
    </row>
    <row r="59" spans="1:28" ht="60" customHeight="1">
      <c r="A59" s="209"/>
      <c r="B59" s="209"/>
      <c r="C59" s="209"/>
      <c r="D59" s="209"/>
      <c r="E59" s="95"/>
      <c r="F59" s="96"/>
      <c r="G59" s="210" t="str">
        <f t="shared" si="0"/>
        <v/>
      </c>
      <c r="H59" s="211"/>
      <c r="I59" s="25" t="s">
        <v>124</v>
      </c>
      <c r="J59" s="212"/>
      <c r="K59" s="213"/>
      <c r="L59" s="214" t="str">
        <f>IFERROR(VLOOKUP($J59,生活援助リスト!$A$2:$B$37,2,FALSE),"")</f>
        <v/>
      </c>
      <c r="M59" s="214"/>
      <c r="N59" s="214"/>
      <c r="O59" s="214"/>
      <c r="P59" s="215"/>
      <c r="Q59" s="216" t="str">
        <f>IF($J59="","",COUNTIF($J$8:$J59,$J59) &amp; "/" &amp; COUNTIF($J$8:$J$209,$J59))</f>
        <v/>
      </c>
      <c r="R59" s="216"/>
      <c r="S59" s="217"/>
      <c r="T59" s="217"/>
      <c r="U59" s="217"/>
      <c r="V59" s="92"/>
    </row>
    <row r="60" spans="1:28" ht="60" customHeight="1">
      <c r="A60" s="209"/>
      <c r="B60" s="209"/>
      <c r="C60" s="209"/>
      <c r="D60" s="209"/>
      <c r="E60" s="95"/>
      <c r="F60" s="96"/>
      <c r="G60" s="210" t="str">
        <f t="shared" si="0"/>
        <v/>
      </c>
      <c r="H60" s="211"/>
      <c r="I60" s="25" t="s">
        <v>124</v>
      </c>
      <c r="J60" s="212"/>
      <c r="K60" s="213"/>
      <c r="L60" s="214" t="str">
        <f>IFERROR(VLOOKUP($J60,生活援助リスト!$A$2:$B$37,2,FALSE),"")</f>
        <v/>
      </c>
      <c r="M60" s="214"/>
      <c r="N60" s="214"/>
      <c r="O60" s="214"/>
      <c r="P60" s="215"/>
      <c r="Q60" s="216" t="str">
        <f>IF($J60="","",COUNTIF($J$8:$J60,$J60) &amp; "/" &amp; COUNTIF($J$8:$J$209,$J60))</f>
        <v/>
      </c>
      <c r="R60" s="216"/>
      <c r="S60" s="217"/>
      <c r="T60" s="217"/>
      <c r="U60" s="217"/>
      <c r="V60" s="92"/>
    </row>
    <row r="61" spans="1:28" ht="60" customHeight="1">
      <c r="A61" s="209"/>
      <c r="B61" s="209"/>
      <c r="C61" s="209"/>
      <c r="D61" s="209"/>
      <c r="E61" s="95"/>
      <c r="F61" s="96"/>
      <c r="G61" s="210" t="str">
        <f t="shared" si="0"/>
        <v/>
      </c>
      <c r="H61" s="211"/>
      <c r="I61" s="25" t="s">
        <v>124</v>
      </c>
      <c r="J61" s="212"/>
      <c r="K61" s="213"/>
      <c r="L61" s="214" t="str">
        <f>IFERROR(VLOOKUP($J61,生活援助リスト!$A$2:$B$37,2,FALSE),"")</f>
        <v/>
      </c>
      <c r="M61" s="214"/>
      <c r="N61" s="214"/>
      <c r="O61" s="214"/>
      <c r="P61" s="215"/>
      <c r="Q61" s="216" t="str">
        <f>IF($J61="","",COUNTIF($J$8:$J61,$J61) &amp; "/" &amp; COUNTIF($J$8:$J$209,$J61))</f>
        <v/>
      </c>
      <c r="R61" s="216"/>
      <c r="S61" s="217"/>
      <c r="T61" s="217"/>
      <c r="U61" s="217"/>
      <c r="V61" s="92"/>
    </row>
    <row r="62" spans="1:28" ht="60" customHeight="1">
      <c r="A62" s="209"/>
      <c r="B62" s="209"/>
      <c r="C62" s="209"/>
      <c r="D62" s="209"/>
      <c r="E62" s="95"/>
      <c r="F62" s="96"/>
      <c r="G62" s="210" t="str">
        <f t="shared" si="0"/>
        <v/>
      </c>
      <c r="H62" s="211"/>
      <c r="I62" s="25" t="s">
        <v>124</v>
      </c>
      <c r="J62" s="212"/>
      <c r="K62" s="213"/>
      <c r="L62" s="214" t="str">
        <f>IFERROR(VLOOKUP($J62,生活援助リスト!$A$2:$B$37,2,FALSE),"")</f>
        <v/>
      </c>
      <c r="M62" s="214"/>
      <c r="N62" s="214"/>
      <c r="O62" s="214"/>
      <c r="P62" s="215"/>
      <c r="Q62" s="216" t="str">
        <f>IF($J62="","",COUNTIF($J$8:$J62,$J62) &amp; "/" &amp; COUNTIF($J$8:$J$209,$J62))</f>
        <v/>
      </c>
      <c r="R62" s="216"/>
      <c r="S62" s="217"/>
      <c r="T62" s="217"/>
      <c r="U62" s="217"/>
      <c r="V62" s="92"/>
    </row>
    <row r="63" spans="1:28" ht="60" customHeight="1">
      <c r="A63" s="209"/>
      <c r="B63" s="209"/>
      <c r="C63" s="209"/>
      <c r="D63" s="209"/>
      <c r="E63" s="95"/>
      <c r="F63" s="96"/>
      <c r="G63" s="210" t="str">
        <f t="shared" si="0"/>
        <v/>
      </c>
      <c r="H63" s="211"/>
      <c r="I63" s="25" t="s">
        <v>124</v>
      </c>
      <c r="J63" s="212"/>
      <c r="K63" s="213"/>
      <c r="L63" s="214" t="str">
        <f>IFERROR(VLOOKUP($J63,生活援助リスト!$A$2:$B$37,2,FALSE),"")</f>
        <v/>
      </c>
      <c r="M63" s="214"/>
      <c r="N63" s="214"/>
      <c r="O63" s="214"/>
      <c r="P63" s="215"/>
      <c r="Q63" s="216" t="str">
        <f>IF($J63="","",COUNTIF($J$8:$J63,$J63) &amp; "/" &amp; COUNTIF($J$8:$J$209,$J63))</f>
        <v/>
      </c>
      <c r="R63" s="216"/>
      <c r="S63" s="217"/>
      <c r="T63" s="217"/>
      <c r="U63" s="217"/>
      <c r="V63" s="92"/>
    </row>
    <row r="64" spans="1:28" ht="60" customHeight="1">
      <c r="A64" s="209"/>
      <c r="B64" s="209"/>
      <c r="C64" s="209"/>
      <c r="D64" s="209"/>
      <c r="E64" s="95"/>
      <c r="F64" s="96"/>
      <c r="G64" s="210" t="str">
        <f t="shared" si="0"/>
        <v/>
      </c>
      <c r="H64" s="211"/>
      <c r="I64" s="25" t="s">
        <v>124</v>
      </c>
      <c r="J64" s="212"/>
      <c r="K64" s="213"/>
      <c r="L64" s="214" t="str">
        <f>IFERROR(VLOOKUP($J64,生活援助リスト!$A$2:$B$37,2,FALSE),"")</f>
        <v/>
      </c>
      <c r="M64" s="214"/>
      <c r="N64" s="214"/>
      <c r="O64" s="214"/>
      <c r="P64" s="215"/>
      <c r="Q64" s="216" t="str">
        <f>IF($J64="","",COUNTIF($J$8:$J64,$J64) &amp; "/" &amp; COUNTIF($J$8:$J$209,$J64))</f>
        <v/>
      </c>
      <c r="R64" s="216"/>
      <c r="S64" s="217"/>
      <c r="T64" s="217"/>
      <c r="U64" s="217"/>
      <c r="V64" s="92"/>
    </row>
    <row r="65" spans="1:22" ht="60" customHeight="1">
      <c r="A65" s="209"/>
      <c r="B65" s="209"/>
      <c r="C65" s="209"/>
      <c r="D65" s="209"/>
      <c r="E65" s="95"/>
      <c r="F65" s="96"/>
      <c r="G65" s="210" t="str">
        <f t="shared" si="0"/>
        <v/>
      </c>
      <c r="H65" s="211"/>
      <c r="I65" s="25" t="s">
        <v>124</v>
      </c>
      <c r="J65" s="212"/>
      <c r="K65" s="213"/>
      <c r="L65" s="214" t="str">
        <f>IFERROR(VLOOKUP($J65,生活援助リスト!$A$2:$B$37,2,FALSE),"")</f>
        <v/>
      </c>
      <c r="M65" s="214"/>
      <c r="N65" s="214"/>
      <c r="O65" s="214"/>
      <c r="P65" s="215"/>
      <c r="Q65" s="216" t="str">
        <f>IF($J65="","",COUNTIF($J$8:$J65,$J65) &amp; "/" &amp; COUNTIF($J$8:$J$209,$J65))</f>
        <v/>
      </c>
      <c r="R65" s="216"/>
      <c r="S65" s="217"/>
      <c r="T65" s="217"/>
      <c r="U65" s="217"/>
      <c r="V65" s="92"/>
    </row>
    <row r="66" spans="1:22" ht="60" customHeight="1">
      <c r="A66" s="209"/>
      <c r="B66" s="209"/>
      <c r="C66" s="209"/>
      <c r="D66" s="209"/>
      <c r="E66" s="95"/>
      <c r="F66" s="96"/>
      <c r="G66" s="210" t="str">
        <f t="shared" si="0"/>
        <v/>
      </c>
      <c r="H66" s="211"/>
      <c r="I66" s="25" t="s">
        <v>124</v>
      </c>
      <c r="J66" s="212"/>
      <c r="K66" s="213"/>
      <c r="L66" s="214" t="str">
        <f>IFERROR(VLOOKUP($J66,生活援助リスト!$A$2:$B$37,2,FALSE),"")</f>
        <v/>
      </c>
      <c r="M66" s="214"/>
      <c r="N66" s="214"/>
      <c r="O66" s="214"/>
      <c r="P66" s="215"/>
      <c r="Q66" s="216" t="str">
        <f>IF($J66="","",COUNTIF($J$8:$J66,$J66) &amp; "/" &amp; COUNTIF($J$8:$J$209,$J66))</f>
        <v/>
      </c>
      <c r="R66" s="216"/>
      <c r="S66" s="217"/>
      <c r="T66" s="217"/>
      <c r="U66" s="217"/>
      <c r="V66" s="92"/>
    </row>
    <row r="67" spans="1:22" ht="60" customHeight="1">
      <c r="A67" s="209"/>
      <c r="B67" s="209"/>
      <c r="C67" s="209"/>
      <c r="D67" s="209"/>
      <c r="E67" s="95"/>
      <c r="F67" s="96"/>
      <c r="G67" s="210" t="str">
        <f t="shared" si="0"/>
        <v/>
      </c>
      <c r="H67" s="211"/>
      <c r="I67" s="25" t="s">
        <v>124</v>
      </c>
      <c r="J67" s="212"/>
      <c r="K67" s="213"/>
      <c r="L67" s="214" t="str">
        <f>IFERROR(VLOOKUP($J67,生活援助リスト!$A$2:$B$37,2,FALSE),"")</f>
        <v/>
      </c>
      <c r="M67" s="214"/>
      <c r="N67" s="214"/>
      <c r="O67" s="214"/>
      <c r="P67" s="215"/>
      <c r="Q67" s="216" t="str">
        <f>IF($J67="","",COUNTIF($J$8:$J67,$J67) &amp; "/" &amp; COUNTIF($J$8:$J$209,$J67))</f>
        <v/>
      </c>
      <c r="R67" s="216"/>
      <c r="S67" s="217"/>
      <c r="T67" s="217"/>
      <c r="U67" s="217"/>
      <c r="V67" s="92"/>
    </row>
    <row r="68" spans="1:22" ht="60" customHeight="1">
      <c r="A68" s="209"/>
      <c r="B68" s="209"/>
      <c r="C68" s="209"/>
      <c r="D68" s="209"/>
      <c r="E68" s="95"/>
      <c r="F68" s="96"/>
      <c r="G68" s="210" t="str">
        <f t="shared" si="0"/>
        <v/>
      </c>
      <c r="H68" s="211"/>
      <c r="I68" s="25" t="s">
        <v>124</v>
      </c>
      <c r="J68" s="212"/>
      <c r="K68" s="213"/>
      <c r="L68" s="214" t="str">
        <f>IFERROR(VLOOKUP($J68,生活援助リスト!$A$2:$B$37,2,FALSE),"")</f>
        <v/>
      </c>
      <c r="M68" s="214"/>
      <c r="N68" s="214"/>
      <c r="O68" s="214"/>
      <c r="P68" s="215"/>
      <c r="Q68" s="216" t="str">
        <f>IF($J68="","",COUNTIF($J$8:$J68,$J68) &amp; "/" &amp; COUNTIF($J$8:$J$209,$J68))</f>
        <v/>
      </c>
      <c r="R68" s="216"/>
      <c r="S68" s="217"/>
      <c r="T68" s="217"/>
      <c r="U68" s="217"/>
      <c r="V68" s="92"/>
    </row>
    <row r="69" spans="1:22" ht="60" customHeight="1">
      <c r="A69" s="209"/>
      <c r="B69" s="209"/>
      <c r="C69" s="209"/>
      <c r="D69" s="209"/>
      <c r="E69" s="95"/>
      <c r="F69" s="96"/>
      <c r="G69" s="210" t="str">
        <f t="shared" si="0"/>
        <v/>
      </c>
      <c r="H69" s="211"/>
      <c r="I69" s="25" t="s">
        <v>124</v>
      </c>
      <c r="J69" s="212"/>
      <c r="K69" s="213"/>
      <c r="L69" s="214" t="str">
        <f>IFERROR(VLOOKUP($J69,生活援助リスト!$A$2:$B$37,2,FALSE),"")</f>
        <v/>
      </c>
      <c r="M69" s="214"/>
      <c r="N69" s="214"/>
      <c r="O69" s="214"/>
      <c r="P69" s="215"/>
      <c r="Q69" s="216" t="str">
        <f>IF($J69="","",COUNTIF($J$8:$J69,$J69) &amp; "/" &amp; COUNTIF($J$8:$J$209,$J69))</f>
        <v/>
      </c>
      <c r="R69" s="216"/>
      <c r="S69" s="217"/>
      <c r="T69" s="217"/>
      <c r="U69" s="217"/>
      <c r="V69" s="92"/>
    </row>
    <row r="70" spans="1:22" ht="60" customHeight="1">
      <c r="A70" s="209"/>
      <c r="B70" s="209"/>
      <c r="C70" s="209"/>
      <c r="D70" s="209"/>
      <c r="E70" s="95"/>
      <c r="F70" s="96"/>
      <c r="G70" s="210" t="str">
        <f t="shared" si="0"/>
        <v/>
      </c>
      <c r="H70" s="211"/>
      <c r="I70" s="25" t="s">
        <v>124</v>
      </c>
      <c r="J70" s="212"/>
      <c r="K70" s="213"/>
      <c r="L70" s="214" t="str">
        <f>IFERROR(VLOOKUP($J70,生活援助リスト!$A$2:$B$37,2,FALSE),"")</f>
        <v/>
      </c>
      <c r="M70" s="214"/>
      <c r="N70" s="214"/>
      <c r="O70" s="214"/>
      <c r="P70" s="215"/>
      <c r="Q70" s="216" t="str">
        <f>IF($J70="","",COUNTIF($J$8:$J70,$J70) &amp; "/" &amp; COUNTIF($J$8:$J$209,$J70))</f>
        <v/>
      </c>
      <c r="R70" s="216"/>
      <c r="S70" s="217"/>
      <c r="T70" s="217"/>
      <c r="U70" s="217"/>
      <c r="V70" s="92"/>
    </row>
    <row r="71" spans="1:22" ht="60" customHeight="1">
      <c r="A71" s="209"/>
      <c r="B71" s="209"/>
      <c r="C71" s="209"/>
      <c r="D71" s="209"/>
      <c r="E71" s="95"/>
      <c r="F71" s="96"/>
      <c r="G71" s="210" t="str">
        <f t="shared" si="0"/>
        <v/>
      </c>
      <c r="H71" s="211"/>
      <c r="I71" s="25" t="s">
        <v>124</v>
      </c>
      <c r="J71" s="212"/>
      <c r="K71" s="213"/>
      <c r="L71" s="214" t="str">
        <f>IFERROR(VLOOKUP($J71,生活援助リスト!$A$2:$B$37,2,FALSE),"")</f>
        <v/>
      </c>
      <c r="M71" s="214"/>
      <c r="N71" s="214"/>
      <c r="O71" s="214"/>
      <c r="P71" s="215"/>
      <c r="Q71" s="216" t="str">
        <f>IF($J71="","",COUNTIF($J$8:$J71,$J71) &amp; "/" &amp; COUNTIF($J$8:$J$209,$J71))</f>
        <v/>
      </c>
      <c r="R71" s="216"/>
      <c r="S71" s="217"/>
      <c r="T71" s="217"/>
      <c r="U71" s="217"/>
      <c r="V71" s="92"/>
    </row>
    <row r="72" spans="1:22" ht="60" customHeight="1">
      <c r="A72" s="209"/>
      <c r="B72" s="209"/>
      <c r="C72" s="209"/>
      <c r="D72" s="209"/>
      <c r="E72" s="95"/>
      <c r="F72" s="96"/>
      <c r="G72" s="210" t="str">
        <f t="shared" si="0"/>
        <v/>
      </c>
      <c r="H72" s="211"/>
      <c r="I72" s="25" t="s">
        <v>124</v>
      </c>
      <c r="J72" s="212"/>
      <c r="K72" s="213"/>
      <c r="L72" s="214" t="str">
        <f>IFERROR(VLOOKUP($J72,生活援助リスト!$A$2:$B$37,2,FALSE),"")</f>
        <v/>
      </c>
      <c r="M72" s="214"/>
      <c r="N72" s="214"/>
      <c r="O72" s="214"/>
      <c r="P72" s="215"/>
      <c r="Q72" s="216" t="str">
        <f>IF($J72="","",COUNTIF($J$8:$J72,$J72) &amp; "/" &amp; COUNTIF($J$8:$J$209,$J72))</f>
        <v/>
      </c>
      <c r="R72" s="216"/>
      <c r="S72" s="217"/>
      <c r="T72" s="217"/>
      <c r="U72" s="217"/>
      <c r="V72" s="92"/>
    </row>
    <row r="73" spans="1:22" ht="60" customHeight="1">
      <c r="A73" s="209"/>
      <c r="B73" s="209"/>
      <c r="C73" s="209"/>
      <c r="D73" s="209"/>
      <c r="E73" s="95"/>
      <c r="F73" s="96"/>
      <c r="G73" s="210" t="str">
        <f t="shared" ref="G73:G136" si="8">IFERROR(IF(OR($E73="",$F73=""),"",($F73-$E73)*1440),"")</f>
        <v/>
      </c>
      <c r="H73" s="211"/>
      <c r="I73" s="25" t="s">
        <v>124</v>
      </c>
      <c r="J73" s="212"/>
      <c r="K73" s="213"/>
      <c r="L73" s="214" t="str">
        <f>IFERROR(VLOOKUP($J73,生活援助リスト!$A$2:$B$37,2,FALSE),"")</f>
        <v/>
      </c>
      <c r="M73" s="214"/>
      <c r="N73" s="214"/>
      <c r="O73" s="214"/>
      <c r="P73" s="215"/>
      <c r="Q73" s="216" t="str">
        <f>IF($J73="","",COUNTIF($J$8:$J73,$J73) &amp; "/" &amp; COUNTIF($J$8:$J$209,$J73))</f>
        <v/>
      </c>
      <c r="R73" s="216"/>
      <c r="S73" s="217"/>
      <c r="T73" s="217"/>
      <c r="U73" s="217"/>
      <c r="V73" s="92"/>
    </row>
    <row r="74" spans="1:22" ht="60" customHeight="1">
      <c r="A74" s="209"/>
      <c r="B74" s="209"/>
      <c r="C74" s="209"/>
      <c r="D74" s="209"/>
      <c r="E74" s="95"/>
      <c r="F74" s="96"/>
      <c r="G74" s="210" t="str">
        <f t="shared" si="8"/>
        <v/>
      </c>
      <c r="H74" s="211"/>
      <c r="I74" s="25" t="s">
        <v>124</v>
      </c>
      <c r="J74" s="212"/>
      <c r="K74" s="213"/>
      <c r="L74" s="214" t="str">
        <f>IFERROR(VLOOKUP($J74,生活援助リスト!$A$2:$B$37,2,FALSE),"")</f>
        <v/>
      </c>
      <c r="M74" s="214"/>
      <c r="N74" s="214"/>
      <c r="O74" s="214"/>
      <c r="P74" s="215"/>
      <c r="Q74" s="216" t="str">
        <f>IF($J74="","",COUNTIF($J$8:$J74,$J74) &amp; "/" &amp; COUNTIF($J$8:$J$209,$J74))</f>
        <v/>
      </c>
      <c r="R74" s="216"/>
      <c r="S74" s="217"/>
      <c r="T74" s="217"/>
      <c r="U74" s="217"/>
      <c r="V74" s="92"/>
    </row>
    <row r="75" spans="1:22" ht="60" customHeight="1">
      <c r="A75" s="209"/>
      <c r="B75" s="209"/>
      <c r="C75" s="209"/>
      <c r="D75" s="209"/>
      <c r="E75" s="95"/>
      <c r="F75" s="96"/>
      <c r="G75" s="210" t="str">
        <f t="shared" si="8"/>
        <v/>
      </c>
      <c r="H75" s="211"/>
      <c r="I75" s="25" t="s">
        <v>124</v>
      </c>
      <c r="J75" s="212"/>
      <c r="K75" s="213"/>
      <c r="L75" s="214" t="str">
        <f>IFERROR(VLOOKUP($J75,生活援助リスト!$A$2:$B$37,2,FALSE),"")</f>
        <v/>
      </c>
      <c r="M75" s="214"/>
      <c r="N75" s="214"/>
      <c r="O75" s="214"/>
      <c r="P75" s="215"/>
      <c r="Q75" s="216" t="str">
        <f>IF($J75="","",COUNTIF($J$8:$J75,$J75) &amp; "/" &amp; COUNTIF($J$8:$J$209,$J75))</f>
        <v/>
      </c>
      <c r="R75" s="216"/>
      <c r="S75" s="217"/>
      <c r="T75" s="217"/>
      <c r="U75" s="217"/>
      <c r="V75" s="92"/>
    </row>
    <row r="76" spans="1:22" ht="60" customHeight="1">
      <c r="A76" s="209"/>
      <c r="B76" s="209"/>
      <c r="C76" s="209"/>
      <c r="D76" s="209"/>
      <c r="E76" s="95"/>
      <c r="F76" s="96"/>
      <c r="G76" s="210" t="str">
        <f t="shared" si="8"/>
        <v/>
      </c>
      <c r="H76" s="211"/>
      <c r="I76" s="25" t="s">
        <v>124</v>
      </c>
      <c r="J76" s="212"/>
      <c r="K76" s="213"/>
      <c r="L76" s="214" t="str">
        <f>IFERROR(VLOOKUP($J76,生活援助リスト!$A$2:$B$37,2,FALSE),"")</f>
        <v/>
      </c>
      <c r="M76" s="214"/>
      <c r="N76" s="214"/>
      <c r="O76" s="214"/>
      <c r="P76" s="215"/>
      <c r="Q76" s="216" t="str">
        <f>IF($J76="","",COUNTIF($J$8:$J76,$J76) &amp; "/" &amp; COUNTIF($J$8:$J$209,$J76))</f>
        <v/>
      </c>
      <c r="R76" s="216"/>
      <c r="S76" s="217"/>
      <c r="T76" s="217"/>
      <c r="U76" s="217"/>
      <c r="V76" s="92"/>
    </row>
    <row r="77" spans="1:22" ht="60" customHeight="1">
      <c r="A77" s="209"/>
      <c r="B77" s="209"/>
      <c r="C77" s="209"/>
      <c r="D77" s="209"/>
      <c r="E77" s="95"/>
      <c r="F77" s="96"/>
      <c r="G77" s="210" t="str">
        <f t="shared" si="8"/>
        <v/>
      </c>
      <c r="H77" s="211"/>
      <c r="I77" s="25" t="s">
        <v>124</v>
      </c>
      <c r="J77" s="212"/>
      <c r="K77" s="213"/>
      <c r="L77" s="214" t="str">
        <f>IFERROR(VLOOKUP($J77,生活援助リスト!$A$2:$B$37,2,FALSE),"")</f>
        <v/>
      </c>
      <c r="M77" s="214"/>
      <c r="N77" s="214"/>
      <c r="O77" s="214"/>
      <c r="P77" s="215"/>
      <c r="Q77" s="216" t="str">
        <f>IF($J77="","",COUNTIF($J$8:$J77,$J77) &amp; "/" &amp; COUNTIF($J$8:$J$209,$J77))</f>
        <v/>
      </c>
      <c r="R77" s="216"/>
      <c r="S77" s="217"/>
      <c r="T77" s="217"/>
      <c r="U77" s="217"/>
      <c r="V77" s="92"/>
    </row>
    <row r="78" spans="1:22" ht="60" customHeight="1">
      <c r="A78" s="209"/>
      <c r="B78" s="209"/>
      <c r="C78" s="209"/>
      <c r="D78" s="209"/>
      <c r="E78" s="95"/>
      <c r="F78" s="96"/>
      <c r="G78" s="210" t="str">
        <f t="shared" si="8"/>
        <v/>
      </c>
      <c r="H78" s="211"/>
      <c r="I78" s="25" t="s">
        <v>124</v>
      </c>
      <c r="J78" s="212"/>
      <c r="K78" s="213"/>
      <c r="L78" s="214" t="str">
        <f>IFERROR(VLOOKUP($J78,生活援助リスト!$A$2:$B$37,2,FALSE),"")</f>
        <v/>
      </c>
      <c r="M78" s="214"/>
      <c r="N78" s="214"/>
      <c r="O78" s="214"/>
      <c r="P78" s="215"/>
      <c r="Q78" s="216" t="str">
        <f>IF($J78="","",COUNTIF($J$8:$J78,$J78) &amp; "/" &amp; COUNTIF($J$8:$J$209,$J78))</f>
        <v/>
      </c>
      <c r="R78" s="216"/>
      <c r="S78" s="217"/>
      <c r="T78" s="217"/>
      <c r="U78" s="217"/>
      <c r="V78" s="92"/>
    </row>
    <row r="79" spans="1:22" ht="60" customHeight="1">
      <c r="A79" s="209"/>
      <c r="B79" s="209"/>
      <c r="C79" s="209"/>
      <c r="D79" s="209"/>
      <c r="E79" s="95"/>
      <c r="F79" s="96"/>
      <c r="G79" s="210" t="str">
        <f t="shared" si="8"/>
        <v/>
      </c>
      <c r="H79" s="211"/>
      <c r="I79" s="25" t="s">
        <v>124</v>
      </c>
      <c r="J79" s="212"/>
      <c r="K79" s="213"/>
      <c r="L79" s="214" t="str">
        <f>IFERROR(VLOOKUP($J79,生活援助リスト!$A$2:$B$37,2,FALSE),"")</f>
        <v/>
      </c>
      <c r="M79" s="214"/>
      <c r="N79" s="214"/>
      <c r="O79" s="214"/>
      <c r="P79" s="215"/>
      <c r="Q79" s="216" t="str">
        <f>IF($J79="","",COUNTIF($J$8:$J79,$J79) &amp; "/" &amp; COUNTIF($J$8:$J$209,$J79))</f>
        <v/>
      </c>
      <c r="R79" s="216"/>
      <c r="S79" s="217"/>
      <c r="T79" s="217"/>
      <c r="U79" s="217"/>
      <c r="V79" s="92"/>
    </row>
    <row r="80" spans="1:22" ht="60" customHeight="1">
      <c r="A80" s="209"/>
      <c r="B80" s="209"/>
      <c r="C80" s="209"/>
      <c r="D80" s="209"/>
      <c r="E80" s="95"/>
      <c r="F80" s="96"/>
      <c r="G80" s="210" t="str">
        <f t="shared" si="8"/>
        <v/>
      </c>
      <c r="H80" s="211"/>
      <c r="I80" s="25" t="s">
        <v>124</v>
      </c>
      <c r="J80" s="212"/>
      <c r="K80" s="213"/>
      <c r="L80" s="214" t="str">
        <f>IFERROR(VLOOKUP($J80,生活援助リスト!$A$2:$B$37,2,FALSE),"")</f>
        <v/>
      </c>
      <c r="M80" s="214"/>
      <c r="N80" s="214"/>
      <c r="O80" s="214"/>
      <c r="P80" s="215"/>
      <c r="Q80" s="216" t="str">
        <f>IF($J80="","",COUNTIF($J$8:$J80,$J80) &amp; "/" &amp; COUNTIF($J$8:$J$209,$J80))</f>
        <v/>
      </c>
      <c r="R80" s="216"/>
      <c r="S80" s="217"/>
      <c r="T80" s="217"/>
      <c r="U80" s="217"/>
      <c r="V80" s="92"/>
    </row>
    <row r="81" spans="1:22" ht="60" customHeight="1">
      <c r="A81" s="209"/>
      <c r="B81" s="209"/>
      <c r="C81" s="209"/>
      <c r="D81" s="209"/>
      <c r="E81" s="95"/>
      <c r="F81" s="96"/>
      <c r="G81" s="210" t="str">
        <f t="shared" si="8"/>
        <v/>
      </c>
      <c r="H81" s="211"/>
      <c r="I81" s="25" t="s">
        <v>124</v>
      </c>
      <c r="J81" s="212"/>
      <c r="K81" s="213"/>
      <c r="L81" s="214" t="str">
        <f>IFERROR(VLOOKUP($J81,生活援助リスト!$A$2:$B$37,2,FALSE),"")</f>
        <v/>
      </c>
      <c r="M81" s="214"/>
      <c r="N81" s="214"/>
      <c r="O81" s="214"/>
      <c r="P81" s="215"/>
      <c r="Q81" s="216" t="str">
        <f>IF($J81="","",COUNTIF($J$8:$J81,$J81) &amp; "/" &amp; COUNTIF($J$8:$J$209,$J81))</f>
        <v/>
      </c>
      <c r="R81" s="216"/>
      <c r="S81" s="217"/>
      <c r="T81" s="217"/>
      <c r="U81" s="217"/>
      <c r="V81" s="92"/>
    </row>
    <row r="82" spans="1:22" ht="60" customHeight="1">
      <c r="A82" s="209"/>
      <c r="B82" s="209"/>
      <c r="C82" s="209"/>
      <c r="D82" s="209"/>
      <c r="E82" s="95"/>
      <c r="F82" s="96"/>
      <c r="G82" s="210" t="str">
        <f t="shared" si="8"/>
        <v/>
      </c>
      <c r="H82" s="211"/>
      <c r="I82" s="25" t="s">
        <v>124</v>
      </c>
      <c r="J82" s="212"/>
      <c r="K82" s="213"/>
      <c r="L82" s="214" t="str">
        <f>IFERROR(VLOOKUP($J82,生活援助リスト!$A$2:$B$37,2,FALSE),"")</f>
        <v/>
      </c>
      <c r="M82" s="214"/>
      <c r="N82" s="214"/>
      <c r="O82" s="214"/>
      <c r="P82" s="215"/>
      <c r="Q82" s="216" t="str">
        <f>IF($J82="","",COUNTIF($J$8:$J82,$J82) &amp; "/" &amp; COUNTIF($J$8:$J$209,$J82))</f>
        <v/>
      </c>
      <c r="R82" s="216"/>
      <c r="S82" s="217"/>
      <c r="T82" s="217"/>
      <c r="U82" s="217"/>
      <c r="V82" s="92"/>
    </row>
    <row r="83" spans="1:22" ht="60" customHeight="1">
      <c r="A83" s="209"/>
      <c r="B83" s="209"/>
      <c r="C83" s="209"/>
      <c r="D83" s="209"/>
      <c r="E83" s="95"/>
      <c r="F83" s="96"/>
      <c r="G83" s="210" t="str">
        <f t="shared" si="8"/>
        <v/>
      </c>
      <c r="H83" s="211"/>
      <c r="I83" s="25" t="s">
        <v>124</v>
      </c>
      <c r="J83" s="212"/>
      <c r="K83" s="213"/>
      <c r="L83" s="214" t="str">
        <f>IFERROR(VLOOKUP($J83,生活援助リスト!$A$2:$B$37,2,FALSE),"")</f>
        <v/>
      </c>
      <c r="M83" s="214"/>
      <c r="N83" s="214"/>
      <c r="O83" s="214"/>
      <c r="P83" s="215"/>
      <c r="Q83" s="216" t="str">
        <f>IF($J83="","",COUNTIF($J$8:$J83,$J83) &amp; "/" &amp; COUNTIF($J$8:$J$209,$J83))</f>
        <v/>
      </c>
      <c r="R83" s="216"/>
      <c r="S83" s="217"/>
      <c r="T83" s="217"/>
      <c r="U83" s="217"/>
      <c r="V83" s="92"/>
    </row>
    <row r="84" spans="1:22" ht="60" customHeight="1">
      <c r="A84" s="209"/>
      <c r="B84" s="209"/>
      <c r="C84" s="209"/>
      <c r="D84" s="209"/>
      <c r="E84" s="95"/>
      <c r="F84" s="96"/>
      <c r="G84" s="210" t="str">
        <f t="shared" si="8"/>
        <v/>
      </c>
      <c r="H84" s="211"/>
      <c r="I84" s="25" t="s">
        <v>124</v>
      </c>
      <c r="J84" s="212"/>
      <c r="K84" s="213"/>
      <c r="L84" s="214" t="str">
        <f>IFERROR(VLOOKUP($J84,生活援助リスト!$A$2:$B$37,2,FALSE),"")</f>
        <v/>
      </c>
      <c r="M84" s="214"/>
      <c r="N84" s="214"/>
      <c r="O84" s="214"/>
      <c r="P84" s="215"/>
      <c r="Q84" s="216" t="str">
        <f>IF($J84="","",COUNTIF($J$8:$J84,$J84) &amp; "/" &amp; COUNTIF($J$8:$J$209,$J84))</f>
        <v/>
      </c>
      <c r="R84" s="216"/>
      <c r="S84" s="217"/>
      <c r="T84" s="217"/>
      <c r="U84" s="217"/>
      <c r="V84" s="92"/>
    </row>
    <row r="85" spans="1:22" ht="60" customHeight="1">
      <c r="A85" s="209"/>
      <c r="B85" s="209"/>
      <c r="C85" s="209"/>
      <c r="D85" s="209"/>
      <c r="E85" s="95"/>
      <c r="F85" s="96"/>
      <c r="G85" s="210" t="str">
        <f t="shared" si="8"/>
        <v/>
      </c>
      <c r="H85" s="211"/>
      <c r="I85" s="25" t="s">
        <v>124</v>
      </c>
      <c r="J85" s="212"/>
      <c r="K85" s="213"/>
      <c r="L85" s="214" t="str">
        <f>IFERROR(VLOOKUP($J85,生活援助リスト!$A$2:$B$37,2,FALSE),"")</f>
        <v/>
      </c>
      <c r="M85" s="214"/>
      <c r="N85" s="214"/>
      <c r="O85" s="214"/>
      <c r="P85" s="215"/>
      <c r="Q85" s="216" t="str">
        <f>IF($J85="","",COUNTIF($J$8:$J85,$J85) &amp; "/" &amp; COUNTIF($J$8:$J$209,$J85))</f>
        <v/>
      </c>
      <c r="R85" s="216"/>
      <c r="S85" s="217"/>
      <c r="T85" s="217"/>
      <c r="U85" s="217"/>
      <c r="V85" s="92"/>
    </row>
    <row r="86" spans="1:22" ht="60" customHeight="1">
      <c r="A86" s="209"/>
      <c r="B86" s="209"/>
      <c r="C86" s="209"/>
      <c r="D86" s="209"/>
      <c r="E86" s="95"/>
      <c r="F86" s="96"/>
      <c r="G86" s="210" t="str">
        <f t="shared" si="8"/>
        <v/>
      </c>
      <c r="H86" s="211"/>
      <c r="I86" s="25" t="s">
        <v>124</v>
      </c>
      <c r="J86" s="212"/>
      <c r="K86" s="213"/>
      <c r="L86" s="214" t="str">
        <f>IFERROR(VLOOKUP($J86,生活援助リスト!$A$2:$B$37,2,FALSE),"")</f>
        <v/>
      </c>
      <c r="M86" s="214"/>
      <c r="N86" s="214"/>
      <c r="O86" s="214"/>
      <c r="P86" s="215"/>
      <c r="Q86" s="216" t="str">
        <f>IF($J86="","",COUNTIF($J$8:$J86,$J86) &amp; "/" &amp; COUNTIF($J$8:$J$209,$J86))</f>
        <v/>
      </c>
      <c r="R86" s="216"/>
      <c r="S86" s="217"/>
      <c r="T86" s="217"/>
      <c r="U86" s="217"/>
      <c r="V86" s="102"/>
    </row>
    <row r="87" spans="1:22" ht="60" customHeight="1">
      <c r="A87" s="209"/>
      <c r="B87" s="209"/>
      <c r="C87" s="209"/>
      <c r="D87" s="209"/>
      <c r="E87" s="95"/>
      <c r="F87" s="96"/>
      <c r="G87" s="210" t="str">
        <f t="shared" si="8"/>
        <v/>
      </c>
      <c r="H87" s="211"/>
      <c r="I87" s="25" t="s">
        <v>124</v>
      </c>
      <c r="J87" s="212"/>
      <c r="K87" s="213"/>
      <c r="L87" s="214" t="str">
        <f>IFERROR(VLOOKUP($J87,生活援助リスト!$A$2:$B$37,2,FALSE),"")</f>
        <v/>
      </c>
      <c r="M87" s="214"/>
      <c r="N87" s="214"/>
      <c r="O87" s="214"/>
      <c r="P87" s="215"/>
      <c r="Q87" s="216" t="str">
        <f>IF($J87="","",COUNTIF($J$8:$J87,$J87) &amp; "/" &amp; COUNTIF($J$8:$J$209,$J87))</f>
        <v/>
      </c>
      <c r="R87" s="216"/>
      <c r="S87" s="217"/>
      <c r="T87" s="217"/>
      <c r="U87" s="217"/>
      <c r="V87" s="102"/>
    </row>
    <row r="88" spans="1:22" ht="60" customHeight="1">
      <c r="A88" s="209"/>
      <c r="B88" s="209"/>
      <c r="C88" s="209"/>
      <c r="D88" s="209"/>
      <c r="E88" s="95"/>
      <c r="F88" s="96"/>
      <c r="G88" s="210" t="str">
        <f t="shared" si="8"/>
        <v/>
      </c>
      <c r="H88" s="211"/>
      <c r="I88" s="25" t="s">
        <v>124</v>
      </c>
      <c r="J88" s="212"/>
      <c r="K88" s="213"/>
      <c r="L88" s="214" t="str">
        <f>IFERROR(VLOOKUP($J88,生活援助リスト!$A$2:$B$37,2,FALSE),"")</f>
        <v/>
      </c>
      <c r="M88" s="214"/>
      <c r="N88" s="214"/>
      <c r="O88" s="214"/>
      <c r="P88" s="215"/>
      <c r="Q88" s="216" t="str">
        <f>IF($J88="","",COUNTIF($J$8:$J88,$J88) &amp; "/" &amp; COUNTIF($J$8:$J$209,$J88))</f>
        <v/>
      </c>
      <c r="R88" s="216"/>
      <c r="S88" s="217"/>
      <c r="T88" s="217"/>
      <c r="U88" s="217"/>
      <c r="V88" s="102"/>
    </row>
    <row r="89" spans="1:22" ht="60" customHeight="1">
      <c r="A89" s="209"/>
      <c r="B89" s="209"/>
      <c r="C89" s="209"/>
      <c r="D89" s="209"/>
      <c r="E89" s="95"/>
      <c r="F89" s="96"/>
      <c r="G89" s="210" t="str">
        <f t="shared" si="8"/>
        <v/>
      </c>
      <c r="H89" s="211"/>
      <c r="I89" s="25" t="s">
        <v>124</v>
      </c>
      <c r="J89" s="212"/>
      <c r="K89" s="213"/>
      <c r="L89" s="214" t="str">
        <f>IFERROR(VLOOKUP($J89,生活援助リスト!$A$2:$B$37,2,FALSE),"")</f>
        <v/>
      </c>
      <c r="M89" s="214"/>
      <c r="N89" s="214"/>
      <c r="O89" s="214"/>
      <c r="P89" s="215"/>
      <c r="Q89" s="216" t="str">
        <f>IF($J89="","",COUNTIF($J$8:$J89,$J89) &amp; "/" &amp; COUNTIF($J$8:$J$209,$J89))</f>
        <v/>
      </c>
      <c r="R89" s="216"/>
      <c r="S89" s="217"/>
      <c r="T89" s="217"/>
      <c r="U89" s="217"/>
      <c r="V89" s="102"/>
    </row>
    <row r="90" spans="1:22" ht="60" customHeight="1">
      <c r="A90" s="209"/>
      <c r="B90" s="209"/>
      <c r="C90" s="209"/>
      <c r="D90" s="209"/>
      <c r="E90" s="95"/>
      <c r="F90" s="96"/>
      <c r="G90" s="210" t="str">
        <f t="shared" si="8"/>
        <v/>
      </c>
      <c r="H90" s="211"/>
      <c r="I90" s="25" t="s">
        <v>124</v>
      </c>
      <c r="J90" s="212"/>
      <c r="K90" s="213"/>
      <c r="L90" s="214" t="str">
        <f>IFERROR(VLOOKUP($J90,生活援助リスト!$A$2:$B$37,2,FALSE),"")</f>
        <v/>
      </c>
      <c r="M90" s="214"/>
      <c r="N90" s="214"/>
      <c r="O90" s="214"/>
      <c r="P90" s="215"/>
      <c r="Q90" s="216" t="str">
        <f>IF($J90="","",COUNTIF($J$8:$J90,$J90) &amp; "/" &amp; COUNTIF($J$8:$J$209,$J90))</f>
        <v/>
      </c>
      <c r="R90" s="216"/>
      <c r="S90" s="217"/>
      <c r="T90" s="217"/>
      <c r="U90" s="217"/>
      <c r="V90" s="102"/>
    </row>
    <row r="91" spans="1:22" ht="60" customHeight="1">
      <c r="A91" s="209"/>
      <c r="B91" s="209"/>
      <c r="C91" s="209"/>
      <c r="D91" s="209"/>
      <c r="E91" s="95"/>
      <c r="F91" s="96"/>
      <c r="G91" s="210" t="str">
        <f t="shared" si="8"/>
        <v/>
      </c>
      <c r="H91" s="211"/>
      <c r="I91" s="25" t="s">
        <v>124</v>
      </c>
      <c r="J91" s="212"/>
      <c r="K91" s="213"/>
      <c r="L91" s="214" t="str">
        <f>IFERROR(VLOOKUP($J91,生活援助リスト!$A$2:$B$37,2,FALSE),"")</f>
        <v/>
      </c>
      <c r="M91" s="214"/>
      <c r="N91" s="214"/>
      <c r="O91" s="214"/>
      <c r="P91" s="215"/>
      <c r="Q91" s="216" t="str">
        <f>IF($J91="","",COUNTIF($J$8:$J91,$J91) &amp; "/" &amp; COUNTIF($J$8:$J$209,$J91))</f>
        <v/>
      </c>
      <c r="R91" s="216"/>
      <c r="S91" s="217"/>
      <c r="T91" s="217"/>
      <c r="U91" s="217"/>
      <c r="V91" s="102"/>
    </row>
    <row r="92" spans="1:22" ht="60" customHeight="1">
      <c r="A92" s="209"/>
      <c r="B92" s="209"/>
      <c r="C92" s="209"/>
      <c r="D92" s="209"/>
      <c r="E92" s="95"/>
      <c r="F92" s="96"/>
      <c r="G92" s="210" t="str">
        <f t="shared" si="8"/>
        <v/>
      </c>
      <c r="H92" s="211"/>
      <c r="I92" s="25" t="s">
        <v>124</v>
      </c>
      <c r="J92" s="212"/>
      <c r="K92" s="213"/>
      <c r="L92" s="214" t="str">
        <f>IFERROR(VLOOKUP($J92,生活援助リスト!$A$2:$B$37,2,FALSE),"")</f>
        <v/>
      </c>
      <c r="M92" s="214"/>
      <c r="N92" s="214"/>
      <c r="O92" s="214"/>
      <c r="P92" s="215"/>
      <c r="Q92" s="216" t="str">
        <f>IF($J92="","",COUNTIF($J$8:$J92,$J92) &amp; "/" &amp; COUNTIF($J$8:$J$209,$J92))</f>
        <v/>
      </c>
      <c r="R92" s="216"/>
      <c r="S92" s="217"/>
      <c r="T92" s="217"/>
      <c r="U92" s="217"/>
      <c r="V92" s="102"/>
    </row>
    <row r="93" spans="1:22" ht="60" customHeight="1">
      <c r="A93" s="209"/>
      <c r="B93" s="209"/>
      <c r="C93" s="209"/>
      <c r="D93" s="209"/>
      <c r="E93" s="95"/>
      <c r="F93" s="96"/>
      <c r="G93" s="210" t="str">
        <f t="shared" si="8"/>
        <v/>
      </c>
      <c r="H93" s="211"/>
      <c r="I93" s="25" t="s">
        <v>124</v>
      </c>
      <c r="J93" s="212"/>
      <c r="K93" s="213"/>
      <c r="L93" s="214" t="str">
        <f>IFERROR(VLOOKUP($J93,生活援助リスト!$A$2:$B$37,2,FALSE),"")</f>
        <v/>
      </c>
      <c r="M93" s="214"/>
      <c r="N93" s="214"/>
      <c r="O93" s="214"/>
      <c r="P93" s="215"/>
      <c r="Q93" s="216" t="str">
        <f>IF($J93="","",COUNTIF($J$8:$J93,$J93) &amp; "/" &amp; COUNTIF($J$8:$J$209,$J93))</f>
        <v/>
      </c>
      <c r="R93" s="216"/>
      <c r="S93" s="217"/>
      <c r="T93" s="217"/>
      <c r="U93" s="217"/>
      <c r="V93" s="102"/>
    </row>
    <row r="94" spans="1:22" ht="60" customHeight="1">
      <c r="A94" s="209"/>
      <c r="B94" s="209"/>
      <c r="C94" s="209"/>
      <c r="D94" s="209"/>
      <c r="E94" s="95"/>
      <c r="F94" s="96"/>
      <c r="G94" s="210" t="str">
        <f t="shared" si="8"/>
        <v/>
      </c>
      <c r="H94" s="211"/>
      <c r="I94" s="25" t="s">
        <v>124</v>
      </c>
      <c r="J94" s="212"/>
      <c r="K94" s="213"/>
      <c r="L94" s="214" t="str">
        <f>IFERROR(VLOOKUP($J94,生活援助リスト!$A$2:$B$37,2,FALSE),"")</f>
        <v/>
      </c>
      <c r="M94" s="214"/>
      <c r="N94" s="214"/>
      <c r="O94" s="214"/>
      <c r="P94" s="215"/>
      <c r="Q94" s="216" t="str">
        <f>IF($J94="","",COUNTIF($J$8:$J94,$J94) &amp; "/" &amp; COUNTIF($J$8:$J$209,$J94))</f>
        <v/>
      </c>
      <c r="R94" s="216"/>
      <c r="S94" s="217"/>
      <c r="T94" s="217"/>
      <c r="U94" s="217"/>
      <c r="V94" s="102"/>
    </row>
    <row r="95" spans="1:22" ht="60" customHeight="1">
      <c r="A95" s="209"/>
      <c r="B95" s="209"/>
      <c r="C95" s="209"/>
      <c r="D95" s="209"/>
      <c r="E95" s="95"/>
      <c r="F95" s="96"/>
      <c r="G95" s="210" t="str">
        <f t="shared" si="8"/>
        <v/>
      </c>
      <c r="H95" s="211"/>
      <c r="I95" s="25" t="s">
        <v>124</v>
      </c>
      <c r="J95" s="212"/>
      <c r="K95" s="213"/>
      <c r="L95" s="214" t="str">
        <f>IFERROR(VLOOKUP($J95,生活援助リスト!$A$2:$B$37,2,FALSE),"")</f>
        <v/>
      </c>
      <c r="M95" s="214"/>
      <c r="N95" s="214"/>
      <c r="O95" s="214"/>
      <c r="P95" s="215"/>
      <c r="Q95" s="216" t="str">
        <f>IF($J95="","",COUNTIF($J$8:$J95,$J95) &amp; "/" &amp; COUNTIF($J$8:$J$209,$J95))</f>
        <v/>
      </c>
      <c r="R95" s="216"/>
      <c r="S95" s="217"/>
      <c r="T95" s="217"/>
      <c r="U95" s="217"/>
      <c r="V95" s="102"/>
    </row>
    <row r="96" spans="1:22" ht="60" customHeight="1">
      <c r="A96" s="209"/>
      <c r="B96" s="209"/>
      <c r="C96" s="209"/>
      <c r="D96" s="209"/>
      <c r="E96" s="95"/>
      <c r="F96" s="96"/>
      <c r="G96" s="210" t="str">
        <f t="shared" si="8"/>
        <v/>
      </c>
      <c r="H96" s="211"/>
      <c r="I96" s="25" t="s">
        <v>124</v>
      </c>
      <c r="J96" s="212"/>
      <c r="K96" s="213"/>
      <c r="L96" s="214" t="str">
        <f>IFERROR(VLOOKUP($J96,生活援助リスト!$A$2:$B$37,2,FALSE),"")</f>
        <v/>
      </c>
      <c r="M96" s="214"/>
      <c r="N96" s="214"/>
      <c r="O96" s="214"/>
      <c r="P96" s="215"/>
      <c r="Q96" s="216" t="str">
        <f>IF($J96="","",COUNTIF($J$8:$J96,$J96) &amp; "/" &amp; COUNTIF($J$8:$J$209,$J96))</f>
        <v/>
      </c>
      <c r="R96" s="216"/>
      <c r="S96" s="217"/>
      <c r="T96" s="217"/>
      <c r="U96" s="217"/>
      <c r="V96" s="102"/>
    </row>
    <row r="97" spans="1:22" ht="60" customHeight="1">
      <c r="A97" s="209"/>
      <c r="B97" s="209"/>
      <c r="C97" s="209"/>
      <c r="D97" s="209"/>
      <c r="E97" s="95"/>
      <c r="F97" s="96"/>
      <c r="G97" s="210" t="str">
        <f t="shared" si="8"/>
        <v/>
      </c>
      <c r="H97" s="211"/>
      <c r="I97" s="25" t="s">
        <v>124</v>
      </c>
      <c r="J97" s="212"/>
      <c r="K97" s="213"/>
      <c r="L97" s="214" t="str">
        <f>IFERROR(VLOOKUP($J97,生活援助リスト!$A$2:$B$37,2,FALSE),"")</f>
        <v/>
      </c>
      <c r="M97" s="214"/>
      <c r="N97" s="214"/>
      <c r="O97" s="214"/>
      <c r="P97" s="215"/>
      <c r="Q97" s="216" t="str">
        <f>IF($J97="","",COUNTIF($J$8:$J97,$J97) &amp; "/" &amp; COUNTIF($J$8:$J$209,$J97))</f>
        <v/>
      </c>
      <c r="R97" s="216"/>
      <c r="S97" s="217"/>
      <c r="T97" s="217"/>
      <c r="U97" s="217"/>
      <c r="V97" s="102"/>
    </row>
    <row r="98" spans="1:22" ht="60" customHeight="1">
      <c r="A98" s="209"/>
      <c r="B98" s="209"/>
      <c r="C98" s="209"/>
      <c r="D98" s="209"/>
      <c r="E98" s="95"/>
      <c r="F98" s="96"/>
      <c r="G98" s="210" t="str">
        <f t="shared" si="8"/>
        <v/>
      </c>
      <c r="H98" s="211"/>
      <c r="I98" s="25" t="s">
        <v>124</v>
      </c>
      <c r="J98" s="212"/>
      <c r="K98" s="213"/>
      <c r="L98" s="214" t="str">
        <f>IFERROR(VLOOKUP($J98,生活援助リスト!$A$2:$B$37,2,FALSE),"")</f>
        <v/>
      </c>
      <c r="M98" s="214"/>
      <c r="N98" s="214"/>
      <c r="O98" s="214"/>
      <c r="P98" s="215"/>
      <c r="Q98" s="216" t="str">
        <f>IF($J98="","",COUNTIF($J$8:$J98,$J98) &amp; "/" &amp; COUNTIF($J$8:$J$209,$J98))</f>
        <v/>
      </c>
      <c r="R98" s="216"/>
      <c r="S98" s="217"/>
      <c r="T98" s="217"/>
      <c r="U98" s="217"/>
      <c r="V98" s="102"/>
    </row>
    <row r="99" spans="1:22" ht="60" customHeight="1">
      <c r="A99" s="209"/>
      <c r="B99" s="209"/>
      <c r="C99" s="209"/>
      <c r="D99" s="209"/>
      <c r="E99" s="95"/>
      <c r="F99" s="96"/>
      <c r="G99" s="210" t="str">
        <f t="shared" si="8"/>
        <v/>
      </c>
      <c r="H99" s="211"/>
      <c r="I99" s="25" t="s">
        <v>124</v>
      </c>
      <c r="J99" s="212"/>
      <c r="K99" s="213"/>
      <c r="L99" s="214" t="str">
        <f>IFERROR(VLOOKUP($J99,生活援助リスト!$A$2:$B$37,2,FALSE),"")</f>
        <v/>
      </c>
      <c r="M99" s="214"/>
      <c r="N99" s="214"/>
      <c r="O99" s="214"/>
      <c r="P99" s="215"/>
      <c r="Q99" s="216" t="str">
        <f>IF($J99="","",COUNTIF($J$8:$J99,$J99) &amp; "/" &amp; COUNTIF($J$8:$J$209,$J99))</f>
        <v/>
      </c>
      <c r="R99" s="216"/>
      <c r="S99" s="217"/>
      <c r="T99" s="217"/>
      <c r="U99" s="217"/>
      <c r="V99" s="102"/>
    </row>
    <row r="100" spans="1:22" ht="60" customHeight="1">
      <c r="A100" s="209"/>
      <c r="B100" s="209"/>
      <c r="C100" s="209"/>
      <c r="D100" s="209"/>
      <c r="E100" s="95"/>
      <c r="F100" s="96"/>
      <c r="G100" s="210" t="str">
        <f t="shared" si="8"/>
        <v/>
      </c>
      <c r="H100" s="211"/>
      <c r="I100" s="25" t="s">
        <v>124</v>
      </c>
      <c r="J100" s="212"/>
      <c r="K100" s="213"/>
      <c r="L100" s="214" t="str">
        <f>IFERROR(VLOOKUP($J100,生活援助リスト!$A$2:$B$37,2,FALSE),"")</f>
        <v/>
      </c>
      <c r="M100" s="214"/>
      <c r="N100" s="214"/>
      <c r="O100" s="214"/>
      <c r="P100" s="215"/>
      <c r="Q100" s="216" t="str">
        <f>IF($J100="","",COUNTIF($J$8:$J100,$J100) &amp; "/" &amp; COUNTIF($J$8:$J$209,$J100))</f>
        <v/>
      </c>
      <c r="R100" s="216"/>
      <c r="S100" s="217"/>
      <c r="T100" s="217"/>
      <c r="U100" s="217"/>
      <c r="V100" s="102"/>
    </row>
    <row r="101" spans="1:22" ht="60" customHeight="1">
      <c r="A101" s="209"/>
      <c r="B101" s="209"/>
      <c r="C101" s="209"/>
      <c r="D101" s="209"/>
      <c r="E101" s="95"/>
      <c r="F101" s="96"/>
      <c r="G101" s="210" t="str">
        <f t="shared" si="8"/>
        <v/>
      </c>
      <c r="H101" s="211"/>
      <c r="I101" s="25" t="s">
        <v>124</v>
      </c>
      <c r="J101" s="212"/>
      <c r="K101" s="213"/>
      <c r="L101" s="214" t="str">
        <f>IFERROR(VLOOKUP($J101,生活援助リスト!$A$2:$B$37,2,FALSE),"")</f>
        <v/>
      </c>
      <c r="M101" s="214"/>
      <c r="N101" s="214"/>
      <c r="O101" s="214"/>
      <c r="P101" s="215"/>
      <c r="Q101" s="216" t="str">
        <f>IF($J101="","",COUNTIF($J$8:$J101,$J101) &amp; "/" &amp; COUNTIF($J$8:$J$209,$J101))</f>
        <v/>
      </c>
      <c r="R101" s="216"/>
      <c r="S101" s="217"/>
      <c r="T101" s="217"/>
      <c r="U101" s="217"/>
      <c r="V101" s="102"/>
    </row>
    <row r="102" spans="1:22" ht="60" customHeight="1">
      <c r="A102" s="209"/>
      <c r="B102" s="209"/>
      <c r="C102" s="209"/>
      <c r="D102" s="209"/>
      <c r="E102" s="95"/>
      <c r="F102" s="96"/>
      <c r="G102" s="210" t="str">
        <f t="shared" si="8"/>
        <v/>
      </c>
      <c r="H102" s="211"/>
      <c r="I102" s="25" t="s">
        <v>124</v>
      </c>
      <c r="J102" s="212"/>
      <c r="K102" s="213"/>
      <c r="L102" s="214" t="str">
        <f>IFERROR(VLOOKUP($J102,生活援助リスト!$A$2:$B$37,2,FALSE),"")</f>
        <v/>
      </c>
      <c r="M102" s="214"/>
      <c r="N102" s="214"/>
      <c r="O102" s="214"/>
      <c r="P102" s="215"/>
      <c r="Q102" s="216" t="str">
        <f>IF($J102="","",COUNTIF($J$8:$J102,$J102) &amp; "/" &amp; COUNTIF($J$8:$J$209,$J102))</f>
        <v/>
      </c>
      <c r="R102" s="216"/>
      <c r="S102" s="217"/>
      <c r="T102" s="217"/>
      <c r="U102" s="217"/>
      <c r="V102" s="102"/>
    </row>
    <row r="103" spans="1:22" ht="60" customHeight="1">
      <c r="A103" s="209"/>
      <c r="B103" s="209"/>
      <c r="C103" s="209"/>
      <c r="D103" s="209"/>
      <c r="E103" s="95"/>
      <c r="F103" s="96"/>
      <c r="G103" s="210" t="str">
        <f t="shared" si="8"/>
        <v/>
      </c>
      <c r="H103" s="211"/>
      <c r="I103" s="25" t="s">
        <v>124</v>
      </c>
      <c r="J103" s="212"/>
      <c r="K103" s="213"/>
      <c r="L103" s="214" t="str">
        <f>IFERROR(VLOOKUP($J103,生活援助リスト!$A$2:$B$37,2,FALSE),"")</f>
        <v/>
      </c>
      <c r="M103" s="214"/>
      <c r="N103" s="214"/>
      <c r="O103" s="214"/>
      <c r="P103" s="215"/>
      <c r="Q103" s="216" t="str">
        <f>IF($J103="","",COUNTIF($J$8:$J103,$J103) &amp; "/" &amp; COUNTIF($J$8:$J$209,$J103))</f>
        <v/>
      </c>
      <c r="R103" s="216"/>
      <c r="S103" s="217"/>
      <c r="T103" s="217"/>
      <c r="U103" s="217"/>
      <c r="V103" s="102"/>
    </row>
    <row r="104" spans="1:22" ht="60" customHeight="1">
      <c r="A104" s="209"/>
      <c r="B104" s="209"/>
      <c r="C104" s="209"/>
      <c r="D104" s="209"/>
      <c r="E104" s="95"/>
      <c r="F104" s="96"/>
      <c r="G104" s="210" t="str">
        <f t="shared" si="8"/>
        <v/>
      </c>
      <c r="H104" s="211"/>
      <c r="I104" s="25" t="s">
        <v>124</v>
      </c>
      <c r="J104" s="212"/>
      <c r="K104" s="213"/>
      <c r="L104" s="214" t="str">
        <f>IFERROR(VLOOKUP($J104,生活援助リスト!$A$2:$B$37,2,FALSE),"")</f>
        <v/>
      </c>
      <c r="M104" s="214"/>
      <c r="N104" s="214"/>
      <c r="O104" s="214"/>
      <c r="P104" s="215"/>
      <c r="Q104" s="216" t="str">
        <f>IF($J104="","",COUNTIF($J$8:$J104,$J104) &amp; "/" &amp; COUNTIF($J$8:$J$209,$J104))</f>
        <v/>
      </c>
      <c r="R104" s="216"/>
      <c r="S104" s="217"/>
      <c r="T104" s="217"/>
      <c r="U104" s="217"/>
      <c r="V104" s="102"/>
    </row>
    <row r="105" spans="1:22" ht="60" customHeight="1">
      <c r="A105" s="209"/>
      <c r="B105" s="209"/>
      <c r="C105" s="209"/>
      <c r="D105" s="209"/>
      <c r="E105" s="95"/>
      <c r="F105" s="96"/>
      <c r="G105" s="210" t="str">
        <f t="shared" si="8"/>
        <v/>
      </c>
      <c r="H105" s="211"/>
      <c r="I105" s="25" t="s">
        <v>124</v>
      </c>
      <c r="J105" s="212"/>
      <c r="K105" s="213"/>
      <c r="L105" s="214" t="str">
        <f>IFERROR(VLOOKUP($J105,生活援助リスト!$A$2:$B$37,2,FALSE),"")</f>
        <v/>
      </c>
      <c r="M105" s="214"/>
      <c r="N105" s="214"/>
      <c r="O105" s="214"/>
      <c r="P105" s="215"/>
      <c r="Q105" s="216" t="str">
        <f>IF($J105="","",COUNTIF($J$8:$J105,$J105) &amp; "/" &amp; COUNTIF($J$8:$J$209,$J105))</f>
        <v/>
      </c>
      <c r="R105" s="216"/>
      <c r="S105" s="217"/>
      <c r="T105" s="217"/>
      <c r="U105" s="217"/>
      <c r="V105" s="102"/>
    </row>
    <row r="106" spans="1:22" ht="60" customHeight="1">
      <c r="A106" s="209"/>
      <c r="B106" s="209"/>
      <c r="C106" s="209"/>
      <c r="D106" s="209"/>
      <c r="E106" s="95"/>
      <c r="F106" s="96"/>
      <c r="G106" s="210" t="str">
        <f t="shared" si="8"/>
        <v/>
      </c>
      <c r="H106" s="211"/>
      <c r="I106" s="25" t="s">
        <v>124</v>
      </c>
      <c r="J106" s="212"/>
      <c r="K106" s="213"/>
      <c r="L106" s="214" t="str">
        <f>IFERROR(VLOOKUP($J106,生活援助リスト!$A$2:$B$37,2,FALSE),"")</f>
        <v/>
      </c>
      <c r="M106" s="214"/>
      <c r="N106" s="214"/>
      <c r="O106" s="214"/>
      <c r="P106" s="215"/>
      <c r="Q106" s="216" t="str">
        <f>IF($J106="","",COUNTIF($J$8:$J106,$J106) &amp; "/" &amp; COUNTIF($J$8:$J$209,$J106))</f>
        <v/>
      </c>
      <c r="R106" s="216"/>
      <c r="S106" s="217"/>
      <c r="T106" s="217"/>
      <c r="U106" s="217"/>
      <c r="V106" s="102"/>
    </row>
    <row r="107" spans="1:22" ht="60" customHeight="1">
      <c r="A107" s="209"/>
      <c r="B107" s="209"/>
      <c r="C107" s="209"/>
      <c r="D107" s="209"/>
      <c r="E107" s="95"/>
      <c r="F107" s="96"/>
      <c r="G107" s="210" t="str">
        <f t="shared" si="8"/>
        <v/>
      </c>
      <c r="H107" s="211"/>
      <c r="I107" s="25" t="s">
        <v>124</v>
      </c>
      <c r="J107" s="212"/>
      <c r="K107" s="213"/>
      <c r="L107" s="214" t="str">
        <f>IFERROR(VLOOKUP($J107,生活援助リスト!$A$2:$B$37,2,FALSE),"")</f>
        <v/>
      </c>
      <c r="M107" s="214"/>
      <c r="N107" s="214"/>
      <c r="O107" s="214"/>
      <c r="P107" s="215"/>
      <c r="Q107" s="216" t="str">
        <f>IF($J107="","",COUNTIF($J$8:$J107,$J107) &amp; "/" &amp; COUNTIF($J$8:$J$209,$J107))</f>
        <v/>
      </c>
      <c r="R107" s="216"/>
      <c r="S107" s="217"/>
      <c r="T107" s="217"/>
      <c r="U107" s="217"/>
      <c r="V107" s="102"/>
    </row>
    <row r="108" spans="1:22" ht="60" customHeight="1">
      <c r="A108" s="209"/>
      <c r="B108" s="209"/>
      <c r="C108" s="209"/>
      <c r="D108" s="209"/>
      <c r="E108" s="95"/>
      <c r="F108" s="96"/>
      <c r="G108" s="210" t="str">
        <f t="shared" si="8"/>
        <v/>
      </c>
      <c r="H108" s="211"/>
      <c r="I108" s="25" t="s">
        <v>124</v>
      </c>
      <c r="J108" s="212"/>
      <c r="K108" s="213"/>
      <c r="L108" s="214" t="str">
        <f>IFERROR(VLOOKUP($J108,生活援助リスト!$A$2:$B$37,2,FALSE),"")</f>
        <v/>
      </c>
      <c r="M108" s="214"/>
      <c r="N108" s="214"/>
      <c r="O108" s="214"/>
      <c r="P108" s="215"/>
      <c r="Q108" s="216" t="str">
        <f>IF($J108="","",COUNTIF($J$8:$J108,$J108) &amp; "/" &amp; COUNTIF($J$8:$J$209,$J108))</f>
        <v/>
      </c>
      <c r="R108" s="216"/>
      <c r="S108" s="217"/>
      <c r="T108" s="217"/>
      <c r="U108" s="217"/>
      <c r="V108" s="102"/>
    </row>
    <row r="109" spans="1:22" ht="60" customHeight="1">
      <c r="A109" s="209"/>
      <c r="B109" s="209"/>
      <c r="C109" s="209"/>
      <c r="D109" s="209"/>
      <c r="E109" s="95"/>
      <c r="F109" s="96"/>
      <c r="G109" s="210" t="str">
        <f t="shared" si="8"/>
        <v/>
      </c>
      <c r="H109" s="211"/>
      <c r="I109" s="25" t="s">
        <v>124</v>
      </c>
      <c r="J109" s="212"/>
      <c r="K109" s="213"/>
      <c r="L109" s="214" t="str">
        <f>IFERROR(VLOOKUP($J109,生活援助リスト!$A$2:$B$37,2,FALSE),"")</f>
        <v/>
      </c>
      <c r="M109" s="214"/>
      <c r="N109" s="214"/>
      <c r="O109" s="214"/>
      <c r="P109" s="215"/>
      <c r="Q109" s="216" t="str">
        <f>IF($J109="","",COUNTIF($J$8:$J109,$J109) &amp; "/" &amp; COUNTIF($J$8:$J$209,$J109))</f>
        <v/>
      </c>
      <c r="R109" s="216"/>
      <c r="S109" s="217"/>
      <c r="T109" s="217"/>
      <c r="U109" s="217"/>
      <c r="V109" s="102"/>
    </row>
    <row r="110" spans="1:22" ht="60" customHeight="1">
      <c r="A110" s="209"/>
      <c r="B110" s="209"/>
      <c r="C110" s="209"/>
      <c r="D110" s="209"/>
      <c r="E110" s="95"/>
      <c r="F110" s="96"/>
      <c r="G110" s="210" t="str">
        <f t="shared" si="8"/>
        <v/>
      </c>
      <c r="H110" s="211"/>
      <c r="I110" s="25" t="s">
        <v>124</v>
      </c>
      <c r="J110" s="212"/>
      <c r="K110" s="213"/>
      <c r="L110" s="214" t="str">
        <f>IFERROR(VLOOKUP($J110,生活援助リスト!$A$2:$B$37,2,FALSE),"")</f>
        <v/>
      </c>
      <c r="M110" s="214"/>
      <c r="N110" s="214"/>
      <c r="O110" s="214"/>
      <c r="P110" s="215"/>
      <c r="Q110" s="216" t="str">
        <f>IF($J110="","",COUNTIF($J$8:$J110,$J110) &amp; "/" &amp; COUNTIF($J$8:$J$209,$J110))</f>
        <v/>
      </c>
      <c r="R110" s="216"/>
      <c r="S110" s="217"/>
      <c r="T110" s="217"/>
      <c r="U110" s="217"/>
      <c r="V110" s="102"/>
    </row>
    <row r="111" spans="1:22" ht="60" customHeight="1">
      <c r="A111" s="209"/>
      <c r="B111" s="209"/>
      <c r="C111" s="209"/>
      <c r="D111" s="209"/>
      <c r="E111" s="95"/>
      <c r="F111" s="96"/>
      <c r="G111" s="210" t="str">
        <f t="shared" si="8"/>
        <v/>
      </c>
      <c r="H111" s="211"/>
      <c r="I111" s="25" t="s">
        <v>124</v>
      </c>
      <c r="J111" s="212"/>
      <c r="K111" s="213"/>
      <c r="L111" s="214" t="str">
        <f>IFERROR(VLOOKUP($J111,生活援助リスト!$A$2:$B$37,2,FALSE),"")</f>
        <v/>
      </c>
      <c r="M111" s="214"/>
      <c r="N111" s="214"/>
      <c r="O111" s="214"/>
      <c r="P111" s="215"/>
      <c r="Q111" s="216" t="str">
        <f>IF($J111="","",COUNTIF($J$8:$J111,$J111) &amp; "/" &amp; COUNTIF($J$8:$J$209,$J111))</f>
        <v/>
      </c>
      <c r="R111" s="216"/>
      <c r="S111" s="217"/>
      <c r="T111" s="217"/>
      <c r="U111" s="217"/>
      <c r="V111" s="102"/>
    </row>
    <row r="112" spans="1:22" ht="60" customHeight="1">
      <c r="A112" s="209"/>
      <c r="B112" s="209"/>
      <c r="C112" s="209"/>
      <c r="D112" s="209"/>
      <c r="E112" s="95"/>
      <c r="F112" s="96"/>
      <c r="G112" s="210" t="str">
        <f t="shared" si="8"/>
        <v/>
      </c>
      <c r="H112" s="211"/>
      <c r="I112" s="25" t="s">
        <v>124</v>
      </c>
      <c r="J112" s="212"/>
      <c r="K112" s="213"/>
      <c r="L112" s="214" t="str">
        <f>IFERROR(VLOOKUP($J112,生活援助リスト!$A$2:$B$37,2,FALSE),"")</f>
        <v/>
      </c>
      <c r="M112" s="214"/>
      <c r="N112" s="214"/>
      <c r="O112" s="214"/>
      <c r="P112" s="215"/>
      <c r="Q112" s="216" t="str">
        <f>IF($J112="","",COUNTIF($J$8:$J112,$J112) &amp; "/" &amp; COUNTIF($J$8:$J$209,$J112))</f>
        <v/>
      </c>
      <c r="R112" s="216"/>
      <c r="S112" s="217"/>
      <c r="T112" s="217"/>
      <c r="U112" s="217"/>
      <c r="V112" s="102"/>
    </row>
    <row r="113" spans="1:22" ht="60" customHeight="1">
      <c r="A113" s="209"/>
      <c r="B113" s="209"/>
      <c r="C113" s="209"/>
      <c r="D113" s="209"/>
      <c r="E113" s="95"/>
      <c r="F113" s="96"/>
      <c r="G113" s="210" t="str">
        <f t="shared" si="8"/>
        <v/>
      </c>
      <c r="H113" s="211"/>
      <c r="I113" s="25" t="s">
        <v>124</v>
      </c>
      <c r="J113" s="212"/>
      <c r="K113" s="213"/>
      <c r="L113" s="214" t="str">
        <f>IFERROR(VLOOKUP($J113,生活援助リスト!$A$2:$B$37,2,FALSE),"")</f>
        <v/>
      </c>
      <c r="M113" s="214"/>
      <c r="N113" s="214"/>
      <c r="O113" s="214"/>
      <c r="P113" s="215"/>
      <c r="Q113" s="216" t="str">
        <f>IF($J113="","",COUNTIF($J$8:$J113,$J113) &amp; "/" &amp; COUNTIF($J$8:$J$209,$J113))</f>
        <v/>
      </c>
      <c r="R113" s="216"/>
      <c r="S113" s="217"/>
      <c r="T113" s="217"/>
      <c r="U113" s="217"/>
      <c r="V113" s="102"/>
    </row>
    <row r="114" spans="1:22" ht="60" customHeight="1">
      <c r="A114" s="209"/>
      <c r="B114" s="209"/>
      <c r="C114" s="209"/>
      <c r="D114" s="209"/>
      <c r="E114" s="95"/>
      <c r="F114" s="96"/>
      <c r="G114" s="210" t="str">
        <f t="shared" si="8"/>
        <v/>
      </c>
      <c r="H114" s="211"/>
      <c r="I114" s="25" t="s">
        <v>124</v>
      </c>
      <c r="J114" s="212"/>
      <c r="K114" s="213"/>
      <c r="L114" s="214" t="str">
        <f>IFERROR(VLOOKUP($J114,生活援助リスト!$A$2:$B$37,2,FALSE),"")</f>
        <v/>
      </c>
      <c r="M114" s="214"/>
      <c r="N114" s="214"/>
      <c r="O114" s="214"/>
      <c r="P114" s="215"/>
      <c r="Q114" s="216" t="str">
        <f>IF($J114="","",COUNTIF($J$8:$J114,$J114) &amp; "/" &amp; COUNTIF($J$8:$J$209,$J114))</f>
        <v/>
      </c>
      <c r="R114" s="216"/>
      <c r="S114" s="217"/>
      <c r="T114" s="217"/>
      <c r="U114" s="217"/>
      <c r="V114" s="102"/>
    </row>
    <row r="115" spans="1:22" ht="60" customHeight="1">
      <c r="A115" s="209"/>
      <c r="B115" s="209"/>
      <c r="C115" s="209"/>
      <c r="D115" s="209"/>
      <c r="E115" s="95"/>
      <c r="F115" s="96"/>
      <c r="G115" s="210" t="str">
        <f t="shared" si="8"/>
        <v/>
      </c>
      <c r="H115" s="211"/>
      <c r="I115" s="25" t="s">
        <v>124</v>
      </c>
      <c r="J115" s="212"/>
      <c r="K115" s="213"/>
      <c r="L115" s="214" t="str">
        <f>IFERROR(VLOOKUP($J115,生活援助リスト!$A$2:$B$37,2,FALSE),"")</f>
        <v/>
      </c>
      <c r="M115" s="214"/>
      <c r="N115" s="214"/>
      <c r="O115" s="214"/>
      <c r="P115" s="215"/>
      <c r="Q115" s="216" t="str">
        <f>IF($J115="","",COUNTIF($J$8:$J115,$J115) &amp; "/" &amp; COUNTIF($J$8:$J$209,$J115))</f>
        <v/>
      </c>
      <c r="R115" s="216"/>
      <c r="S115" s="217"/>
      <c r="T115" s="217"/>
      <c r="U115" s="217"/>
      <c r="V115" s="102"/>
    </row>
    <row r="116" spans="1:22" ht="60" customHeight="1">
      <c r="A116" s="209"/>
      <c r="B116" s="209"/>
      <c r="C116" s="209"/>
      <c r="D116" s="209"/>
      <c r="E116" s="95"/>
      <c r="F116" s="96"/>
      <c r="G116" s="210" t="str">
        <f t="shared" si="8"/>
        <v/>
      </c>
      <c r="H116" s="211"/>
      <c r="I116" s="25" t="s">
        <v>124</v>
      </c>
      <c r="J116" s="212"/>
      <c r="K116" s="213"/>
      <c r="L116" s="214" t="str">
        <f>IFERROR(VLOOKUP($J116,生活援助リスト!$A$2:$B$37,2,FALSE),"")</f>
        <v/>
      </c>
      <c r="M116" s="214"/>
      <c r="N116" s="214"/>
      <c r="O116" s="214"/>
      <c r="P116" s="215"/>
      <c r="Q116" s="216" t="str">
        <f>IF($J116="","",COUNTIF($J$8:$J116,$J116) &amp; "/" &amp; COUNTIF($J$8:$J$209,$J116))</f>
        <v/>
      </c>
      <c r="R116" s="216"/>
      <c r="S116" s="217"/>
      <c r="T116" s="217"/>
      <c r="U116" s="217"/>
      <c r="V116" s="102"/>
    </row>
    <row r="117" spans="1:22" ht="60" customHeight="1">
      <c r="A117" s="209"/>
      <c r="B117" s="209"/>
      <c r="C117" s="209"/>
      <c r="D117" s="209"/>
      <c r="E117" s="95"/>
      <c r="F117" s="96"/>
      <c r="G117" s="210" t="str">
        <f t="shared" si="8"/>
        <v/>
      </c>
      <c r="H117" s="211"/>
      <c r="I117" s="25" t="s">
        <v>124</v>
      </c>
      <c r="J117" s="212"/>
      <c r="K117" s="213"/>
      <c r="L117" s="214" t="str">
        <f>IFERROR(VLOOKUP($J117,生活援助リスト!$A$2:$B$37,2,FALSE),"")</f>
        <v/>
      </c>
      <c r="M117" s="214"/>
      <c r="N117" s="214"/>
      <c r="O117" s="214"/>
      <c r="P117" s="215"/>
      <c r="Q117" s="216" t="str">
        <f>IF($J117="","",COUNTIF($J$8:$J117,$J117) &amp; "/" &amp; COUNTIF($J$8:$J$209,$J117))</f>
        <v/>
      </c>
      <c r="R117" s="216"/>
      <c r="S117" s="217"/>
      <c r="T117" s="217"/>
      <c r="U117" s="217"/>
      <c r="V117" s="102"/>
    </row>
    <row r="118" spans="1:22" ht="60" customHeight="1">
      <c r="A118" s="209"/>
      <c r="B118" s="209"/>
      <c r="C118" s="209"/>
      <c r="D118" s="209"/>
      <c r="E118" s="95"/>
      <c r="F118" s="96"/>
      <c r="G118" s="210" t="str">
        <f t="shared" si="8"/>
        <v/>
      </c>
      <c r="H118" s="211"/>
      <c r="I118" s="25" t="s">
        <v>124</v>
      </c>
      <c r="J118" s="212"/>
      <c r="K118" s="213"/>
      <c r="L118" s="214" t="str">
        <f>IFERROR(VLOOKUP($J118,生活援助リスト!$A$2:$B$37,2,FALSE),"")</f>
        <v/>
      </c>
      <c r="M118" s="214"/>
      <c r="N118" s="214"/>
      <c r="O118" s="214"/>
      <c r="P118" s="215"/>
      <c r="Q118" s="216" t="str">
        <f>IF($J118="","",COUNTIF($J$8:$J118,$J118) &amp; "/" &amp; COUNTIF($J$8:$J$209,$J118))</f>
        <v/>
      </c>
      <c r="R118" s="216"/>
      <c r="S118" s="217"/>
      <c r="T118" s="217"/>
      <c r="U118" s="217"/>
      <c r="V118" s="102"/>
    </row>
    <row r="119" spans="1:22" ht="60" customHeight="1">
      <c r="A119" s="209"/>
      <c r="B119" s="209"/>
      <c r="C119" s="209"/>
      <c r="D119" s="209"/>
      <c r="E119" s="95"/>
      <c r="F119" s="96"/>
      <c r="G119" s="210" t="str">
        <f t="shared" si="8"/>
        <v/>
      </c>
      <c r="H119" s="211"/>
      <c r="I119" s="25" t="s">
        <v>124</v>
      </c>
      <c r="J119" s="212"/>
      <c r="K119" s="213"/>
      <c r="L119" s="214" t="str">
        <f>IFERROR(VLOOKUP($J119,生活援助リスト!$A$2:$B$37,2,FALSE),"")</f>
        <v/>
      </c>
      <c r="M119" s="214"/>
      <c r="N119" s="214"/>
      <c r="O119" s="214"/>
      <c r="P119" s="215"/>
      <c r="Q119" s="216" t="str">
        <f>IF($J119="","",COUNTIF($J$8:$J119,$J119) &amp; "/" &amp; COUNTIF($J$8:$J$209,$J119))</f>
        <v/>
      </c>
      <c r="R119" s="216"/>
      <c r="S119" s="217"/>
      <c r="T119" s="217"/>
      <c r="U119" s="217"/>
      <c r="V119" s="102"/>
    </row>
    <row r="120" spans="1:22" ht="60" customHeight="1">
      <c r="A120" s="209"/>
      <c r="B120" s="209"/>
      <c r="C120" s="209"/>
      <c r="D120" s="209"/>
      <c r="E120" s="95"/>
      <c r="F120" s="96"/>
      <c r="G120" s="210" t="str">
        <f t="shared" si="8"/>
        <v/>
      </c>
      <c r="H120" s="211"/>
      <c r="I120" s="25" t="s">
        <v>124</v>
      </c>
      <c r="J120" s="212"/>
      <c r="K120" s="213"/>
      <c r="L120" s="214" t="str">
        <f>IFERROR(VLOOKUP($J120,生活援助リスト!$A$2:$B$37,2,FALSE),"")</f>
        <v/>
      </c>
      <c r="M120" s="214"/>
      <c r="N120" s="214"/>
      <c r="O120" s="214"/>
      <c r="P120" s="215"/>
      <c r="Q120" s="216" t="str">
        <f>IF($J120="","",COUNTIF($J$8:$J120,$J120) &amp; "/" &amp; COUNTIF($J$8:$J$209,$J120))</f>
        <v/>
      </c>
      <c r="R120" s="216"/>
      <c r="S120" s="217"/>
      <c r="T120" s="217"/>
      <c r="U120" s="217"/>
      <c r="V120" s="102"/>
    </row>
    <row r="121" spans="1:22" ht="60" customHeight="1">
      <c r="A121" s="209"/>
      <c r="B121" s="209"/>
      <c r="C121" s="209"/>
      <c r="D121" s="209"/>
      <c r="E121" s="95"/>
      <c r="F121" s="96"/>
      <c r="G121" s="210" t="str">
        <f t="shared" si="8"/>
        <v/>
      </c>
      <c r="H121" s="211"/>
      <c r="I121" s="25" t="s">
        <v>124</v>
      </c>
      <c r="J121" s="212"/>
      <c r="K121" s="213"/>
      <c r="L121" s="214" t="str">
        <f>IFERROR(VLOOKUP($J121,生活援助リスト!$A$2:$B$37,2,FALSE),"")</f>
        <v/>
      </c>
      <c r="M121" s="214"/>
      <c r="N121" s="214"/>
      <c r="O121" s="214"/>
      <c r="P121" s="215"/>
      <c r="Q121" s="216" t="str">
        <f>IF($J121="","",COUNTIF($J$8:$J121,$J121) &amp; "/" &amp; COUNTIF($J$8:$J$209,$J121))</f>
        <v/>
      </c>
      <c r="R121" s="216"/>
      <c r="S121" s="217"/>
      <c r="T121" s="217"/>
      <c r="U121" s="217"/>
      <c r="V121" s="102"/>
    </row>
    <row r="122" spans="1:22" ht="60" customHeight="1">
      <c r="A122" s="209"/>
      <c r="B122" s="209"/>
      <c r="C122" s="209"/>
      <c r="D122" s="209"/>
      <c r="E122" s="95"/>
      <c r="F122" s="96"/>
      <c r="G122" s="210" t="str">
        <f t="shared" si="8"/>
        <v/>
      </c>
      <c r="H122" s="211"/>
      <c r="I122" s="25" t="s">
        <v>124</v>
      </c>
      <c r="J122" s="212"/>
      <c r="K122" s="213"/>
      <c r="L122" s="214" t="str">
        <f>IFERROR(VLOOKUP($J122,生活援助リスト!$A$2:$B$37,2,FALSE),"")</f>
        <v/>
      </c>
      <c r="M122" s="214"/>
      <c r="N122" s="214"/>
      <c r="O122" s="214"/>
      <c r="P122" s="215"/>
      <c r="Q122" s="216" t="str">
        <f>IF($J122="","",COUNTIF($J$8:$J122,$J122) &amp; "/" &amp; COUNTIF($J$8:$J$209,$J122))</f>
        <v/>
      </c>
      <c r="R122" s="216"/>
      <c r="S122" s="217"/>
      <c r="T122" s="217"/>
      <c r="U122" s="217"/>
      <c r="V122" s="102"/>
    </row>
    <row r="123" spans="1:22" ht="60" customHeight="1">
      <c r="A123" s="209"/>
      <c r="B123" s="209"/>
      <c r="C123" s="209"/>
      <c r="D123" s="209"/>
      <c r="E123" s="95"/>
      <c r="F123" s="96"/>
      <c r="G123" s="210" t="str">
        <f t="shared" si="8"/>
        <v/>
      </c>
      <c r="H123" s="211"/>
      <c r="I123" s="25" t="s">
        <v>124</v>
      </c>
      <c r="J123" s="212"/>
      <c r="K123" s="213"/>
      <c r="L123" s="214" t="str">
        <f>IFERROR(VLOOKUP($J123,生活援助リスト!$A$2:$B$37,2,FALSE),"")</f>
        <v/>
      </c>
      <c r="M123" s="214"/>
      <c r="N123" s="214"/>
      <c r="O123" s="214"/>
      <c r="P123" s="215"/>
      <c r="Q123" s="216" t="str">
        <f>IF($J123="","",COUNTIF($J$8:$J123,$J123) &amp; "/" &amp; COUNTIF($J$8:$J$209,$J123))</f>
        <v/>
      </c>
      <c r="R123" s="216"/>
      <c r="S123" s="217"/>
      <c r="T123" s="217"/>
      <c r="U123" s="217"/>
      <c r="V123" s="102"/>
    </row>
    <row r="124" spans="1:22" ht="60" customHeight="1">
      <c r="A124" s="209"/>
      <c r="B124" s="209"/>
      <c r="C124" s="209"/>
      <c r="D124" s="209"/>
      <c r="E124" s="95"/>
      <c r="F124" s="96"/>
      <c r="G124" s="210" t="str">
        <f t="shared" si="8"/>
        <v/>
      </c>
      <c r="H124" s="211"/>
      <c r="I124" s="25" t="s">
        <v>124</v>
      </c>
      <c r="J124" s="212"/>
      <c r="K124" s="213"/>
      <c r="L124" s="214" t="str">
        <f>IFERROR(VLOOKUP($J124,生活援助リスト!$A$2:$B$37,2,FALSE),"")</f>
        <v/>
      </c>
      <c r="M124" s="214"/>
      <c r="N124" s="214"/>
      <c r="O124" s="214"/>
      <c r="P124" s="215"/>
      <c r="Q124" s="216" t="str">
        <f>IF($J124="","",COUNTIF($J$8:$J124,$J124) &amp; "/" &amp; COUNTIF($J$8:$J$209,$J124))</f>
        <v/>
      </c>
      <c r="R124" s="216"/>
      <c r="S124" s="217"/>
      <c r="T124" s="217"/>
      <c r="U124" s="217"/>
      <c r="V124" s="102"/>
    </row>
    <row r="125" spans="1:22" ht="60" customHeight="1">
      <c r="A125" s="209"/>
      <c r="B125" s="209"/>
      <c r="C125" s="209"/>
      <c r="D125" s="209"/>
      <c r="E125" s="95"/>
      <c r="F125" s="96"/>
      <c r="G125" s="210" t="str">
        <f t="shared" si="8"/>
        <v/>
      </c>
      <c r="H125" s="211"/>
      <c r="I125" s="25" t="s">
        <v>124</v>
      </c>
      <c r="J125" s="212"/>
      <c r="K125" s="213"/>
      <c r="L125" s="214" t="str">
        <f>IFERROR(VLOOKUP($J125,生活援助リスト!$A$2:$B$37,2,FALSE),"")</f>
        <v/>
      </c>
      <c r="M125" s="214"/>
      <c r="N125" s="214"/>
      <c r="O125" s="214"/>
      <c r="P125" s="215"/>
      <c r="Q125" s="216" t="str">
        <f>IF($J125="","",COUNTIF($J$8:$J125,$J125) &amp; "/" &amp; COUNTIF($J$8:$J$209,$J125))</f>
        <v/>
      </c>
      <c r="R125" s="216"/>
      <c r="S125" s="217"/>
      <c r="T125" s="217"/>
      <c r="U125" s="217"/>
      <c r="V125" s="102"/>
    </row>
    <row r="126" spans="1:22" ht="60" customHeight="1">
      <c r="A126" s="209"/>
      <c r="B126" s="209"/>
      <c r="C126" s="209"/>
      <c r="D126" s="209"/>
      <c r="E126" s="95"/>
      <c r="F126" s="96"/>
      <c r="G126" s="210" t="str">
        <f t="shared" si="8"/>
        <v/>
      </c>
      <c r="H126" s="211"/>
      <c r="I126" s="25" t="s">
        <v>124</v>
      </c>
      <c r="J126" s="212"/>
      <c r="K126" s="213"/>
      <c r="L126" s="214" t="str">
        <f>IFERROR(VLOOKUP($J126,生活援助リスト!$A$2:$B$37,2,FALSE),"")</f>
        <v/>
      </c>
      <c r="M126" s="214"/>
      <c r="N126" s="214"/>
      <c r="O126" s="214"/>
      <c r="P126" s="215"/>
      <c r="Q126" s="216" t="str">
        <f>IF($J126="","",COUNTIF($J$8:$J126,$J126) &amp; "/" &amp; COUNTIF($J$8:$J$209,$J126))</f>
        <v/>
      </c>
      <c r="R126" s="216"/>
      <c r="S126" s="217"/>
      <c r="T126" s="217"/>
      <c r="U126" s="217"/>
      <c r="V126" s="92"/>
    </row>
    <row r="127" spans="1:22" ht="60" customHeight="1">
      <c r="A127" s="209"/>
      <c r="B127" s="209"/>
      <c r="C127" s="209"/>
      <c r="D127" s="209"/>
      <c r="E127" s="95"/>
      <c r="F127" s="96"/>
      <c r="G127" s="210" t="str">
        <f t="shared" si="8"/>
        <v/>
      </c>
      <c r="H127" s="211"/>
      <c r="I127" s="25" t="s">
        <v>124</v>
      </c>
      <c r="J127" s="212"/>
      <c r="K127" s="213"/>
      <c r="L127" s="214" t="str">
        <f>IFERROR(VLOOKUP($J127,生活援助リスト!$A$2:$B$37,2,FALSE),"")</f>
        <v/>
      </c>
      <c r="M127" s="214"/>
      <c r="N127" s="214"/>
      <c r="O127" s="214"/>
      <c r="P127" s="215"/>
      <c r="Q127" s="216" t="str">
        <f>IF($J127="","",COUNTIF($J$8:$J127,$J127) &amp; "/" &amp; COUNTIF($J$8:$J$209,$J127))</f>
        <v/>
      </c>
      <c r="R127" s="216"/>
      <c r="S127" s="217"/>
      <c r="T127" s="217"/>
      <c r="U127" s="217"/>
      <c r="V127" s="92"/>
    </row>
    <row r="128" spans="1:22" ht="60" customHeight="1">
      <c r="A128" s="209"/>
      <c r="B128" s="209"/>
      <c r="C128" s="209"/>
      <c r="D128" s="209"/>
      <c r="E128" s="95"/>
      <c r="F128" s="96"/>
      <c r="G128" s="210" t="str">
        <f t="shared" si="8"/>
        <v/>
      </c>
      <c r="H128" s="211"/>
      <c r="I128" s="25" t="s">
        <v>124</v>
      </c>
      <c r="J128" s="212"/>
      <c r="K128" s="213"/>
      <c r="L128" s="214" t="str">
        <f>IFERROR(VLOOKUP($J128,生活援助リスト!$A$2:$B$37,2,FALSE),"")</f>
        <v/>
      </c>
      <c r="M128" s="214"/>
      <c r="N128" s="214"/>
      <c r="O128" s="214"/>
      <c r="P128" s="215"/>
      <c r="Q128" s="216" t="str">
        <f>IF($J128="","",COUNTIF($J$8:$J128,$J128) &amp; "/" &amp; COUNTIF($J$8:$J$209,$J128))</f>
        <v/>
      </c>
      <c r="R128" s="216"/>
      <c r="S128" s="217"/>
      <c r="T128" s="217"/>
      <c r="U128" s="217"/>
      <c r="V128" s="92"/>
    </row>
    <row r="129" spans="1:22" ht="60" customHeight="1">
      <c r="A129" s="209"/>
      <c r="B129" s="209"/>
      <c r="C129" s="209"/>
      <c r="D129" s="209"/>
      <c r="E129" s="95"/>
      <c r="F129" s="96"/>
      <c r="G129" s="210" t="str">
        <f t="shared" si="8"/>
        <v/>
      </c>
      <c r="H129" s="211"/>
      <c r="I129" s="25" t="s">
        <v>124</v>
      </c>
      <c r="J129" s="212"/>
      <c r="K129" s="213"/>
      <c r="L129" s="214" t="str">
        <f>IFERROR(VLOOKUP($J129,生活援助リスト!$A$2:$B$37,2,FALSE),"")</f>
        <v/>
      </c>
      <c r="M129" s="214"/>
      <c r="N129" s="214"/>
      <c r="O129" s="214"/>
      <c r="P129" s="215"/>
      <c r="Q129" s="216" t="str">
        <f>IF($J129="","",COUNTIF($J$8:$J129,$J129) &amp; "/" &amp; COUNTIF($J$8:$J$209,$J129))</f>
        <v/>
      </c>
      <c r="R129" s="216"/>
      <c r="S129" s="217"/>
      <c r="T129" s="217"/>
      <c r="U129" s="217"/>
      <c r="V129" s="92"/>
    </row>
    <row r="130" spans="1:22" ht="60" customHeight="1">
      <c r="A130" s="209"/>
      <c r="B130" s="209"/>
      <c r="C130" s="209"/>
      <c r="D130" s="209"/>
      <c r="E130" s="95"/>
      <c r="F130" s="96"/>
      <c r="G130" s="210" t="str">
        <f t="shared" si="8"/>
        <v/>
      </c>
      <c r="H130" s="211"/>
      <c r="I130" s="25" t="s">
        <v>124</v>
      </c>
      <c r="J130" s="212"/>
      <c r="K130" s="213"/>
      <c r="L130" s="214" t="str">
        <f>IFERROR(VLOOKUP($J130,生活援助リスト!$A$2:$B$37,2,FALSE),"")</f>
        <v/>
      </c>
      <c r="M130" s="214"/>
      <c r="N130" s="214"/>
      <c r="O130" s="214"/>
      <c r="P130" s="215"/>
      <c r="Q130" s="216" t="str">
        <f>IF($J130="","",COUNTIF($J$8:$J130,$J130) &amp; "/" &amp; COUNTIF($J$8:$J$209,$J130))</f>
        <v/>
      </c>
      <c r="R130" s="216"/>
      <c r="S130" s="217"/>
      <c r="T130" s="217"/>
      <c r="U130" s="217"/>
      <c r="V130" s="92"/>
    </row>
    <row r="131" spans="1:22" ht="60" customHeight="1">
      <c r="A131" s="209"/>
      <c r="B131" s="209"/>
      <c r="C131" s="209"/>
      <c r="D131" s="209"/>
      <c r="E131" s="95"/>
      <c r="F131" s="96"/>
      <c r="G131" s="210" t="str">
        <f t="shared" si="8"/>
        <v/>
      </c>
      <c r="H131" s="211"/>
      <c r="I131" s="25" t="s">
        <v>124</v>
      </c>
      <c r="J131" s="212"/>
      <c r="K131" s="213"/>
      <c r="L131" s="214" t="str">
        <f>IFERROR(VLOOKUP($J131,生活援助リスト!$A$2:$B$37,2,FALSE),"")</f>
        <v/>
      </c>
      <c r="M131" s="214"/>
      <c r="N131" s="214"/>
      <c r="O131" s="214"/>
      <c r="P131" s="215"/>
      <c r="Q131" s="216" t="str">
        <f>IF($J131="","",COUNTIF($J$8:$J131,$J131) &amp; "/" &amp; COUNTIF($J$8:$J$209,$J131))</f>
        <v/>
      </c>
      <c r="R131" s="216"/>
      <c r="S131" s="217"/>
      <c r="T131" s="217"/>
      <c r="U131" s="217"/>
      <c r="V131" s="92"/>
    </row>
    <row r="132" spans="1:22" ht="60" customHeight="1">
      <c r="A132" s="209"/>
      <c r="B132" s="209"/>
      <c r="C132" s="209"/>
      <c r="D132" s="209"/>
      <c r="E132" s="95"/>
      <c r="F132" s="96"/>
      <c r="G132" s="210" t="str">
        <f t="shared" si="8"/>
        <v/>
      </c>
      <c r="H132" s="211"/>
      <c r="I132" s="25" t="s">
        <v>124</v>
      </c>
      <c r="J132" s="212"/>
      <c r="K132" s="213"/>
      <c r="L132" s="214" t="str">
        <f>IFERROR(VLOOKUP($J132,生活援助リスト!$A$2:$B$37,2,FALSE),"")</f>
        <v/>
      </c>
      <c r="M132" s="214"/>
      <c r="N132" s="214"/>
      <c r="O132" s="214"/>
      <c r="P132" s="215"/>
      <c r="Q132" s="216" t="str">
        <f>IF($J132="","",COUNTIF($J$8:$J132,$J132) &amp; "/" &amp; COUNTIF($J$8:$J$209,$J132))</f>
        <v/>
      </c>
      <c r="R132" s="216"/>
      <c r="S132" s="217"/>
      <c r="T132" s="217"/>
      <c r="U132" s="217"/>
      <c r="V132" s="92"/>
    </row>
    <row r="133" spans="1:22" ht="60" customHeight="1">
      <c r="A133" s="209"/>
      <c r="B133" s="209"/>
      <c r="C133" s="209"/>
      <c r="D133" s="209"/>
      <c r="E133" s="95"/>
      <c r="F133" s="96"/>
      <c r="G133" s="210" t="str">
        <f t="shared" si="8"/>
        <v/>
      </c>
      <c r="H133" s="211"/>
      <c r="I133" s="25" t="s">
        <v>124</v>
      </c>
      <c r="J133" s="212"/>
      <c r="K133" s="213"/>
      <c r="L133" s="214" t="str">
        <f>IFERROR(VLOOKUP($J133,生活援助リスト!$A$2:$B$37,2,FALSE),"")</f>
        <v/>
      </c>
      <c r="M133" s="214"/>
      <c r="N133" s="214"/>
      <c r="O133" s="214"/>
      <c r="P133" s="215"/>
      <c r="Q133" s="216" t="str">
        <f>IF($J133="","",COUNTIF($J$8:$J133,$J133) &amp; "/" &amp; COUNTIF($J$8:$J$209,$J133))</f>
        <v/>
      </c>
      <c r="R133" s="216"/>
      <c r="S133" s="217"/>
      <c r="T133" s="217"/>
      <c r="U133" s="217"/>
      <c r="V133" s="92"/>
    </row>
    <row r="134" spans="1:22" ht="60" customHeight="1">
      <c r="A134" s="209"/>
      <c r="B134" s="209"/>
      <c r="C134" s="209"/>
      <c r="D134" s="209"/>
      <c r="E134" s="95"/>
      <c r="F134" s="96"/>
      <c r="G134" s="210" t="str">
        <f t="shared" si="8"/>
        <v/>
      </c>
      <c r="H134" s="211"/>
      <c r="I134" s="25" t="s">
        <v>124</v>
      </c>
      <c r="J134" s="212"/>
      <c r="K134" s="213"/>
      <c r="L134" s="214" t="str">
        <f>IFERROR(VLOOKUP($J134,生活援助リスト!$A$2:$B$37,2,FALSE),"")</f>
        <v/>
      </c>
      <c r="M134" s="214"/>
      <c r="N134" s="214"/>
      <c r="O134" s="214"/>
      <c r="P134" s="215"/>
      <c r="Q134" s="216" t="str">
        <f>IF($J134="","",COUNTIF($J$8:$J134,$J134) &amp; "/" &amp; COUNTIF($J$8:$J$209,$J134))</f>
        <v/>
      </c>
      <c r="R134" s="216"/>
      <c r="S134" s="217"/>
      <c r="T134" s="217"/>
      <c r="U134" s="217"/>
      <c r="V134" s="92"/>
    </row>
    <row r="135" spans="1:22" ht="60" customHeight="1">
      <c r="A135" s="209"/>
      <c r="B135" s="209"/>
      <c r="C135" s="209"/>
      <c r="D135" s="209"/>
      <c r="E135" s="95"/>
      <c r="F135" s="96"/>
      <c r="G135" s="210" t="str">
        <f t="shared" si="8"/>
        <v/>
      </c>
      <c r="H135" s="211"/>
      <c r="I135" s="25" t="s">
        <v>124</v>
      </c>
      <c r="J135" s="212"/>
      <c r="K135" s="213"/>
      <c r="L135" s="214" t="str">
        <f>IFERROR(VLOOKUP($J135,生活援助リスト!$A$2:$B$37,2,FALSE),"")</f>
        <v/>
      </c>
      <c r="M135" s="214"/>
      <c r="N135" s="214"/>
      <c r="O135" s="214"/>
      <c r="P135" s="215"/>
      <c r="Q135" s="216" t="str">
        <f>IF($J135="","",COUNTIF($J$8:$J135,$J135) &amp; "/" &amp; COUNTIF($J$8:$J$209,$J135))</f>
        <v/>
      </c>
      <c r="R135" s="216"/>
      <c r="S135" s="217"/>
      <c r="T135" s="217"/>
      <c r="U135" s="217"/>
      <c r="V135" s="92"/>
    </row>
    <row r="136" spans="1:22" ht="60" customHeight="1">
      <c r="A136" s="209"/>
      <c r="B136" s="209"/>
      <c r="C136" s="209"/>
      <c r="D136" s="209"/>
      <c r="E136" s="95"/>
      <c r="F136" s="96"/>
      <c r="G136" s="210" t="str">
        <f t="shared" si="8"/>
        <v/>
      </c>
      <c r="H136" s="211"/>
      <c r="I136" s="25" t="s">
        <v>124</v>
      </c>
      <c r="J136" s="212"/>
      <c r="K136" s="213"/>
      <c r="L136" s="214" t="str">
        <f>IFERROR(VLOOKUP($J136,生活援助リスト!$A$2:$B$37,2,FALSE),"")</f>
        <v/>
      </c>
      <c r="M136" s="214"/>
      <c r="N136" s="214"/>
      <c r="O136" s="214"/>
      <c r="P136" s="215"/>
      <c r="Q136" s="216" t="str">
        <f>IF($J136="","",COUNTIF($J$8:$J136,$J136) &amp; "/" &amp; COUNTIF($J$8:$J$209,$J136))</f>
        <v/>
      </c>
      <c r="R136" s="216"/>
      <c r="S136" s="217"/>
      <c r="T136" s="217"/>
      <c r="U136" s="217"/>
      <c r="V136" s="92"/>
    </row>
    <row r="137" spans="1:22" ht="60" customHeight="1">
      <c r="A137" s="209"/>
      <c r="B137" s="209"/>
      <c r="C137" s="209"/>
      <c r="D137" s="209"/>
      <c r="E137" s="95"/>
      <c r="F137" s="96"/>
      <c r="G137" s="210" t="str">
        <f t="shared" ref="G137:G200" si="9">IFERROR(IF(OR($E137="",$F137=""),"",($F137-$E137)*1440),"")</f>
        <v/>
      </c>
      <c r="H137" s="211"/>
      <c r="I137" s="25" t="s">
        <v>124</v>
      </c>
      <c r="J137" s="212"/>
      <c r="K137" s="213"/>
      <c r="L137" s="214" t="str">
        <f>IFERROR(VLOOKUP($J137,生活援助リスト!$A$2:$B$37,2,FALSE),"")</f>
        <v/>
      </c>
      <c r="M137" s="214"/>
      <c r="N137" s="214"/>
      <c r="O137" s="214"/>
      <c r="P137" s="215"/>
      <c r="Q137" s="216" t="str">
        <f>IF($J137="","",COUNTIF($J$8:$J137,$J137) &amp; "/" &amp; COUNTIF($J$8:$J$209,$J137))</f>
        <v/>
      </c>
      <c r="R137" s="216"/>
      <c r="S137" s="217"/>
      <c r="T137" s="217"/>
      <c r="U137" s="217"/>
      <c r="V137" s="92"/>
    </row>
    <row r="138" spans="1:22" ht="60" customHeight="1">
      <c r="A138" s="209"/>
      <c r="B138" s="209"/>
      <c r="C138" s="209"/>
      <c r="D138" s="209"/>
      <c r="E138" s="95"/>
      <c r="F138" s="96"/>
      <c r="G138" s="210" t="str">
        <f t="shared" si="9"/>
        <v/>
      </c>
      <c r="H138" s="211"/>
      <c r="I138" s="25" t="s">
        <v>124</v>
      </c>
      <c r="J138" s="212"/>
      <c r="K138" s="213"/>
      <c r="L138" s="214" t="str">
        <f>IFERROR(VLOOKUP($J138,生活援助リスト!$A$2:$B$37,2,FALSE),"")</f>
        <v/>
      </c>
      <c r="M138" s="214"/>
      <c r="N138" s="214"/>
      <c r="O138" s="214"/>
      <c r="P138" s="215"/>
      <c r="Q138" s="216" t="str">
        <f>IF($J138="","",COUNTIF($J$8:$J138,$J138) &amp; "/" &amp; COUNTIF($J$8:$J$209,$J138))</f>
        <v/>
      </c>
      <c r="R138" s="216"/>
      <c r="S138" s="217"/>
      <c r="T138" s="217"/>
      <c r="U138" s="217"/>
      <c r="V138" s="92"/>
    </row>
    <row r="139" spans="1:22" ht="60" customHeight="1">
      <c r="A139" s="209"/>
      <c r="B139" s="209"/>
      <c r="C139" s="209"/>
      <c r="D139" s="209"/>
      <c r="E139" s="95"/>
      <c r="F139" s="96"/>
      <c r="G139" s="210" t="str">
        <f t="shared" si="9"/>
        <v/>
      </c>
      <c r="H139" s="211"/>
      <c r="I139" s="25" t="s">
        <v>124</v>
      </c>
      <c r="J139" s="212"/>
      <c r="K139" s="213"/>
      <c r="L139" s="214" t="str">
        <f>IFERROR(VLOOKUP($J139,生活援助リスト!$A$2:$B$37,2,FALSE),"")</f>
        <v/>
      </c>
      <c r="M139" s="214"/>
      <c r="N139" s="214"/>
      <c r="O139" s="214"/>
      <c r="P139" s="215"/>
      <c r="Q139" s="216" t="str">
        <f>IF($J139="","",COUNTIF($J$8:$J139,$J139) &amp; "/" &amp; COUNTIF($J$8:$J$209,$J139))</f>
        <v/>
      </c>
      <c r="R139" s="216"/>
      <c r="S139" s="217"/>
      <c r="T139" s="217"/>
      <c r="U139" s="217"/>
      <c r="V139" s="92"/>
    </row>
    <row r="140" spans="1:22" ht="60" customHeight="1">
      <c r="A140" s="209"/>
      <c r="B140" s="209"/>
      <c r="C140" s="209"/>
      <c r="D140" s="209"/>
      <c r="E140" s="95"/>
      <c r="F140" s="96"/>
      <c r="G140" s="210" t="str">
        <f t="shared" si="9"/>
        <v/>
      </c>
      <c r="H140" s="211"/>
      <c r="I140" s="25" t="s">
        <v>124</v>
      </c>
      <c r="J140" s="212"/>
      <c r="K140" s="213"/>
      <c r="L140" s="214" t="str">
        <f>IFERROR(VLOOKUP($J140,生活援助リスト!$A$2:$B$37,2,FALSE),"")</f>
        <v/>
      </c>
      <c r="M140" s="214"/>
      <c r="N140" s="214"/>
      <c r="O140" s="214"/>
      <c r="P140" s="215"/>
      <c r="Q140" s="216" t="str">
        <f>IF($J140="","",COUNTIF($J$8:$J140,$J140) &amp; "/" &amp; COUNTIF($J$8:$J$209,$J140))</f>
        <v/>
      </c>
      <c r="R140" s="216"/>
      <c r="S140" s="217"/>
      <c r="T140" s="217"/>
      <c r="U140" s="217"/>
      <c r="V140" s="92"/>
    </row>
    <row r="141" spans="1:22" ht="60" customHeight="1">
      <c r="A141" s="209"/>
      <c r="B141" s="209"/>
      <c r="C141" s="209"/>
      <c r="D141" s="209"/>
      <c r="E141" s="95"/>
      <c r="F141" s="96"/>
      <c r="G141" s="210" t="str">
        <f t="shared" si="9"/>
        <v/>
      </c>
      <c r="H141" s="211"/>
      <c r="I141" s="25" t="s">
        <v>124</v>
      </c>
      <c r="J141" s="212"/>
      <c r="K141" s="213"/>
      <c r="L141" s="214" t="str">
        <f>IFERROR(VLOOKUP($J141,生活援助リスト!$A$2:$B$37,2,FALSE),"")</f>
        <v/>
      </c>
      <c r="M141" s="214"/>
      <c r="N141" s="214"/>
      <c r="O141" s="214"/>
      <c r="P141" s="215"/>
      <c r="Q141" s="216" t="str">
        <f>IF($J141="","",COUNTIF($J$8:$J141,$J141) &amp; "/" &amp; COUNTIF($J$8:$J$209,$J141))</f>
        <v/>
      </c>
      <c r="R141" s="216"/>
      <c r="S141" s="217"/>
      <c r="T141" s="217"/>
      <c r="U141" s="217"/>
      <c r="V141" s="92"/>
    </row>
    <row r="142" spans="1:22" ht="60" customHeight="1">
      <c r="A142" s="209"/>
      <c r="B142" s="209"/>
      <c r="C142" s="209"/>
      <c r="D142" s="209"/>
      <c r="E142" s="95"/>
      <c r="F142" s="96"/>
      <c r="G142" s="210" t="str">
        <f t="shared" si="9"/>
        <v/>
      </c>
      <c r="H142" s="211"/>
      <c r="I142" s="25" t="s">
        <v>124</v>
      </c>
      <c r="J142" s="212"/>
      <c r="K142" s="213"/>
      <c r="L142" s="214" t="str">
        <f>IFERROR(VLOOKUP($J142,生活援助リスト!$A$2:$B$37,2,FALSE),"")</f>
        <v/>
      </c>
      <c r="M142" s="214"/>
      <c r="N142" s="214"/>
      <c r="O142" s="214"/>
      <c r="P142" s="215"/>
      <c r="Q142" s="216" t="str">
        <f>IF($J142="","",COUNTIF($J$8:$J142,$J142) &amp; "/" &amp; COUNTIF($J$8:$J$209,$J142))</f>
        <v/>
      </c>
      <c r="R142" s="216"/>
      <c r="S142" s="217"/>
      <c r="T142" s="217"/>
      <c r="U142" s="217"/>
      <c r="V142" s="92"/>
    </row>
    <row r="143" spans="1:22" ht="60" customHeight="1">
      <c r="A143" s="209"/>
      <c r="B143" s="209"/>
      <c r="C143" s="209"/>
      <c r="D143" s="209"/>
      <c r="E143" s="95"/>
      <c r="F143" s="96"/>
      <c r="G143" s="210" t="str">
        <f t="shared" si="9"/>
        <v/>
      </c>
      <c r="H143" s="211"/>
      <c r="I143" s="25" t="s">
        <v>124</v>
      </c>
      <c r="J143" s="212"/>
      <c r="K143" s="213"/>
      <c r="L143" s="214" t="str">
        <f>IFERROR(VLOOKUP($J143,生活援助リスト!$A$2:$B$37,2,FALSE),"")</f>
        <v/>
      </c>
      <c r="M143" s="214"/>
      <c r="N143" s="214"/>
      <c r="O143" s="214"/>
      <c r="P143" s="215"/>
      <c r="Q143" s="216" t="str">
        <f>IF($J143="","",COUNTIF($J$8:$J143,$J143) &amp; "/" &amp; COUNTIF($J$8:$J$209,$J143))</f>
        <v/>
      </c>
      <c r="R143" s="216"/>
      <c r="S143" s="217"/>
      <c r="T143" s="217"/>
      <c r="U143" s="217"/>
      <c r="V143" s="92"/>
    </row>
    <row r="144" spans="1:22" ht="60" customHeight="1">
      <c r="A144" s="209"/>
      <c r="B144" s="209"/>
      <c r="C144" s="209"/>
      <c r="D144" s="209"/>
      <c r="E144" s="95"/>
      <c r="F144" s="96"/>
      <c r="G144" s="210" t="str">
        <f t="shared" si="9"/>
        <v/>
      </c>
      <c r="H144" s="211"/>
      <c r="I144" s="25" t="s">
        <v>124</v>
      </c>
      <c r="J144" s="212"/>
      <c r="K144" s="213"/>
      <c r="L144" s="214" t="str">
        <f>IFERROR(VLOOKUP($J144,生活援助リスト!$A$2:$B$37,2,FALSE),"")</f>
        <v/>
      </c>
      <c r="M144" s="214"/>
      <c r="N144" s="214"/>
      <c r="O144" s="214"/>
      <c r="P144" s="215"/>
      <c r="Q144" s="216" t="str">
        <f>IF($J144="","",COUNTIF($J$8:$J144,$J144) &amp; "/" &amp; COUNTIF($J$8:$J$209,$J144))</f>
        <v/>
      </c>
      <c r="R144" s="216"/>
      <c r="S144" s="217"/>
      <c r="T144" s="217"/>
      <c r="U144" s="217"/>
      <c r="V144" s="92"/>
    </row>
    <row r="145" spans="1:22" ht="60" customHeight="1">
      <c r="A145" s="209"/>
      <c r="B145" s="209"/>
      <c r="C145" s="209"/>
      <c r="D145" s="209"/>
      <c r="E145" s="95"/>
      <c r="F145" s="96"/>
      <c r="G145" s="210" t="str">
        <f t="shared" si="9"/>
        <v/>
      </c>
      <c r="H145" s="211"/>
      <c r="I145" s="25" t="s">
        <v>124</v>
      </c>
      <c r="J145" s="212"/>
      <c r="K145" s="213"/>
      <c r="L145" s="214" t="str">
        <f>IFERROR(VLOOKUP($J145,生活援助リスト!$A$2:$B$37,2,FALSE),"")</f>
        <v/>
      </c>
      <c r="M145" s="214"/>
      <c r="N145" s="214"/>
      <c r="O145" s="214"/>
      <c r="P145" s="215"/>
      <c r="Q145" s="216" t="str">
        <f>IF($J145="","",COUNTIF($J$8:$J145,$J145) &amp; "/" &amp; COUNTIF($J$8:$J$209,$J145))</f>
        <v/>
      </c>
      <c r="R145" s="216"/>
      <c r="S145" s="217"/>
      <c r="T145" s="217"/>
      <c r="U145" s="217"/>
      <c r="V145" s="92"/>
    </row>
    <row r="146" spans="1:22" ht="60" customHeight="1">
      <c r="A146" s="209"/>
      <c r="B146" s="209"/>
      <c r="C146" s="209"/>
      <c r="D146" s="209"/>
      <c r="E146" s="95"/>
      <c r="F146" s="96"/>
      <c r="G146" s="210" t="str">
        <f t="shared" si="9"/>
        <v/>
      </c>
      <c r="H146" s="211"/>
      <c r="I146" s="25" t="s">
        <v>124</v>
      </c>
      <c r="J146" s="212"/>
      <c r="K146" s="213"/>
      <c r="L146" s="214" t="str">
        <f>IFERROR(VLOOKUP($J146,生活援助リスト!$A$2:$B$37,2,FALSE),"")</f>
        <v/>
      </c>
      <c r="M146" s="214"/>
      <c r="N146" s="214"/>
      <c r="O146" s="214"/>
      <c r="P146" s="215"/>
      <c r="Q146" s="216" t="str">
        <f>IF($J146="","",COUNTIF($J$8:$J146,$J146) &amp; "/" &amp; COUNTIF($J$8:$J$209,$J146))</f>
        <v/>
      </c>
      <c r="R146" s="216"/>
      <c r="S146" s="217"/>
      <c r="T146" s="217"/>
      <c r="U146" s="217"/>
      <c r="V146" s="92"/>
    </row>
    <row r="147" spans="1:22" ht="60" customHeight="1">
      <c r="A147" s="209"/>
      <c r="B147" s="209"/>
      <c r="C147" s="209"/>
      <c r="D147" s="209"/>
      <c r="E147" s="95"/>
      <c r="F147" s="96"/>
      <c r="G147" s="210" t="str">
        <f t="shared" si="9"/>
        <v/>
      </c>
      <c r="H147" s="211"/>
      <c r="I147" s="25" t="s">
        <v>124</v>
      </c>
      <c r="J147" s="212"/>
      <c r="K147" s="213"/>
      <c r="L147" s="214" t="str">
        <f>IFERROR(VLOOKUP($J147,生活援助リスト!$A$2:$B$37,2,FALSE),"")</f>
        <v/>
      </c>
      <c r="M147" s="214"/>
      <c r="N147" s="214"/>
      <c r="O147" s="214"/>
      <c r="P147" s="215"/>
      <c r="Q147" s="216" t="str">
        <f>IF($J147="","",COUNTIF($J$8:$J147,$J147) &amp; "/" &amp; COUNTIF($J$8:$J$209,$J147))</f>
        <v/>
      </c>
      <c r="R147" s="216"/>
      <c r="S147" s="217"/>
      <c r="T147" s="217"/>
      <c r="U147" s="217"/>
      <c r="V147" s="92"/>
    </row>
    <row r="148" spans="1:22" ht="60" customHeight="1">
      <c r="A148" s="209"/>
      <c r="B148" s="209"/>
      <c r="C148" s="209"/>
      <c r="D148" s="209"/>
      <c r="E148" s="95"/>
      <c r="F148" s="96"/>
      <c r="G148" s="210" t="str">
        <f t="shared" si="9"/>
        <v/>
      </c>
      <c r="H148" s="211"/>
      <c r="I148" s="25" t="s">
        <v>124</v>
      </c>
      <c r="J148" s="212"/>
      <c r="K148" s="213"/>
      <c r="L148" s="214" t="str">
        <f>IFERROR(VLOOKUP($J148,生活援助リスト!$A$2:$B$37,2,FALSE),"")</f>
        <v/>
      </c>
      <c r="M148" s="214"/>
      <c r="N148" s="214"/>
      <c r="O148" s="214"/>
      <c r="P148" s="215"/>
      <c r="Q148" s="216" t="str">
        <f>IF($J148="","",COUNTIF($J$8:$J148,$J148) &amp; "/" &amp; COUNTIF($J$8:$J$209,$J148))</f>
        <v/>
      </c>
      <c r="R148" s="216"/>
      <c r="S148" s="217"/>
      <c r="T148" s="217"/>
      <c r="U148" s="217"/>
      <c r="V148" s="92"/>
    </row>
    <row r="149" spans="1:22" ht="60" customHeight="1">
      <c r="A149" s="209"/>
      <c r="B149" s="209"/>
      <c r="C149" s="209"/>
      <c r="D149" s="209"/>
      <c r="E149" s="95"/>
      <c r="F149" s="96"/>
      <c r="G149" s="210" t="str">
        <f t="shared" si="9"/>
        <v/>
      </c>
      <c r="H149" s="211"/>
      <c r="I149" s="25" t="s">
        <v>124</v>
      </c>
      <c r="J149" s="212"/>
      <c r="K149" s="213"/>
      <c r="L149" s="214" t="str">
        <f>IFERROR(VLOOKUP($J149,生活援助リスト!$A$2:$B$37,2,FALSE),"")</f>
        <v/>
      </c>
      <c r="M149" s="214"/>
      <c r="N149" s="214"/>
      <c r="O149" s="214"/>
      <c r="P149" s="215"/>
      <c r="Q149" s="216" t="str">
        <f>IF($J149="","",COUNTIF($J$8:$J149,$J149) &amp; "/" &amp; COUNTIF($J$8:$J$209,$J149))</f>
        <v/>
      </c>
      <c r="R149" s="216"/>
      <c r="S149" s="217"/>
      <c r="T149" s="217"/>
      <c r="U149" s="217"/>
      <c r="V149" s="92"/>
    </row>
    <row r="150" spans="1:22" ht="60" customHeight="1">
      <c r="A150" s="209"/>
      <c r="B150" s="209"/>
      <c r="C150" s="209"/>
      <c r="D150" s="209"/>
      <c r="E150" s="95"/>
      <c r="F150" s="96"/>
      <c r="G150" s="210" t="str">
        <f t="shared" si="9"/>
        <v/>
      </c>
      <c r="H150" s="211"/>
      <c r="I150" s="25" t="s">
        <v>124</v>
      </c>
      <c r="J150" s="212"/>
      <c r="K150" s="213"/>
      <c r="L150" s="214" t="str">
        <f>IFERROR(VLOOKUP($J150,生活援助リスト!$A$2:$B$37,2,FALSE),"")</f>
        <v/>
      </c>
      <c r="M150" s="214"/>
      <c r="N150" s="214"/>
      <c r="O150" s="214"/>
      <c r="P150" s="215"/>
      <c r="Q150" s="216" t="str">
        <f>IF($J150="","",COUNTIF($J$8:$J150,$J150) &amp; "/" &amp; COUNTIF($J$8:$J$209,$J150))</f>
        <v/>
      </c>
      <c r="R150" s="216"/>
      <c r="S150" s="217"/>
      <c r="T150" s="217"/>
      <c r="U150" s="217"/>
      <c r="V150" s="92"/>
    </row>
    <row r="151" spans="1:22" ht="60" customHeight="1">
      <c r="A151" s="209"/>
      <c r="B151" s="209"/>
      <c r="C151" s="209"/>
      <c r="D151" s="209"/>
      <c r="E151" s="95"/>
      <c r="F151" s="96"/>
      <c r="G151" s="210" t="str">
        <f t="shared" si="9"/>
        <v/>
      </c>
      <c r="H151" s="211"/>
      <c r="I151" s="25" t="s">
        <v>124</v>
      </c>
      <c r="J151" s="212"/>
      <c r="K151" s="213"/>
      <c r="L151" s="214" t="str">
        <f>IFERROR(VLOOKUP($J151,生活援助リスト!$A$2:$B$37,2,FALSE),"")</f>
        <v/>
      </c>
      <c r="M151" s="214"/>
      <c r="N151" s="214"/>
      <c r="O151" s="214"/>
      <c r="P151" s="215"/>
      <c r="Q151" s="216" t="str">
        <f>IF($J151="","",COUNTIF($J$8:$J151,$J151) &amp; "/" &amp; COUNTIF($J$8:$J$209,$J151))</f>
        <v/>
      </c>
      <c r="R151" s="216"/>
      <c r="S151" s="217"/>
      <c r="T151" s="217"/>
      <c r="U151" s="217"/>
      <c r="V151" s="92"/>
    </row>
    <row r="152" spans="1:22" ht="60" customHeight="1">
      <c r="A152" s="209"/>
      <c r="B152" s="209"/>
      <c r="C152" s="209"/>
      <c r="D152" s="209"/>
      <c r="E152" s="95"/>
      <c r="F152" s="96"/>
      <c r="G152" s="210" t="str">
        <f t="shared" si="9"/>
        <v/>
      </c>
      <c r="H152" s="211"/>
      <c r="I152" s="25" t="s">
        <v>124</v>
      </c>
      <c r="J152" s="212"/>
      <c r="K152" s="213"/>
      <c r="L152" s="214" t="str">
        <f>IFERROR(VLOOKUP($J152,生活援助リスト!$A$2:$B$37,2,FALSE),"")</f>
        <v/>
      </c>
      <c r="M152" s="214"/>
      <c r="N152" s="214"/>
      <c r="O152" s="214"/>
      <c r="P152" s="215"/>
      <c r="Q152" s="216" t="str">
        <f>IF($J152="","",COUNTIF($J$8:$J152,$J152) &amp; "/" &amp; COUNTIF($J$8:$J$209,$J152))</f>
        <v/>
      </c>
      <c r="R152" s="216"/>
      <c r="S152" s="217"/>
      <c r="T152" s="217"/>
      <c r="U152" s="217"/>
      <c r="V152" s="92"/>
    </row>
    <row r="153" spans="1:22" ht="60" customHeight="1">
      <c r="A153" s="209"/>
      <c r="B153" s="209"/>
      <c r="C153" s="209"/>
      <c r="D153" s="209"/>
      <c r="E153" s="95"/>
      <c r="F153" s="96"/>
      <c r="G153" s="210" t="str">
        <f t="shared" si="9"/>
        <v/>
      </c>
      <c r="H153" s="211"/>
      <c r="I153" s="25" t="s">
        <v>124</v>
      </c>
      <c r="J153" s="212"/>
      <c r="K153" s="213"/>
      <c r="L153" s="214" t="str">
        <f>IFERROR(VLOOKUP($J153,生活援助リスト!$A$2:$B$37,2,FALSE),"")</f>
        <v/>
      </c>
      <c r="M153" s="214"/>
      <c r="N153" s="214"/>
      <c r="O153" s="214"/>
      <c r="P153" s="215"/>
      <c r="Q153" s="216" t="str">
        <f>IF($J153="","",COUNTIF($J$8:$J153,$J153) &amp; "/" &amp; COUNTIF($J$8:$J$209,$J153))</f>
        <v/>
      </c>
      <c r="R153" s="216"/>
      <c r="S153" s="217"/>
      <c r="T153" s="217"/>
      <c r="U153" s="217"/>
      <c r="V153" s="92"/>
    </row>
    <row r="154" spans="1:22" ht="60" customHeight="1">
      <c r="A154" s="209"/>
      <c r="B154" s="209"/>
      <c r="C154" s="209"/>
      <c r="D154" s="209"/>
      <c r="E154" s="95"/>
      <c r="F154" s="96"/>
      <c r="G154" s="210" t="str">
        <f t="shared" si="9"/>
        <v/>
      </c>
      <c r="H154" s="211"/>
      <c r="I154" s="25" t="s">
        <v>124</v>
      </c>
      <c r="J154" s="212"/>
      <c r="K154" s="213"/>
      <c r="L154" s="214" t="str">
        <f>IFERROR(VLOOKUP($J154,生活援助リスト!$A$2:$B$37,2,FALSE),"")</f>
        <v/>
      </c>
      <c r="M154" s="214"/>
      <c r="N154" s="214"/>
      <c r="O154" s="214"/>
      <c r="P154" s="215"/>
      <c r="Q154" s="216" t="str">
        <f>IF($J154="","",COUNTIF($J$8:$J154,$J154) &amp; "/" &amp; COUNTIF($J$8:$J$209,$J154))</f>
        <v/>
      </c>
      <c r="R154" s="216"/>
      <c r="S154" s="217"/>
      <c r="T154" s="217"/>
      <c r="U154" s="217"/>
      <c r="V154" s="92"/>
    </row>
    <row r="155" spans="1:22" ht="60" customHeight="1">
      <c r="A155" s="209"/>
      <c r="B155" s="209"/>
      <c r="C155" s="209"/>
      <c r="D155" s="209"/>
      <c r="E155" s="95"/>
      <c r="F155" s="96"/>
      <c r="G155" s="210" t="str">
        <f t="shared" si="9"/>
        <v/>
      </c>
      <c r="H155" s="211"/>
      <c r="I155" s="25" t="s">
        <v>124</v>
      </c>
      <c r="J155" s="212"/>
      <c r="K155" s="213"/>
      <c r="L155" s="214" t="str">
        <f>IFERROR(VLOOKUP($J155,生活援助リスト!$A$2:$B$37,2,FALSE),"")</f>
        <v/>
      </c>
      <c r="M155" s="214"/>
      <c r="N155" s="214"/>
      <c r="O155" s="214"/>
      <c r="P155" s="215"/>
      <c r="Q155" s="216" t="str">
        <f>IF($J155="","",COUNTIF($J$8:$J155,$J155) &amp; "/" &amp; COUNTIF($J$8:$J$209,$J155))</f>
        <v/>
      </c>
      <c r="R155" s="216"/>
      <c r="S155" s="217"/>
      <c r="T155" s="217"/>
      <c r="U155" s="217"/>
      <c r="V155" s="92"/>
    </row>
    <row r="156" spans="1:22" ht="60" customHeight="1">
      <c r="A156" s="209"/>
      <c r="B156" s="209"/>
      <c r="C156" s="209"/>
      <c r="D156" s="209"/>
      <c r="E156" s="95"/>
      <c r="F156" s="96"/>
      <c r="G156" s="210" t="str">
        <f t="shared" si="9"/>
        <v/>
      </c>
      <c r="H156" s="211"/>
      <c r="I156" s="25" t="s">
        <v>124</v>
      </c>
      <c r="J156" s="212"/>
      <c r="K156" s="213"/>
      <c r="L156" s="214" t="str">
        <f>IFERROR(VLOOKUP($J156,生活援助リスト!$A$2:$B$37,2,FALSE),"")</f>
        <v/>
      </c>
      <c r="M156" s="214"/>
      <c r="N156" s="214"/>
      <c r="O156" s="214"/>
      <c r="P156" s="215"/>
      <c r="Q156" s="216" t="str">
        <f>IF($J156="","",COUNTIF($J$8:$J156,$J156) &amp; "/" &amp; COUNTIF($J$8:$J$209,$J156))</f>
        <v/>
      </c>
      <c r="R156" s="216"/>
      <c r="S156" s="217"/>
      <c r="T156" s="217"/>
      <c r="U156" s="217"/>
      <c r="V156" s="92"/>
    </row>
    <row r="157" spans="1:22" ht="60" customHeight="1">
      <c r="A157" s="209"/>
      <c r="B157" s="209"/>
      <c r="C157" s="209"/>
      <c r="D157" s="209"/>
      <c r="E157" s="95"/>
      <c r="F157" s="96"/>
      <c r="G157" s="210" t="str">
        <f t="shared" si="9"/>
        <v/>
      </c>
      <c r="H157" s="211"/>
      <c r="I157" s="25" t="s">
        <v>124</v>
      </c>
      <c r="J157" s="212"/>
      <c r="K157" s="213"/>
      <c r="L157" s="214" t="str">
        <f>IFERROR(VLOOKUP($J157,生活援助リスト!$A$2:$B$37,2,FALSE),"")</f>
        <v/>
      </c>
      <c r="M157" s="214"/>
      <c r="N157" s="214"/>
      <c r="O157" s="214"/>
      <c r="P157" s="215"/>
      <c r="Q157" s="216" t="str">
        <f>IF($J157="","",COUNTIF($J$8:$J157,$J157) &amp; "/" &amp; COUNTIF($J$8:$J$209,$J157))</f>
        <v/>
      </c>
      <c r="R157" s="216"/>
      <c r="S157" s="217"/>
      <c r="T157" s="217"/>
      <c r="U157" s="217"/>
      <c r="V157" s="92"/>
    </row>
    <row r="158" spans="1:22" ht="60" customHeight="1">
      <c r="A158" s="209"/>
      <c r="B158" s="209"/>
      <c r="C158" s="209"/>
      <c r="D158" s="209"/>
      <c r="E158" s="95"/>
      <c r="F158" s="96"/>
      <c r="G158" s="210" t="str">
        <f t="shared" si="9"/>
        <v/>
      </c>
      <c r="H158" s="211"/>
      <c r="I158" s="25" t="s">
        <v>124</v>
      </c>
      <c r="J158" s="212"/>
      <c r="K158" s="213"/>
      <c r="L158" s="214" t="str">
        <f>IFERROR(VLOOKUP($J158,生活援助リスト!$A$2:$B$37,2,FALSE),"")</f>
        <v/>
      </c>
      <c r="M158" s="214"/>
      <c r="N158" s="214"/>
      <c r="O158" s="214"/>
      <c r="P158" s="215"/>
      <c r="Q158" s="216" t="str">
        <f>IF($J158="","",COUNTIF($J$8:$J158,$J158) &amp; "/" &amp; COUNTIF($J$8:$J$209,$J158))</f>
        <v/>
      </c>
      <c r="R158" s="216"/>
      <c r="S158" s="217"/>
      <c r="T158" s="217"/>
      <c r="U158" s="217"/>
      <c r="V158" s="92"/>
    </row>
    <row r="159" spans="1:22" ht="60" customHeight="1">
      <c r="A159" s="209"/>
      <c r="B159" s="209"/>
      <c r="C159" s="209"/>
      <c r="D159" s="209"/>
      <c r="E159" s="95"/>
      <c r="F159" s="96"/>
      <c r="G159" s="210" t="str">
        <f t="shared" si="9"/>
        <v/>
      </c>
      <c r="H159" s="211"/>
      <c r="I159" s="25" t="s">
        <v>124</v>
      </c>
      <c r="J159" s="212"/>
      <c r="K159" s="213"/>
      <c r="L159" s="214" t="str">
        <f>IFERROR(VLOOKUP($J159,生活援助リスト!$A$2:$B$37,2,FALSE),"")</f>
        <v/>
      </c>
      <c r="M159" s="214"/>
      <c r="N159" s="214"/>
      <c r="O159" s="214"/>
      <c r="P159" s="215"/>
      <c r="Q159" s="216" t="str">
        <f>IF($J159="","",COUNTIF($J$8:$J159,$J159) &amp; "/" &amp; COUNTIF($J$8:$J$209,$J159))</f>
        <v/>
      </c>
      <c r="R159" s="216"/>
      <c r="S159" s="217"/>
      <c r="T159" s="217"/>
      <c r="U159" s="217"/>
      <c r="V159" s="92"/>
    </row>
    <row r="160" spans="1:22" ht="60" customHeight="1">
      <c r="A160" s="209"/>
      <c r="B160" s="209"/>
      <c r="C160" s="209"/>
      <c r="D160" s="209"/>
      <c r="E160" s="95"/>
      <c r="F160" s="96"/>
      <c r="G160" s="210" t="str">
        <f t="shared" si="9"/>
        <v/>
      </c>
      <c r="H160" s="211"/>
      <c r="I160" s="25" t="s">
        <v>124</v>
      </c>
      <c r="J160" s="212"/>
      <c r="K160" s="213"/>
      <c r="L160" s="214" t="str">
        <f>IFERROR(VLOOKUP($J160,生活援助リスト!$A$2:$B$37,2,FALSE),"")</f>
        <v/>
      </c>
      <c r="M160" s="214"/>
      <c r="N160" s="214"/>
      <c r="O160" s="214"/>
      <c r="P160" s="215"/>
      <c r="Q160" s="216" t="str">
        <f>IF($J160="","",COUNTIF($J$8:$J160,$J160) &amp; "/" &amp; COUNTIF($J$8:$J$209,$J160))</f>
        <v/>
      </c>
      <c r="R160" s="216"/>
      <c r="S160" s="217"/>
      <c r="T160" s="217"/>
      <c r="U160" s="217"/>
      <c r="V160" s="92"/>
    </row>
    <row r="161" spans="1:22" ht="60" customHeight="1">
      <c r="A161" s="209"/>
      <c r="B161" s="209"/>
      <c r="C161" s="209"/>
      <c r="D161" s="209"/>
      <c r="E161" s="95"/>
      <c r="F161" s="96"/>
      <c r="G161" s="210" t="str">
        <f t="shared" si="9"/>
        <v/>
      </c>
      <c r="H161" s="211"/>
      <c r="I161" s="25" t="s">
        <v>124</v>
      </c>
      <c r="J161" s="212"/>
      <c r="K161" s="213"/>
      <c r="L161" s="214" t="str">
        <f>IFERROR(VLOOKUP($J161,生活援助リスト!$A$2:$B$37,2,FALSE),"")</f>
        <v/>
      </c>
      <c r="M161" s="214"/>
      <c r="N161" s="214"/>
      <c r="O161" s="214"/>
      <c r="P161" s="215"/>
      <c r="Q161" s="216" t="str">
        <f>IF($J161="","",COUNTIF($J$8:$J161,$J161) &amp; "/" &amp; COUNTIF($J$8:$J$209,$J161))</f>
        <v/>
      </c>
      <c r="R161" s="216"/>
      <c r="S161" s="217"/>
      <c r="T161" s="217"/>
      <c r="U161" s="217"/>
      <c r="V161" s="92"/>
    </row>
    <row r="162" spans="1:22" ht="60" customHeight="1">
      <c r="A162" s="209"/>
      <c r="B162" s="209"/>
      <c r="C162" s="209"/>
      <c r="D162" s="209"/>
      <c r="E162" s="95"/>
      <c r="F162" s="96"/>
      <c r="G162" s="210" t="str">
        <f t="shared" si="9"/>
        <v/>
      </c>
      <c r="H162" s="211"/>
      <c r="I162" s="25" t="s">
        <v>124</v>
      </c>
      <c r="J162" s="212"/>
      <c r="K162" s="213"/>
      <c r="L162" s="214" t="str">
        <f>IFERROR(VLOOKUP($J162,生活援助リスト!$A$2:$B$37,2,FALSE),"")</f>
        <v/>
      </c>
      <c r="M162" s="214"/>
      <c r="N162" s="214"/>
      <c r="O162" s="214"/>
      <c r="P162" s="215"/>
      <c r="Q162" s="216" t="str">
        <f>IF($J162="","",COUNTIF($J$8:$J162,$J162) &amp; "/" &amp; COUNTIF($J$8:$J$209,$J162))</f>
        <v/>
      </c>
      <c r="R162" s="216"/>
      <c r="S162" s="217"/>
      <c r="T162" s="217"/>
      <c r="U162" s="217"/>
      <c r="V162" s="92"/>
    </row>
    <row r="163" spans="1:22" ht="60" customHeight="1">
      <c r="A163" s="209"/>
      <c r="B163" s="209"/>
      <c r="C163" s="209"/>
      <c r="D163" s="209"/>
      <c r="E163" s="95"/>
      <c r="F163" s="96"/>
      <c r="G163" s="210" t="str">
        <f t="shared" si="9"/>
        <v/>
      </c>
      <c r="H163" s="211"/>
      <c r="I163" s="25" t="s">
        <v>124</v>
      </c>
      <c r="J163" s="212"/>
      <c r="K163" s="213"/>
      <c r="L163" s="214" t="str">
        <f>IFERROR(VLOOKUP($J163,生活援助リスト!$A$2:$B$37,2,FALSE),"")</f>
        <v/>
      </c>
      <c r="M163" s="214"/>
      <c r="N163" s="214"/>
      <c r="O163" s="214"/>
      <c r="P163" s="215"/>
      <c r="Q163" s="216" t="str">
        <f>IF($J163="","",COUNTIF($J$8:$J163,$J163) &amp; "/" &amp; COUNTIF($J$8:$J$209,$J163))</f>
        <v/>
      </c>
      <c r="R163" s="216"/>
      <c r="S163" s="217"/>
      <c r="T163" s="217"/>
      <c r="U163" s="217"/>
      <c r="V163" s="92"/>
    </row>
    <row r="164" spans="1:22" ht="60" customHeight="1">
      <c r="A164" s="209"/>
      <c r="B164" s="209"/>
      <c r="C164" s="209"/>
      <c r="D164" s="209"/>
      <c r="E164" s="95"/>
      <c r="F164" s="96"/>
      <c r="G164" s="210" t="str">
        <f t="shared" si="9"/>
        <v/>
      </c>
      <c r="H164" s="211"/>
      <c r="I164" s="25" t="s">
        <v>124</v>
      </c>
      <c r="J164" s="212"/>
      <c r="K164" s="213"/>
      <c r="L164" s="214" t="str">
        <f>IFERROR(VLOOKUP($J164,生活援助リスト!$A$2:$B$37,2,FALSE),"")</f>
        <v/>
      </c>
      <c r="M164" s="214"/>
      <c r="N164" s="214"/>
      <c r="O164" s="214"/>
      <c r="P164" s="215"/>
      <c r="Q164" s="216" t="str">
        <f>IF($J164="","",COUNTIF($J$8:$J164,$J164) &amp; "/" &amp; COUNTIF($J$8:$J$209,$J164))</f>
        <v/>
      </c>
      <c r="R164" s="216"/>
      <c r="S164" s="217"/>
      <c r="T164" s="217"/>
      <c r="U164" s="217"/>
      <c r="V164" s="92"/>
    </row>
    <row r="165" spans="1:22" ht="60" customHeight="1">
      <c r="A165" s="209"/>
      <c r="B165" s="209"/>
      <c r="C165" s="209"/>
      <c r="D165" s="209"/>
      <c r="E165" s="95"/>
      <c r="F165" s="96"/>
      <c r="G165" s="210" t="str">
        <f t="shared" si="9"/>
        <v/>
      </c>
      <c r="H165" s="211"/>
      <c r="I165" s="25" t="s">
        <v>124</v>
      </c>
      <c r="J165" s="212"/>
      <c r="K165" s="213"/>
      <c r="L165" s="214" t="str">
        <f>IFERROR(VLOOKUP($J165,生活援助リスト!$A$2:$B$37,2,FALSE),"")</f>
        <v/>
      </c>
      <c r="M165" s="214"/>
      <c r="N165" s="214"/>
      <c r="O165" s="214"/>
      <c r="P165" s="215"/>
      <c r="Q165" s="216" t="str">
        <f>IF($J165="","",COUNTIF($J$8:$J165,$J165) &amp; "/" &amp; COUNTIF($J$8:$J$209,$J165))</f>
        <v/>
      </c>
      <c r="R165" s="216"/>
      <c r="S165" s="217"/>
      <c r="T165" s="217"/>
      <c r="U165" s="217"/>
      <c r="V165" s="102"/>
    </row>
    <row r="166" spans="1:22" ht="60" customHeight="1">
      <c r="A166" s="209"/>
      <c r="B166" s="209"/>
      <c r="C166" s="209"/>
      <c r="D166" s="209"/>
      <c r="E166" s="95"/>
      <c r="F166" s="96"/>
      <c r="G166" s="210" t="str">
        <f t="shared" si="9"/>
        <v/>
      </c>
      <c r="H166" s="211"/>
      <c r="I166" s="25" t="s">
        <v>124</v>
      </c>
      <c r="J166" s="212"/>
      <c r="K166" s="213"/>
      <c r="L166" s="214" t="str">
        <f>IFERROR(VLOOKUP($J166,生活援助リスト!$A$2:$B$37,2,FALSE),"")</f>
        <v/>
      </c>
      <c r="M166" s="214"/>
      <c r="N166" s="214"/>
      <c r="O166" s="214"/>
      <c r="P166" s="215"/>
      <c r="Q166" s="216" t="str">
        <f>IF($J166="","",COUNTIF($J$8:$J166,$J166) &amp; "/" &amp; COUNTIF($J$8:$J$209,$J166))</f>
        <v/>
      </c>
      <c r="R166" s="216"/>
      <c r="S166" s="217"/>
      <c r="T166" s="217"/>
      <c r="U166" s="217"/>
      <c r="V166" s="102"/>
    </row>
    <row r="167" spans="1:22" ht="60" customHeight="1">
      <c r="A167" s="209"/>
      <c r="B167" s="209"/>
      <c r="C167" s="209"/>
      <c r="D167" s="209"/>
      <c r="E167" s="95"/>
      <c r="F167" s="96"/>
      <c r="G167" s="210" t="str">
        <f t="shared" si="9"/>
        <v/>
      </c>
      <c r="H167" s="211"/>
      <c r="I167" s="25" t="s">
        <v>124</v>
      </c>
      <c r="J167" s="212"/>
      <c r="K167" s="213"/>
      <c r="L167" s="214" t="str">
        <f>IFERROR(VLOOKUP($J167,生活援助リスト!$A$2:$B$37,2,FALSE),"")</f>
        <v/>
      </c>
      <c r="M167" s="214"/>
      <c r="N167" s="214"/>
      <c r="O167" s="214"/>
      <c r="P167" s="215"/>
      <c r="Q167" s="216" t="str">
        <f>IF($J167="","",COUNTIF($J$8:$J167,$J167) &amp; "/" &amp; COUNTIF($J$8:$J$209,$J167))</f>
        <v/>
      </c>
      <c r="R167" s="216"/>
      <c r="S167" s="217"/>
      <c r="T167" s="217"/>
      <c r="U167" s="217"/>
      <c r="V167" s="102"/>
    </row>
    <row r="168" spans="1:22" ht="60" customHeight="1">
      <c r="A168" s="209"/>
      <c r="B168" s="209"/>
      <c r="C168" s="209"/>
      <c r="D168" s="209"/>
      <c r="E168" s="95"/>
      <c r="F168" s="96"/>
      <c r="G168" s="210" t="str">
        <f t="shared" si="9"/>
        <v/>
      </c>
      <c r="H168" s="211"/>
      <c r="I168" s="25" t="s">
        <v>124</v>
      </c>
      <c r="J168" s="212"/>
      <c r="K168" s="213"/>
      <c r="L168" s="214" t="str">
        <f>IFERROR(VLOOKUP($J168,生活援助リスト!$A$2:$B$37,2,FALSE),"")</f>
        <v/>
      </c>
      <c r="M168" s="214"/>
      <c r="N168" s="214"/>
      <c r="O168" s="214"/>
      <c r="P168" s="215"/>
      <c r="Q168" s="216" t="str">
        <f>IF($J168="","",COUNTIF($J$8:$J168,$J168) &amp; "/" &amp; COUNTIF($J$8:$J$209,$J168))</f>
        <v/>
      </c>
      <c r="R168" s="216"/>
      <c r="S168" s="217"/>
      <c r="T168" s="217"/>
      <c r="U168" s="217"/>
      <c r="V168" s="102"/>
    </row>
    <row r="169" spans="1:22" ht="60" customHeight="1">
      <c r="A169" s="209"/>
      <c r="B169" s="209"/>
      <c r="C169" s="209"/>
      <c r="D169" s="209"/>
      <c r="E169" s="95"/>
      <c r="F169" s="96"/>
      <c r="G169" s="210" t="str">
        <f t="shared" si="9"/>
        <v/>
      </c>
      <c r="H169" s="211"/>
      <c r="I169" s="25" t="s">
        <v>124</v>
      </c>
      <c r="J169" s="212"/>
      <c r="K169" s="213"/>
      <c r="L169" s="214" t="str">
        <f>IFERROR(VLOOKUP($J169,生活援助リスト!$A$2:$B$37,2,FALSE),"")</f>
        <v/>
      </c>
      <c r="M169" s="214"/>
      <c r="N169" s="214"/>
      <c r="O169" s="214"/>
      <c r="P169" s="215"/>
      <c r="Q169" s="216" t="str">
        <f>IF($J169="","",COUNTIF($J$8:$J169,$J169) &amp; "/" &amp; COUNTIF($J$8:$J$209,$J169))</f>
        <v/>
      </c>
      <c r="R169" s="216"/>
      <c r="S169" s="217"/>
      <c r="T169" s="217"/>
      <c r="U169" s="217"/>
      <c r="V169" s="102"/>
    </row>
    <row r="170" spans="1:22" ht="60" customHeight="1">
      <c r="A170" s="209"/>
      <c r="B170" s="209"/>
      <c r="C170" s="209"/>
      <c r="D170" s="209"/>
      <c r="E170" s="95"/>
      <c r="F170" s="96"/>
      <c r="G170" s="210" t="str">
        <f t="shared" si="9"/>
        <v/>
      </c>
      <c r="H170" s="211"/>
      <c r="I170" s="25" t="s">
        <v>124</v>
      </c>
      <c r="J170" s="212"/>
      <c r="K170" s="213"/>
      <c r="L170" s="214" t="str">
        <f>IFERROR(VLOOKUP($J170,生活援助リスト!$A$2:$B$37,2,FALSE),"")</f>
        <v/>
      </c>
      <c r="M170" s="214"/>
      <c r="N170" s="214"/>
      <c r="O170" s="214"/>
      <c r="P170" s="215"/>
      <c r="Q170" s="216" t="str">
        <f>IF($J170="","",COUNTIF($J$8:$J170,$J170) &amp; "/" &amp; COUNTIF($J$8:$J$209,$J170))</f>
        <v/>
      </c>
      <c r="R170" s="216"/>
      <c r="S170" s="217"/>
      <c r="T170" s="217"/>
      <c r="U170" s="217"/>
      <c r="V170" s="102"/>
    </row>
    <row r="171" spans="1:22" ht="60" customHeight="1">
      <c r="A171" s="209"/>
      <c r="B171" s="209"/>
      <c r="C171" s="209"/>
      <c r="D171" s="209"/>
      <c r="E171" s="95"/>
      <c r="F171" s="96"/>
      <c r="G171" s="210" t="str">
        <f t="shared" si="9"/>
        <v/>
      </c>
      <c r="H171" s="211"/>
      <c r="I171" s="25" t="s">
        <v>124</v>
      </c>
      <c r="J171" s="212"/>
      <c r="K171" s="213"/>
      <c r="L171" s="214" t="str">
        <f>IFERROR(VLOOKUP($J171,生活援助リスト!$A$2:$B$37,2,FALSE),"")</f>
        <v/>
      </c>
      <c r="M171" s="214"/>
      <c r="N171" s="214"/>
      <c r="O171" s="214"/>
      <c r="P171" s="215"/>
      <c r="Q171" s="216" t="str">
        <f>IF($J171="","",COUNTIF($J$8:$J171,$J171) &amp; "/" &amp; COUNTIF($J$8:$J$209,$J171))</f>
        <v/>
      </c>
      <c r="R171" s="216"/>
      <c r="S171" s="217"/>
      <c r="T171" s="217"/>
      <c r="U171" s="217"/>
      <c r="V171" s="102"/>
    </row>
    <row r="172" spans="1:22" ht="60" customHeight="1">
      <c r="A172" s="209"/>
      <c r="B172" s="209"/>
      <c r="C172" s="209"/>
      <c r="D172" s="209"/>
      <c r="E172" s="95"/>
      <c r="F172" s="96"/>
      <c r="G172" s="210" t="str">
        <f t="shared" si="9"/>
        <v/>
      </c>
      <c r="H172" s="211"/>
      <c r="I172" s="25" t="s">
        <v>124</v>
      </c>
      <c r="J172" s="212"/>
      <c r="K172" s="213"/>
      <c r="L172" s="214" t="str">
        <f>IFERROR(VLOOKUP($J172,生活援助リスト!$A$2:$B$37,2,FALSE),"")</f>
        <v/>
      </c>
      <c r="M172" s="214"/>
      <c r="N172" s="214"/>
      <c r="O172" s="214"/>
      <c r="P172" s="215"/>
      <c r="Q172" s="216" t="str">
        <f>IF($J172="","",COUNTIF($J$8:$J172,$J172) &amp; "/" &amp; COUNTIF($J$8:$J$209,$J172))</f>
        <v/>
      </c>
      <c r="R172" s="216"/>
      <c r="S172" s="217"/>
      <c r="T172" s="217"/>
      <c r="U172" s="217"/>
      <c r="V172" s="102"/>
    </row>
    <row r="173" spans="1:22" ht="60" customHeight="1">
      <c r="A173" s="209"/>
      <c r="B173" s="209"/>
      <c r="C173" s="209"/>
      <c r="D173" s="209"/>
      <c r="E173" s="95"/>
      <c r="F173" s="96"/>
      <c r="G173" s="210" t="str">
        <f t="shared" si="9"/>
        <v/>
      </c>
      <c r="H173" s="211"/>
      <c r="I173" s="25" t="s">
        <v>124</v>
      </c>
      <c r="J173" s="212"/>
      <c r="K173" s="213"/>
      <c r="L173" s="214" t="str">
        <f>IFERROR(VLOOKUP($J173,生活援助リスト!$A$2:$B$37,2,FALSE),"")</f>
        <v/>
      </c>
      <c r="M173" s="214"/>
      <c r="N173" s="214"/>
      <c r="O173" s="214"/>
      <c r="P173" s="215"/>
      <c r="Q173" s="216" t="str">
        <f>IF($J173="","",COUNTIF($J$8:$J173,$J173) &amp; "/" &amp; COUNTIF($J$8:$J$209,$J173))</f>
        <v/>
      </c>
      <c r="R173" s="216"/>
      <c r="S173" s="217"/>
      <c r="T173" s="217"/>
      <c r="U173" s="217"/>
      <c r="V173" s="102"/>
    </row>
    <row r="174" spans="1:22" ht="60" customHeight="1">
      <c r="A174" s="209"/>
      <c r="B174" s="209"/>
      <c r="C174" s="209"/>
      <c r="D174" s="209"/>
      <c r="E174" s="95"/>
      <c r="F174" s="96"/>
      <c r="G174" s="210" t="str">
        <f t="shared" si="9"/>
        <v/>
      </c>
      <c r="H174" s="211"/>
      <c r="I174" s="25" t="s">
        <v>124</v>
      </c>
      <c r="J174" s="212"/>
      <c r="K174" s="213"/>
      <c r="L174" s="214" t="str">
        <f>IFERROR(VLOOKUP($J174,生活援助リスト!$A$2:$B$37,2,FALSE),"")</f>
        <v/>
      </c>
      <c r="M174" s="214"/>
      <c r="N174" s="214"/>
      <c r="O174" s="214"/>
      <c r="P174" s="215"/>
      <c r="Q174" s="216" t="str">
        <f>IF($J174="","",COUNTIF($J$8:$J174,$J174) &amp; "/" &amp; COUNTIF($J$8:$J$209,$J174))</f>
        <v/>
      </c>
      <c r="R174" s="216"/>
      <c r="S174" s="217"/>
      <c r="T174" s="217"/>
      <c r="U174" s="217"/>
      <c r="V174" s="102"/>
    </row>
    <row r="175" spans="1:22" ht="60" customHeight="1">
      <c r="A175" s="209"/>
      <c r="B175" s="209"/>
      <c r="C175" s="209"/>
      <c r="D175" s="209"/>
      <c r="E175" s="95"/>
      <c r="F175" s="96"/>
      <c r="G175" s="210" t="str">
        <f t="shared" si="9"/>
        <v/>
      </c>
      <c r="H175" s="211"/>
      <c r="I175" s="25" t="s">
        <v>124</v>
      </c>
      <c r="J175" s="212"/>
      <c r="K175" s="213"/>
      <c r="L175" s="214" t="str">
        <f>IFERROR(VLOOKUP($J175,生活援助リスト!$A$2:$B$37,2,FALSE),"")</f>
        <v/>
      </c>
      <c r="M175" s="214"/>
      <c r="N175" s="214"/>
      <c r="O175" s="214"/>
      <c r="P175" s="215"/>
      <c r="Q175" s="216" t="str">
        <f>IF($J175="","",COUNTIF($J$8:$J175,$J175) &amp; "/" &amp; COUNTIF($J$8:$J$209,$J175))</f>
        <v/>
      </c>
      <c r="R175" s="216"/>
      <c r="S175" s="217"/>
      <c r="T175" s="217"/>
      <c r="U175" s="217"/>
      <c r="V175" s="102"/>
    </row>
    <row r="176" spans="1:22" ht="60" customHeight="1">
      <c r="A176" s="209"/>
      <c r="B176" s="209"/>
      <c r="C176" s="209"/>
      <c r="D176" s="209"/>
      <c r="E176" s="95"/>
      <c r="F176" s="96"/>
      <c r="G176" s="210" t="str">
        <f t="shared" si="9"/>
        <v/>
      </c>
      <c r="H176" s="211"/>
      <c r="I176" s="25" t="s">
        <v>124</v>
      </c>
      <c r="J176" s="212"/>
      <c r="K176" s="213"/>
      <c r="L176" s="214" t="str">
        <f>IFERROR(VLOOKUP($J176,生活援助リスト!$A$2:$B$37,2,FALSE),"")</f>
        <v/>
      </c>
      <c r="M176" s="214"/>
      <c r="N176" s="214"/>
      <c r="O176" s="214"/>
      <c r="P176" s="215"/>
      <c r="Q176" s="216" t="str">
        <f>IF($J176="","",COUNTIF($J$8:$J176,$J176) &amp; "/" &amp; COUNTIF($J$8:$J$209,$J176))</f>
        <v/>
      </c>
      <c r="R176" s="216"/>
      <c r="S176" s="217"/>
      <c r="T176" s="217"/>
      <c r="U176" s="217"/>
      <c r="V176" s="102"/>
    </row>
    <row r="177" spans="1:22" ht="60" customHeight="1">
      <c r="A177" s="209"/>
      <c r="B177" s="209"/>
      <c r="C177" s="209"/>
      <c r="D177" s="209"/>
      <c r="E177" s="95"/>
      <c r="F177" s="96"/>
      <c r="G177" s="210" t="str">
        <f t="shared" si="9"/>
        <v/>
      </c>
      <c r="H177" s="211"/>
      <c r="I177" s="25" t="s">
        <v>124</v>
      </c>
      <c r="J177" s="212"/>
      <c r="K177" s="213"/>
      <c r="L177" s="214" t="str">
        <f>IFERROR(VLOOKUP($J177,生活援助リスト!$A$2:$B$37,2,FALSE),"")</f>
        <v/>
      </c>
      <c r="M177" s="214"/>
      <c r="N177" s="214"/>
      <c r="O177" s="214"/>
      <c r="P177" s="215"/>
      <c r="Q177" s="216" t="str">
        <f>IF($J177="","",COUNTIF($J$8:$J177,$J177) &amp; "/" &amp; COUNTIF($J$8:$J$209,$J177))</f>
        <v/>
      </c>
      <c r="R177" s="216"/>
      <c r="S177" s="217"/>
      <c r="T177" s="217"/>
      <c r="U177" s="217"/>
      <c r="V177" s="102"/>
    </row>
    <row r="178" spans="1:22" ht="60" customHeight="1">
      <c r="A178" s="209"/>
      <c r="B178" s="209"/>
      <c r="C178" s="209"/>
      <c r="D178" s="209"/>
      <c r="E178" s="95"/>
      <c r="F178" s="96"/>
      <c r="G178" s="210" t="str">
        <f t="shared" si="9"/>
        <v/>
      </c>
      <c r="H178" s="211"/>
      <c r="I178" s="25" t="s">
        <v>124</v>
      </c>
      <c r="J178" s="212"/>
      <c r="K178" s="213"/>
      <c r="L178" s="214" t="str">
        <f>IFERROR(VLOOKUP($J178,生活援助リスト!$A$2:$B$37,2,FALSE),"")</f>
        <v/>
      </c>
      <c r="M178" s="214"/>
      <c r="N178" s="214"/>
      <c r="O178" s="214"/>
      <c r="P178" s="215"/>
      <c r="Q178" s="216" t="str">
        <f>IF($J178="","",COUNTIF($J$8:$J178,$J178) &amp; "/" &amp; COUNTIF($J$8:$J$209,$J178))</f>
        <v/>
      </c>
      <c r="R178" s="216"/>
      <c r="S178" s="217"/>
      <c r="T178" s="217"/>
      <c r="U178" s="217"/>
      <c r="V178" s="102"/>
    </row>
    <row r="179" spans="1:22" ht="60" customHeight="1">
      <c r="A179" s="209"/>
      <c r="B179" s="209"/>
      <c r="C179" s="209"/>
      <c r="D179" s="209"/>
      <c r="E179" s="95"/>
      <c r="F179" s="96"/>
      <c r="G179" s="210" t="str">
        <f t="shared" si="9"/>
        <v/>
      </c>
      <c r="H179" s="211"/>
      <c r="I179" s="25" t="s">
        <v>124</v>
      </c>
      <c r="J179" s="212"/>
      <c r="K179" s="213"/>
      <c r="L179" s="214" t="str">
        <f>IFERROR(VLOOKUP($J179,生活援助リスト!$A$2:$B$37,2,FALSE),"")</f>
        <v/>
      </c>
      <c r="M179" s="214"/>
      <c r="N179" s="214"/>
      <c r="O179" s="214"/>
      <c r="P179" s="215"/>
      <c r="Q179" s="216" t="str">
        <f>IF($J179="","",COUNTIF($J$8:$J179,$J179) &amp; "/" &amp; COUNTIF($J$8:$J$209,$J179))</f>
        <v/>
      </c>
      <c r="R179" s="216"/>
      <c r="S179" s="217"/>
      <c r="T179" s="217"/>
      <c r="U179" s="217"/>
      <c r="V179" s="102"/>
    </row>
    <row r="180" spans="1:22" ht="60" customHeight="1">
      <c r="A180" s="209"/>
      <c r="B180" s="209"/>
      <c r="C180" s="209"/>
      <c r="D180" s="209"/>
      <c r="E180" s="95"/>
      <c r="F180" s="96"/>
      <c r="G180" s="210" t="str">
        <f t="shared" si="9"/>
        <v/>
      </c>
      <c r="H180" s="211"/>
      <c r="I180" s="25" t="s">
        <v>124</v>
      </c>
      <c r="J180" s="212"/>
      <c r="K180" s="213"/>
      <c r="L180" s="214" t="str">
        <f>IFERROR(VLOOKUP($J180,生活援助リスト!$A$2:$B$37,2,FALSE),"")</f>
        <v/>
      </c>
      <c r="M180" s="214"/>
      <c r="N180" s="214"/>
      <c r="O180" s="214"/>
      <c r="P180" s="215"/>
      <c r="Q180" s="216" t="str">
        <f>IF($J180="","",COUNTIF($J$8:$J180,$J180) &amp; "/" &amp; COUNTIF($J$8:$J$209,$J180))</f>
        <v/>
      </c>
      <c r="R180" s="216"/>
      <c r="S180" s="217"/>
      <c r="T180" s="217"/>
      <c r="U180" s="217"/>
      <c r="V180" s="102"/>
    </row>
    <row r="181" spans="1:22" ht="60" customHeight="1">
      <c r="A181" s="209"/>
      <c r="B181" s="209"/>
      <c r="C181" s="209"/>
      <c r="D181" s="209"/>
      <c r="E181" s="95"/>
      <c r="F181" s="96"/>
      <c r="G181" s="210" t="str">
        <f t="shared" si="9"/>
        <v/>
      </c>
      <c r="H181" s="211"/>
      <c r="I181" s="25" t="s">
        <v>124</v>
      </c>
      <c r="J181" s="212"/>
      <c r="K181" s="213"/>
      <c r="L181" s="214" t="str">
        <f>IFERROR(VLOOKUP($J181,生活援助リスト!$A$2:$B$37,2,FALSE),"")</f>
        <v/>
      </c>
      <c r="M181" s="214"/>
      <c r="N181" s="214"/>
      <c r="O181" s="214"/>
      <c r="P181" s="215"/>
      <c r="Q181" s="216" t="str">
        <f>IF($J181="","",COUNTIF($J$8:$J181,$J181) &amp; "/" &amp; COUNTIF($J$8:$J$209,$J181))</f>
        <v/>
      </c>
      <c r="R181" s="216"/>
      <c r="S181" s="217"/>
      <c r="T181" s="217"/>
      <c r="U181" s="217"/>
      <c r="V181" s="102"/>
    </row>
    <row r="182" spans="1:22" ht="60" customHeight="1">
      <c r="A182" s="209"/>
      <c r="B182" s="209"/>
      <c r="C182" s="209"/>
      <c r="D182" s="209"/>
      <c r="E182" s="95"/>
      <c r="F182" s="96"/>
      <c r="G182" s="210" t="str">
        <f t="shared" si="9"/>
        <v/>
      </c>
      <c r="H182" s="211"/>
      <c r="I182" s="25" t="s">
        <v>124</v>
      </c>
      <c r="J182" s="212"/>
      <c r="K182" s="213"/>
      <c r="L182" s="214" t="str">
        <f>IFERROR(VLOOKUP($J182,生活援助リスト!$A$2:$B$37,2,FALSE),"")</f>
        <v/>
      </c>
      <c r="M182" s="214"/>
      <c r="N182" s="214"/>
      <c r="O182" s="214"/>
      <c r="P182" s="215"/>
      <c r="Q182" s="216" t="str">
        <f>IF($J182="","",COUNTIF($J$8:$J182,$J182) &amp; "/" &amp; COUNTIF($J$8:$J$209,$J182))</f>
        <v/>
      </c>
      <c r="R182" s="216"/>
      <c r="S182" s="217"/>
      <c r="T182" s="217"/>
      <c r="U182" s="217"/>
      <c r="V182" s="102"/>
    </row>
    <row r="183" spans="1:22" ht="60" customHeight="1">
      <c r="A183" s="209"/>
      <c r="B183" s="209"/>
      <c r="C183" s="209"/>
      <c r="D183" s="209"/>
      <c r="E183" s="95"/>
      <c r="F183" s="96"/>
      <c r="G183" s="210" t="str">
        <f t="shared" si="9"/>
        <v/>
      </c>
      <c r="H183" s="211"/>
      <c r="I183" s="25" t="s">
        <v>124</v>
      </c>
      <c r="J183" s="212"/>
      <c r="K183" s="213"/>
      <c r="L183" s="214" t="str">
        <f>IFERROR(VLOOKUP($J183,生活援助リスト!$A$2:$B$37,2,FALSE),"")</f>
        <v/>
      </c>
      <c r="M183" s="214"/>
      <c r="N183" s="214"/>
      <c r="O183" s="214"/>
      <c r="P183" s="215"/>
      <c r="Q183" s="216" t="str">
        <f>IF($J183="","",COUNTIF($J$8:$J183,$J183) &amp; "/" &amp; COUNTIF($J$8:$J$209,$J183))</f>
        <v/>
      </c>
      <c r="R183" s="216"/>
      <c r="S183" s="217"/>
      <c r="T183" s="217"/>
      <c r="U183" s="217"/>
      <c r="V183" s="102"/>
    </row>
    <row r="184" spans="1:22" ht="60" customHeight="1">
      <c r="A184" s="209"/>
      <c r="B184" s="209"/>
      <c r="C184" s="209"/>
      <c r="D184" s="209"/>
      <c r="E184" s="95"/>
      <c r="F184" s="96"/>
      <c r="G184" s="210" t="str">
        <f t="shared" si="9"/>
        <v/>
      </c>
      <c r="H184" s="211"/>
      <c r="I184" s="25" t="s">
        <v>124</v>
      </c>
      <c r="J184" s="212"/>
      <c r="K184" s="213"/>
      <c r="L184" s="214" t="str">
        <f>IFERROR(VLOOKUP($J184,生活援助リスト!$A$2:$B$37,2,FALSE),"")</f>
        <v/>
      </c>
      <c r="M184" s="214"/>
      <c r="N184" s="214"/>
      <c r="O184" s="214"/>
      <c r="P184" s="215"/>
      <c r="Q184" s="216" t="str">
        <f>IF($J184="","",COUNTIF($J$8:$J184,$J184) &amp; "/" &amp; COUNTIF($J$8:$J$209,$J184))</f>
        <v/>
      </c>
      <c r="R184" s="216"/>
      <c r="S184" s="217"/>
      <c r="T184" s="217"/>
      <c r="U184" s="217"/>
      <c r="V184" s="102"/>
    </row>
    <row r="185" spans="1:22" ht="60" customHeight="1">
      <c r="A185" s="209"/>
      <c r="B185" s="209"/>
      <c r="C185" s="209"/>
      <c r="D185" s="209"/>
      <c r="E185" s="95"/>
      <c r="F185" s="96"/>
      <c r="G185" s="210" t="str">
        <f t="shared" si="9"/>
        <v/>
      </c>
      <c r="H185" s="211"/>
      <c r="I185" s="25" t="s">
        <v>124</v>
      </c>
      <c r="J185" s="212"/>
      <c r="K185" s="213"/>
      <c r="L185" s="214" t="str">
        <f>IFERROR(VLOOKUP($J185,生活援助リスト!$A$2:$B$37,2,FALSE),"")</f>
        <v/>
      </c>
      <c r="M185" s="214"/>
      <c r="N185" s="214"/>
      <c r="O185" s="214"/>
      <c r="P185" s="215"/>
      <c r="Q185" s="216" t="str">
        <f>IF($J185="","",COUNTIF($J$8:$J185,$J185) &amp; "/" &amp; COUNTIF($J$8:$J$209,$J185))</f>
        <v/>
      </c>
      <c r="R185" s="216"/>
      <c r="S185" s="217"/>
      <c r="T185" s="217"/>
      <c r="U185" s="217"/>
      <c r="V185" s="102"/>
    </row>
    <row r="186" spans="1:22" ht="60" customHeight="1">
      <c r="A186" s="209"/>
      <c r="B186" s="209"/>
      <c r="C186" s="209"/>
      <c r="D186" s="209"/>
      <c r="E186" s="95"/>
      <c r="F186" s="96"/>
      <c r="G186" s="210" t="str">
        <f t="shared" si="9"/>
        <v/>
      </c>
      <c r="H186" s="211"/>
      <c r="I186" s="25" t="s">
        <v>124</v>
      </c>
      <c r="J186" s="212"/>
      <c r="K186" s="213"/>
      <c r="L186" s="214" t="str">
        <f>IFERROR(VLOOKUP($J186,生活援助リスト!$A$2:$B$37,2,FALSE),"")</f>
        <v/>
      </c>
      <c r="M186" s="214"/>
      <c r="N186" s="214"/>
      <c r="O186" s="214"/>
      <c r="P186" s="215"/>
      <c r="Q186" s="216" t="str">
        <f>IF($J186="","",COUNTIF($J$8:$J186,$J186) &amp; "/" &amp; COUNTIF($J$8:$J$209,$J186))</f>
        <v/>
      </c>
      <c r="R186" s="216"/>
      <c r="S186" s="217"/>
      <c r="T186" s="217"/>
      <c r="U186" s="217"/>
      <c r="V186" s="102"/>
    </row>
    <row r="187" spans="1:22" ht="60" customHeight="1">
      <c r="A187" s="209"/>
      <c r="B187" s="209"/>
      <c r="C187" s="209"/>
      <c r="D187" s="209"/>
      <c r="E187" s="95"/>
      <c r="F187" s="96"/>
      <c r="G187" s="210" t="str">
        <f t="shared" si="9"/>
        <v/>
      </c>
      <c r="H187" s="211"/>
      <c r="I187" s="25" t="s">
        <v>124</v>
      </c>
      <c r="J187" s="212"/>
      <c r="K187" s="213"/>
      <c r="L187" s="214" t="str">
        <f>IFERROR(VLOOKUP($J187,生活援助リスト!$A$2:$B$37,2,FALSE),"")</f>
        <v/>
      </c>
      <c r="M187" s="214"/>
      <c r="N187" s="214"/>
      <c r="O187" s="214"/>
      <c r="P187" s="215"/>
      <c r="Q187" s="216" t="str">
        <f>IF($J187="","",COUNTIF($J$8:$J187,$J187) &amp; "/" &amp; COUNTIF($J$8:$J$209,$J187))</f>
        <v/>
      </c>
      <c r="R187" s="216"/>
      <c r="S187" s="217"/>
      <c r="T187" s="217"/>
      <c r="U187" s="217"/>
      <c r="V187" s="102"/>
    </row>
    <row r="188" spans="1:22" ht="60" customHeight="1">
      <c r="A188" s="209"/>
      <c r="B188" s="209"/>
      <c r="C188" s="209"/>
      <c r="D188" s="209"/>
      <c r="E188" s="95"/>
      <c r="F188" s="96"/>
      <c r="G188" s="210" t="str">
        <f t="shared" si="9"/>
        <v/>
      </c>
      <c r="H188" s="211"/>
      <c r="I188" s="25" t="s">
        <v>124</v>
      </c>
      <c r="J188" s="212"/>
      <c r="K188" s="213"/>
      <c r="L188" s="214" t="str">
        <f>IFERROR(VLOOKUP($J188,生活援助リスト!$A$2:$B$37,2,FALSE),"")</f>
        <v/>
      </c>
      <c r="M188" s="214"/>
      <c r="N188" s="214"/>
      <c r="O188" s="214"/>
      <c r="P188" s="215"/>
      <c r="Q188" s="216" t="str">
        <f>IF($J188="","",COUNTIF($J$8:$J188,$J188) &amp; "/" &amp; COUNTIF($J$8:$J$209,$J188))</f>
        <v/>
      </c>
      <c r="R188" s="216"/>
      <c r="S188" s="217"/>
      <c r="T188" s="217"/>
      <c r="U188" s="217"/>
      <c r="V188" s="102"/>
    </row>
    <row r="189" spans="1:22" ht="60" customHeight="1">
      <c r="A189" s="209"/>
      <c r="B189" s="209"/>
      <c r="C189" s="209"/>
      <c r="D189" s="209"/>
      <c r="E189" s="95"/>
      <c r="F189" s="96"/>
      <c r="G189" s="210" t="str">
        <f t="shared" si="9"/>
        <v/>
      </c>
      <c r="H189" s="211"/>
      <c r="I189" s="25" t="s">
        <v>124</v>
      </c>
      <c r="J189" s="212"/>
      <c r="K189" s="213"/>
      <c r="L189" s="214" t="str">
        <f>IFERROR(VLOOKUP($J189,生活援助リスト!$A$2:$B$37,2,FALSE),"")</f>
        <v/>
      </c>
      <c r="M189" s="214"/>
      <c r="N189" s="214"/>
      <c r="O189" s="214"/>
      <c r="P189" s="215"/>
      <c r="Q189" s="216" t="str">
        <f>IF($J189="","",COUNTIF($J$8:$J189,$J189) &amp; "/" &amp; COUNTIF($J$8:$J$209,$J189))</f>
        <v/>
      </c>
      <c r="R189" s="216"/>
      <c r="S189" s="217"/>
      <c r="T189" s="217"/>
      <c r="U189" s="217"/>
      <c r="V189" s="102"/>
    </row>
    <row r="190" spans="1:22" ht="60" customHeight="1">
      <c r="A190" s="209"/>
      <c r="B190" s="209"/>
      <c r="C190" s="209"/>
      <c r="D190" s="209"/>
      <c r="E190" s="95"/>
      <c r="F190" s="96"/>
      <c r="G190" s="210" t="str">
        <f t="shared" si="9"/>
        <v/>
      </c>
      <c r="H190" s="211"/>
      <c r="I190" s="25" t="s">
        <v>124</v>
      </c>
      <c r="J190" s="212"/>
      <c r="K190" s="213"/>
      <c r="L190" s="214" t="str">
        <f>IFERROR(VLOOKUP($J190,生活援助リスト!$A$2:$B$37,2,FALSE),"")</f>
        <v/>
      </c>
      <c r="M190" s="214"/>
      <c r="N190" s="214"/>
      <c r="O190" s="214"/>
      <c r="P190" s="215"/>
      <c r="Q190" s="216" t="str">
        <f>IF($J190="","",COUNTIF($J$8:$J190,$J190) &amp; "/" &amp; COUNTIF($J$8:$J$209,$J190))</f>
        <v/>
      </c>
      <c r="R190" s="216"/>
      <c r="S190" s="217"/>
      <c r="T190" s="217"/>
      <c r="U190" s="217"/>
      <c r="V190" s="102"/>
    </row>
    <row r="191" spans="1:22" ht="60" customHeight="1">
      <c r="A191" s="209"/>
      <c r="B191" s="209"/>
      <c r="C191" s="209"/>
      <c r="D191" s="209"/>
      <c r="E191" s="95"/>
      <c r="F191" s="96"/>
      <c r="G191" s="210" t="str">
        <f t="shared" si="9"/>
        <v/>
      </c>
      <c r="H191" s="211"/>
      <c r="I191" s="25" t="s">
        <v>124</v>
      </c>
      <c r="J191" s="212"/>
      <c r="K191" s="213"/>
      <c r="L191" s="214" t="str">
        <f>IFERROR(VLOOKUP($J191,生活援助リスト!$A$2:$B$37,2,FALSE),"")</f>
        <v/>
      </c>
      <c r="M191" s="214"/>
      <c r="N191" s="214"/>
      <c r="O191" s="214"/>
      <c r="P191" s="215"/>
      <c r="Q191" s="216" t="str">
        <f>IF($J191="","",COUNTIF($J$8:$J191,$J191) &amp; "/" &amp; COUNTIF($J$8:$J$209,$J191))</f>
        <v/>
      </c>
      <c r="R191" s="216"/>
      <c r="S191" s="217"/>
      <c r="T191" s="217"/>
      <c r="U191" s="217"/>
      <c r="V191" s="102"/>
    </row>
    <row r="192" spans="1:22" ht="60" customHeight="1">
      <c r="A192" s="209"/>
      <c r="B192" s="209"/>
      <c r="C192" s="209"/>
      <c r="D192" s="209"/>
      <c r="E192" s="95"/>
      <c r="F192" s="96"/>
      <c r="G192" s="210" t="str">
        <f t="shared" si="9"/>
        <v/>
      </c>
      <c r="H192" s="211"/>
      <c r="I192" s="25" t="s">
        <v>124</v>
      </c>
      <c r="J192" s="212"/>
      <c r="K192" s="213"/>
      <c r="L192" s="214" t="str">
        <f>IFERROR(VLOOKUP($J192,生活援助リスト!$A$2:$B$37,2,FALSE),"")</f>
        <v/>
      </c>
      <c r="M192" s="214"/>
      <c r="N192" s="214"/>
      <c r="O192" s="214"/>
      <c r="P192" s="215"/>
      <c r="Q192" s="216" t="str">
        <f>IF($J192="","",COUNTIF($J$8:$J192,$J192) &amp; "/" &amp; COUNTIF($J$8:$J$209,$J192))</f>
        <v/>
      </c>
      <c r="R192" s="216"/>
      <c r="S192" s="217"/>
      <c r="T192" s="217"/>
      <c r="U192" s="217"/>
      <c r="V192" s="102"/>
    </row>
    <row r="193" spans="1:22" ht="60" customHeight="1">
      <c r="A193" s="209"/>
      <c r="B193" s="209"/>
      <c r="C193" s="209"/>
      <c r="D193" s="209"/>
      <c r="E193" s="95"/>
      <c r="F193" s="96"/>
      <c r="G193" s="210" t="str">
        <f t="shared" si="9"/>
        <v/>
      </c>
      <c r="H193" s="211"/>
      <c r="I193" s="25" t="s">
        <v>124</v>
      </c>
      <c r="J193" s="212"/>
      <c r="K193" s="213"/>
      <c r="L193" s="214" t="str">
        <f>IFERROR(VLOOKUP($J193,生活援助リスト!$A$2:$B$37,2,FALSE),"")</f>
        <v/>
      </c>
      <c r="M193" s="214"/>
      <c r="N193" s="214"/>
      <c r="O193" s="214"/>
      <c r="P193" s="215"/>
      <c r="Q193" s="216" t="str">
        <f>IF($J193="","",COUNTIF($J$8:$J193,$J193) &amp; "/" &amp; COUNTIF($J$8:$J$209,$J193))</f>
        <v/>
      </c>
      <c r="R193" s="216"/>
      <c r="S193" s="217"/>
      <c r="T193" s="217"/>
      <c r="U193" s="217"/>
      <c r="V193" s="102"/>
    </row>
    <row r="194" spans="1:22" ht="60" customHeight="1">
      <c r="A194" s="209"/>
      <c r="B194" s="209"/>
      <c r="C194" s="209"/>
      <c r="D194" s="209"/>
      <c r="E194" s="95"/>
      <c r="F194" s="96"/>
      <c r="G194" s="210" t="str">
        <f t="shared" si="9"/>
        <v/>
      </c>
      <c r="H194" s="211"/>
      <c r="I194" s="25" t="s">
        <v>124</v>
      </c>
      <c r="J194" s="212"/>
      <c r="K194" s="213"/>
      <c r="L194" s="214" t="str">
        <f>IFERROR(VLOOKUP($J194,生活援助リスト!$A$2:$B$37,2,FALSE),"")</f>
        <v/>
      </c>
      <c r="M194" s="214"/>
      <c r="N194" s="214"/>
      <c r="O194" s="214"/>
      <c r="P194" s="215"/>
      <c r="Q194" s="216" t="str">
        <f>IF($J194="","",COUNTIF($J$8:$J194,$J194) &amp; "/" &amp; COUNTIF($J$8:$J$209,$J194))</f>
        <v/>
      </c>
      <c r="R194" s="216"/>
      <c r="S194" s="217"/>
      <c r="T194" s="217"/>
      <c r="U194" s="217"/>
      <c r="V194" s="102"/>
    </row>
    <row r="195" spans="1:22" ht="60" customHeight="1">
      <c r="A195" s="209"/>
      <c r="B195" s="209"/>
      <c r="C195" s="209"/>
      <c r="D195" s="209"/>
      <c r="E195" s="95"/>
      <c r="F195" s="96"/>
      <c r="G195" s="210" t="str">
        <f t="shared" si="9"/>
        <v/>
      </c>
      <c r="H195" s="211"/>
      <c r="I195" s="25" t="s">
        <v>124</v>
      </c>
      <c r="J195" s="212"/>
      <c r="K195" s="213"/>
      <c r="L195" s="214" t="str">
        <f>IFERROR(VLOOKUP($J195,生活援助リスト!$A$2:$B$37,2,FALSE),"")</f>
        <v/>
      </c>
      <c r="M195" s="214"/>
      <c r="N195" s="214"/>
      <c r="O195" s="214"/>
      <c r="P195" s="215"/>
      <c r="Q195" s="216" t="str">
        <f>IF($J195="","",COUNTIF($J$8:$J195,$J195) &amp; "/" &amp; COUNTIF($J$8:$J$209,$J195))</f>
        <v/>
      </c>
      <c r="R195" s="216"/>
      <c r="S195" s="217"/>
      <c r="T195" s="217"/>
      <c r="U195" s="217"/>
      <c r="V195" s="102"/>
    </row>
    <row r="196" spans="1:22" ht="60" customHeight="1">
      <c r="A196" s="209"/>
      <c r="B196" s="209"/>
      <c r="C196" s="209"/>
      <c r="D196" s="209"/>
      <c r="E196" s="95"/>
      <c r="F196" s="96"/>
      <c r="G196" s="210" t="str">
        <f t="shared" si="9"/>
        <v/>
      </c>
      <c r="H196" s="211"/>
      <c r="I196" s="25" t="s">
        <v>124</v>
      </c>
      <c r="J196" s="212"/>
      <c r="K196" s="213"/>
      <c r="L196" s="214" t="str">
        <f>IFERROR(VLOOKUP($J196,生活援助リスト!$A$2:$B$37,2,FALSE),"")</f>
        <v/>
      </c>
      <c r="M196" s="214"/>
      <c r="N196" s="214"/>
      <c r="O196" s="214"/>
      <c r="P196" s="215"/>
      <c r="Q196" s="216" t="str">
        <f>IF($J196="","",COUNTIF($J$8:$J196,$J196) &amp; "/" &amp; COUNTIF($J$8:$J$209,$J196))</f>
        <v/>
      </c>
      <c r="R196" s="216"/>
      <c r="S196" s="217"/>
      <c r="T196" s="217"/>
      <c r="U196" s="217"/>
      <c r="V196" s="102"/>
    </row>
    <row r="197" spans="1:22" ht="60" customHeight="1">
      <c r="A197" s="209"/>
      <c r="B197" s="209"/>
      <c r="C197" s="209"/>
      <c r="D197" s="209"/>
      <c r="E197" s="95"/>
      <c r="F197" s="96"/>
      <c r="G197" s="210" t="str">
        <f t="shared" si="9"/>
        <v/>
      </c>
      <c r="H197" s="211"/>
      <c r="I197" s="25" t="s">
        <v>124</v>
      </c>
      <c r="J197" s="212"/>
      <c r="K197" s="213"/>
      <c r="L197" s="214" t="str">
        <f>IFERROR(VLOOKUP($J197,生活援助リスト!$A$2:$B$37,2,FALSE),"")</f>
        <v/>
      </c>
      <c r="M197" s="214"/>
      <c r="N197" s="214"/>
      <c r="O197" s="214"/>
      <c r="P197" s="215"/>
      <c r="Q197" s="216" t="str">
        <f>IF($J197="","",COUNTIF($J$8:$J197,$J197) &amp; "/" &amp; COUNTIF($J$8:$J$209,$J197))</f>
        <v/>
      </c>
      <c r="R197" s="216"/>
      <c r="S197" s="217"/>
      <c r="T197" s="217"/>
      <c r="U197" s="217"/>
      <c r="V197" s="102"/>
    </row>
    <row r="198" spans="1:22" ht="60" customHeight="1">
      <c r="A198" s="209"/>
      <c r="B198" s="209"/>
      <c r="C198" s="209"/>
      <c r="D198" s="209"/>
      <c r="E198" s="95"/>
      <c r="F198" s="96"/>
      <c r="G198" s="210" t="str">
        <f t="shared" si="9"/>
        <v/>
      </c>
      <c r="H198" s="211"/>
      <c r="I198" s="25" t="s">
        <v>124</v>
      </c>
      <c r="J198" s="212"/>
      <c r="K198" s="213"/>
      <c r="L198" s="214" t="str">
        <f>IFERROR(VLOOKUP($J198,生活援助リスト!$A$2:$B$37,2,FALSE),"")</f>
        <v/>
      </c>
      <c r="M198" s="214"/>
      <c r="N198" s="214"/>
      <c r="O198" s="214"/>
      <c r="P198" s="215"/>
      <c r="Q198" s="216" t="str">
        <f>IF($J198="","",COUNTIF($J$8:$J198,$J198) &amp; "/" &amp; COUNTIF($J$8:$J$209,$J198))</f>
        <v/>
      </c>
      <c r="R198" s="216"/>
      <c r="S198" s="217"/>
      <c r="T198" s="217"/>
      <c r="U198" s="217"/>
      <c r="V198" s="102"/>
    </row>
    <row r="199" spans="1:22" ht="60" customHeight="1">
      <c r="A199" s="209"/>
      <c r="B199" s="209"/>
      <c r="C199" s="209"/>
      <c r="D199" s="209"/>
      <c r="E199" s="95"/>
      <c r="F199" s="96"/>
      <c r="G199" s="210" t="str">
        <f t="shared" si="9"/>
        <v/>
      </c>
      <c r="H199" s="211"/>
      <c r="I199" s="25" t="s">
        <v>124</v>
      </c>
      <c r="J199" s="212"/>
      <c r="K199" s="213"/>
      <c r="L199" s="214" t="str">
        <f>IFERROR(VLOOKUP($J199,生活援助リスト!$A$2:$B$37,2,FALSE),"")</f>
        <v/>
      </c>
      <c r="M199" s="214"/>
      <c r="N199" s="214"/>
      <c r="O199" s="214"/>
      <c r="P199" s="215"/>
      <c r="Q199" s="216" t="str">
        <f>IF($J199="","",COUNTIF($J$8:$J199,$J199) &amp; "/" &amp; COUNTIF($J$8:$J$209,$J199))</f>
        <v/>
      </c>
      <c r="R199" s="216"/>
      <c r="S199" s="217"/>
      <c r="T199" s="217"/>
      <c r="U199" s="217"/>
      <c r="V199" s="102"/>
    </row>
    <row r="200" spans="1:22" ht="60" customHeight="1">
      <c r="A200" s="209"/>
      <c r="B200" s="209"/>
      <c r="C200" s="209"/>
      <c r="D200" s="209"/>
      <c r="E200" s="95"/>
      <c r="F200" s="96"/>
      <c r="G200" s="210" t="str">
        <f t="shared" si="9"/>
        <v/>
      </c>
      <c r="H200" s="211"/>
      <c r="I200" s="25" t="s">
        <v>124</v>
      </c>
      <c r="J200" s="212"/>
      <c r="K200" s="213"/>
      <c r="L200" s="214" t="str">
        <f>IFERROR(VLOOKUP($J200,生活援助リスト!$A$2:$B$37,2,FALSE),"")</f>
        <v/>
      </c>
      <c r="M200" s="214"/>
      <c r="N200" s="214"/>
      <c r="O200" s="214"/>
      <c r="P200" s="215"/>
      <c r="Q200" s="216" t="str">
        <f>IF($J200="","",COUNTIF($J$8:$J200,$J200) &amp; "/" &amp; COUNTIF($J$8:$J$209,$J200))</f>
        <v/>
      </c>
      <c r="R200" s="216"/>
      <c r="S200" s="217"/>
      <c r="T200" s="217"/>
      <c r="U200" s="217"/>
      <c r="V200" s="102"/>
    </row>
    <row r="201" spans="1:22" ht="60" customHeight="1">
      <c r="A201" s="209"/>
      <c r="B201" s="209"/>
      <c r="C201" s="209"/>
      <c r="D201" s="209"/>
      <c r="E201" s="95"/>
      <c r="F201" s="96"/>
      <c r="G201" s="210" t="str">
        <f t="shared" ref="G201:G209" si="10">IFERROR(IF(OR($E201="",$F201=""),"",($F201-$E201)*1440),"")</f>
        <v/>
      </c>
      <c r="H201" s="211"/>
      <c r="I201" s="25" t="s">
        <v>124</v>
      </c>
      <c r="J201" s="212"/>
      <c r="K201" s="213"/>
      <c r="L201" s="214" t="str">
        <f>IFERROR(VLOOKUP($J201,生活援助リスト!$A$2:$B$37,2,FALSE),"")</f>
        <v/>
      </c>
      <c r="M201" s="214"/>
      <c r="N201" s="214"/>
      <c r="O201" s="214"/>
      <c r="P201" s="215"/>
      <c r="Q201" s="216" t="str">
        <f>IF($J201="","",COUNTIF($J$8:$J201,$J201) &amp; "/" &amp; COUNTIF($J$8:$J$209,$J201))</f>
        <v/>
      </c>
      <c r="R201" s="216"/>
      <c r="S201" s="217"/>
      <c r="T201" s="217"/>
      <c r="U201" s="217"/>
      <c r="V201" s="102"/>
    </row>
    <row r="202" spans="1:22" ht="60" customHeight="1">
      <c r="A202" s="209"/>
      <c r="B202" s="209"/>
      <c r="C202" s="209"/>
      <c r="D202" s="209"/>
      <c r="E202" s="95"/>
      <c r="F202" s="96"/>
      <c r="G202" s="210" t="str">
        <f t="shared" si="10"/>
        <v/>
      </c>
      <c r="H202" s="211"/>
      <c r="I202" s="25" t="s">
        <v>124</v>
      </c>
      <c r="J202" s="212"/>
      <c r="K202" s="213"/>
      <c r="L202" s="214" t="str">
        <f>IFERROR(VLOOKUP($J202,生活援助リスト!$A$2:$B$37,2,FALSE),"")</f>
        <v/>
      </c>
      <c r="M202" s="214"/>
      <c r="N202" s="214"/>
      <c r="O202" s="214"/>
      <c r="P202" s="215"/>
      <c r="Q202" s="216" t="str">
        <f>IF($J202="","",COUNTIF($J$8:$J202,$J202) &amp; "/" &amp; COUNTIF($J$8:$J$209,$J202))</f>
        <v/>
      </c>
      <c r="R202" s="216"/>
      <c r="S202" s="217"/>
      <c r="T202" s="217"/>
      <c r="U202" s="217"/>
      <c r="V202" s="102"/>
    </row>
    <row r="203" spans="1:22" ht="60" customHeight="1">
      <c r="A203" s="209"/>
      <c r="B203" s="209"/>
      <c r="C203" s="209"/>
      <c r="D203" s="209"/>
      <c r="E203" s="95"/>
      <c r="F203" s="96"/>
      <c r="G203" s="210" t="str">
        <f t="shared" si="10"/>
        <v/>
      </c>
      <c r="H203" s="211"/>
      <c r="I203" s="25" t="s">
        <v>124</v>
      </c>
      <c r="J203" s="212"/>
      <c r="K203" s="213"/>
      <c r="L203" s="214" t="str">
        <f>IFERROR(VLOOKUP($J203,生活援助リスト!$A$2:$B$37,2,FALSE),"")</f>
        <v/>
      </c>
      <c r="M203" s="214"/>
      <c r="N203" s="214"/>
      <c r="O203" s="214"/>
      <c r="P203" s="215"/>
      <c r="Q203" s="216" t="str">
        <f>IF($J203="","",COUNTIF($J$8:$J203,$J203) &amp; "/" &amp; COUNTIF($J$8:$J$209,$J203))</f>
        <v/>
      </c>
      <c r="R203" s="216"/>
      <c r="S203" s="217"/>
      <c r="T203" s="217"/>
      <c r="U203" s="217"/>
      <c r="V203" s="102"/>
    </row>
    <row r="204" spans="1:22" ht="60" customHeight="1">
      <c r="A204" s="209"/>
      <c r="B204" s="209"/>
      <c r="C204" s="209"/>
      <c r="D204" s="209"/>
      <c r="E204" s="95"/>
      <c r="F204" s="96"/>
      <c r="G204" s="210" t="str">
        <f t="shared" si="10"/>
        <v/>
      </c>
      <c r="H204" s="211"/>
      <c r="I204" s="25" t="s">
        <v>124</v>
      </c>
      <c r="J204" s="212"/>
      <c r="K204" s="213"/>
      <c r="L204" s="214" t="str">
        <f>IFERROR(VLOOKUP($J204,生活援助リスト!$A$2:$B$37,2,FALSE),"")</f>
        <v/>
      </c>
      <c r="M204" s="214"/>
      <c r="N204" s="214"/>
      <c r="O204" s="214"/>
      <c r="P204" s="215"/>
      <c r="Q204" s="216" t="str">
        <f>IF($J204="","",COUNTIF($J$8:$J204,$J204) &amp; "/" &amp; COUNTIF($J$8:$J$209,$J204))</f>
        <v/>
      </c>
      <c r="R204" s="216"/>
      <c r="S204" s="217"/>
      <c r="T204" s="217"/>
      <c r="U204" s="217"/>
      <c r="V204" s="102"/>
    </row>
    <row r="205" spans="1:22" ht="60" customHeight="1">
      <c r="A205" s="209"/>
      <c r="B205" s="209"/>
      <c r="C205" s="209"/>
      <c r="D205" s="209"/>
      <c r="E205" s="95"/>
      <c r="F205" s="96"/>
      <c r="G205" s="210" t="str">
        <f t="shared" si="10"/>
        <v/>
      </c>
      <c r="H205" s="211"/>
      <c r="I205" s="25" t="s">
        <v>124</v>
      </c>
      <c r="J205" s="212"/>
      <c r="K205" s="213"/>
      <c r="L205" s="214" t="str">
        <f>IFERROR(VLOOKUP($J205,生活援助リスト!$A$2:$B$37,2,FALSE),"")</f>
        <v/>
      </c>
      <c r="M205" s="214"/>
      <c r="N205" s="214"/>
      <c r="O205" s="214"/>
      <c r="P205" s="215"/>
      <c r="Q205" s="216" t="str">
        <f>IF($J205="","",COUNTIF($J$8:$J205,$J205) &amp; "/" &amp; COUNTIF($J$8:$J$209,$J205))</f>
        <v/>
      </c>
      <c r="R205" s="216"/>
      <c r="S205" s="217"/>
      <c r="T205" s="217"/>
      <c r="U205" s="217"/>
      <c r="V205" s="102"/>
    </row>
    <row r="206" spans="1:22" ht="60" customHeight="1">
      <c r="A206" s="209"/>
      <c r="B206" s="209"/>
      <c r="C206" s="209"/>
      <c r="D206" s="209"/>
      <c r="E206" s="95"/>
      <c r="F206" s="96"/>
      <c r="G206" s="210" t="str">
        <f t="shared" si="10"/>
        <v/>
      </c>
      <c r="H206" s="211"/>
      <c r="I206" s="25" t="s">
        <v>124</v>
      </c>
      <c r="J206" s="212"/>
      <c r="K206" s="213"/>
      <c r="L206" s="214" t="str">
        <f>IFERROR(VLOOKUP($J206,生活援助リスト!$A$2:$B$37,2,FALSE),"")</f>
        <v/>
      </c>
      <c r="M206" s="214"/>
      <c r="N206" s="214"/>
      <c r="O206" s="214"/>
      <c r="P206" s="215"/>
      <c r="Q206" s="216" t="str">
        <f>IF($J206="","",COUNTIF($J$8:$J206,$J206) &amp; "/" &amp; COUNTIF($J$8:$J$209,$J206))</f>
        <v/>
      </c>
      <c r="R206" s="216"/>
      <c r="S206" s="217"/>
      <c r="T206" s="217"/>
      <c r="U206" s="217"/>
      <c r="V206" s="102"/>
    </row>
    <row r="207" spans="1:22" ht="60" customHeight="1">
      <c r="A207" s="209"/>
      <c r="B207" s="209"/>
      <c r="C207" s="209"/>
      <c r="D207" s="209"/>
      <c r="E207" s="95"/>
      <c r="F207" s="96"/>
      <c r="G207" s="210" t="str">
        <f t="shared" si="10"/>
        <v/>
      </c>
      <c r="H207" s="211"/>
      <c r="I207" s="25" t="s">
        <v>124</v>
      </c>
      <c r="J207" s="212"/>
      <c r="K207" s="213"/>
      <c r="L207" s="214" t="str">
        <f>IFERROR(VLOOKUP($J207,生活援助リスト!$A$2:$B$37,2,FALSE),"")</f>
        <v/>
      </c>
      <c r="M207" s="214"/>
      <c r="N207" s="214"/>
      <c r="O207" s="214"/>
      <c r="P207" s="215"/>
      <c r="Q207" s="216" t="str">
        <f>IF($J207="","",COUNTIF($J$8:$J207,$J207) &amp; "/" &amp; COUNTIF($J$8:$J$209,$J207))</f>
        <v/>
      </c>
      <c r="R207" s="216"/>
      <c r="S207" s="217"/>
      <c r="T207" s="217"/>
      <c r="U207" s="217"/>
      <c r="V207" s="102"/>
    </row>
    <row r="208" spans="1:22" ht="60" customHeight="1">
      <c r="A208" s="209"/>
      <c r="B208" s="209"/>
      <c r="C208" s="209"/>
      <c r="D208" s="209"/>
      <c r="E208" s="95"/>
      <c r="F208" s="96"/>
      <c r="G208" s="210" t="str">
        <f t="shared" si="10"/>
        <v/>
      </c>
      <c r="H208" s="211"/>
      <c r="I208" s="25" t="s">
        <v>124</v>
      </c>
      <c r="J208" s="212"/>
      <c r="K208" s="213"/>
      <c r="L208" s="214" t="str">
        <f>IFERROR(VLOOKUP($J208,生活援助リスト!$A$2:$B$37,2,FALSE),"")</f>
        <v/>
      </c>
      <c r="M208" s="214"/>
      <c r="N208" s="214"/>
      <c r="O208" s="214"/>
      <c r="P208" s="215"/>
      <c r="Q208" s="216" t="str">
        <f>IF($J208="","",COUNTIF($J$8:$J208,$J208) &amp; "/" &amp; COUNTIF($J$8:$J$209,$J208))</f>
        <v/>
      </c>
      <c r="R208" s="216"/>
      <c r="S208" s="217"/>
      <c r="T208" s="217"/>
      <c r="U208" s="217"/>
      <c r="V208" s="102"/>
    </row>
    <row r="209" spans="1:22" ht="60" customHeight="1">
      <c r="A209" s="209"/>
      <c r="B209" s="209"/>
      <c r="C209" s="209"/>
      <c r="D209" s="209"/>
      <c r="E209" s="95"/>
      <c r="F209" s="96"/>
      <c r="G209" s="210" t="str">
        <f t="shared" si="10"/>
        <v/>
      </c>
      <c r="H209" s="211"/>
      <c r="I209" s="25" t="s">
        <v>124</v>
      </c>
      <c r="J209" s="212"/>
      <c r="K209" s="213"/>
      <c r="L209" s="214" t="str">
        <f>IFERROR(VLOOKUP($J209,生活援助リスト!$A$2:$B$37,2,FALSE),"")</f>
        <v/>
      </c>
      <c r="M209" s="214"/>
      <c r="N209" s="214"/>
      <c r="O209" s="214"/>
      <c r="P209" s="215"/>
      <c r="Q209" s="216" t="str">
        <f>IF($J209="","",COUNTIF($J$8:$J209,$J209) &amp; "/" &amp; COUNTIF($J$8:$J$209,$J209))</f>
        <v/>
      </c>
      <c r="R209" s="216"/>
      <c r="S209" s="217"/>
      <c r="T209" s="217"/>
      <c r="U209" s="217"/>
      <c r="V209" s="92"/>
    </row>
    <row r="210" spans="1:22" ht="15" customHeight="1">
      <c r="A210" s="37" t="s">
        <v>209</v>
      </c>
      <c r="B210" s="223" t="s">
        <v>214</v>
      </c>
      <c r="C210" s="223"/>
      <c r="D210" s="223"/>
      <c r="E210" s="223"/>
      <c r="F210" s="223"/>
      <c r="G210" s="223"/>
      <c r="H210" s="223"/>
      <c r="I210" s="223"/>
      <c r="J210" s="223"/>
      <c r="K210" s="223"/>
      <c r="L210" s="223"/>
      <c r="M210" s="223"/>
      <c r="N210" s="223"/>
      <c r="O210" s="223"/>
      <c r="P210" s="223"/>
      <c r="Q210" s="223"/>
      <c r="R210" s="223"/>
      <c r="S210" s="223"/>
      <c r="T210" s="223"/>
      <c r="U210" s="223"/>
      <c r="V210" s="223"/>
    </row>
  </sheetData>
  <sheetProtection password="CC81" sheet="1" objects="1" scenarios="1"/>
  <mergeCells count="1223">
    <mergeCell ref="B210:V210"/>
    <mergeCell ref="A15:D15"/>
    <mergeCell ref="A16:D16"/>
    <mergeCell ref="A17:D17"/>
    <mergeCell ref="G16:H16"/>
    <mergeCell ref="J16:K16"/>
    <mergeCell ref="L16:P16"/>
    <mergeCell ref="Q16:R16"/>
    <mergeCell ref="S16:U16"/>
    <mergeCell ref="G15:H15"/>
    <mergeCell ref="J15:K15"/>
    <mergeCell ref="L15:P15"/>
    <mergeCell ref="Q15:R15"/>
    <mergeCell ref="S15:U15"/>
    <mergeCell ref="S17:U17"/>
    <mergeCell ref="G17:H17"/>
    <mergeCell ref="J17:K17"/>
    <mergeCell ref="L17:P17"/>
    <mergeCell ref="Q17:R17"/>
    <mergeCell ref="S20:U20"/>
    <mergeCell ref="A21:D21"/>
    <mergeCell ref="G21:H21"/>
    <mergeCell ref="J21:K21"/>
    <mergeCell ref="L21:P21"/>
    <mergeCell ref="A23:D23"/>
    <mergeCell ref="G23:H23"/>
    <mergeCell ref="J23:K23"/>
    <mergeCell ref="L23:P23"/>
    <mergeCell ref="Q23:R23"/>
    <mergeCell ref="S23:U23"/>
    <mergeCell ref="A22:D22"/>
    <mergeCell ref="G22:H22"/>
    <mergeCell ref="L9:P9"/>
    <mergeCell ref="Q9:R9"/>
    <mergeCell ref="S9:U9"/>
    <mergeCell ref="S7:U7"/>
    <mergeCell ref="J11:K11"/>
    <mergeCell ref="L11:P11"/>
    <mergeCell ref="Q11:R11"/>
    <mergeCell ref="S11:U11"/>
    <mergeCell ref="G12:H12"/>
    <mergeCell ref="S14:U14"/>
    <mergeCell ref="G13:H13"/>
    <mergeCell ref="J13:K13"/>
    <mergeCell ref="L13:P13"/>
    <mergeCell ref="Q13:R13"/>
    <mergeCell ref="S13:U13"/>
    <mergeCell ref="G14:H14"/>
    <mergeCell ref="J14:K14"/>
    <mergeCell ref="L14:P14"/>
    <mergeCell ref="Q14:R14"/>
    <mergeCell ref="A2:V2"/>
    <mergeCell ref="A7:D7"/>
    <mergeCell ref="A8:D8"/>
    <mergeCell ref="A9:D9"/>
    <mergeCell ref="A10:D10"/>
    <mergeCell ref="A6:E6"/>
    <mergeCell ref="Q8:R8"/>
    <mergeCell ref="S8:U8"/>
    <mergeCell ref="A13:D13"/>
    <mergeCell ref="J12:K12"/>
    <mergeCell ref="L12:P12"/>
    <mergeCell ref="A11:D11"/>
    <mergeCell ref="A12:D12"/>
    <mergeCell ref="G8:H8"/>
    <mergeCell ref="J8:K8"/>
    <mergeCell ref="L8:P8"/>
    <mergeCell ref="Q12:R12"/>
    <mergeCell ref="S12:U12"/>
    <mergeCell ref="G10:H10"/>
    <mergeCell ref="J10:K10"/>
    <mergeCell ref="L10:P10"/>
    <mergeCell ref="Q10:R10"/>
    <mergeCell ref="S10:U10"/>
    <mergeCell ref="G11:H11"/>
    <mergeCell ref="Q3:V3"/>
    <mergeCell ref="Q4:V4"/>
    <mergeCell ref="G7:I7"/>
    <mergeCell ref="J7:K7"/>
    <mergeCell ref="L7:P7"/>
    <mergeCell ref="Q7:R7"/>
    <mergeCell ref="G9:H9"/>
    <mergeCell ref="J9:K9"/>
    <mergeCell ref="J22:K22"/>
    <mergeCell ref="L22:P22"/>
    <mergeCell ref="Q22:R22"/>
    <mergeCell ref="A14:D14"/>
    <mergeCell ref="Q21:R21"/>
    <mergeCell ref="S21:U21"/>
    <mergeCell ref="A20:D20"/>
    <mergeCell ref="G20:H20"/>
    <mergeCell ref="J20:K20"/>
    <mergeCell ref="L20:P20"/>
    <mergeCell ref="Q20:R20"/>
    <mergeCell ref="S22:U22"/>
    <mergeCell ref="S18:U18"/>
    <mergeCell ref="A19:D19"/>
    <mergeCell ref="G19:H19"/>
    <mergeCell ref="J19:K19"/>
    <mergeCell ref="L19:P19"/>
    <mergeCell ref="Q19:R19"/>
    <mergeCell ref="S19:U19"/>
    <mergeCell ref="A18:D18"/>
    <mergeCell ref="G18:H18"/>
    <mergeCell ref="J18:K18"/>
    <mergeCell ref="L18:P18"/>
    <mergeCell ref="Q18:R18"/>
    <mergeCell ref="S26:U26"/>
    <mergeCell ref="A27:D27"/>
    <mergeCell ref="G27:H27"/>
    <mergeCell ref="J27:K27"/>
    <mergeCell ref="L27:P27"/>
    <mergeCell ref="Q27:R27"/>
    <mergeCell ref="S27:U27"/>
    <mergeCell ref="A26:D26"/>
    <mergeCell ref="G26:H26"/>
    <mergeCell ref="J26:K26"/>
    <mergeCell ref="L26:P26"/>
    <mergeCell ref="Q26:R26"/>
    <mergeCell ref="S24:U24"/>
    <mergeCell ref="A25:D25"/>
    <mergeCell ref="G25:H25"/>
    <mergeCell ref="J25:K25"/>
    <mergeCell ref="L25:P25"/>
    <mergeCell ref="Q25:R25"/>
    <mergeCell ref="S25:U25"/>
    <mergeCell ref="A24:D24"/>
    <mergeCell ref="G24:H24"/>
    <mergeCell ref="J24:K24"/>
    <mergeCell ref="L24:P24"/>
    <mergeCell ref="Q24:R24"/>
    <mergeCell ref="S30:U30"/>
    <mergeCell ref="A31:D31"/>
    <mergeCell ref="G31:H31"/>
    <mergeCell ref="J31:K31"/>
    <mergeCell ref="L31:P31"/>
    <mergeCell ref="Q31:R31"/>
    <mergeCell ref="S31:U31"/>
    <mergeCell ref="A30:D30"/>
    <mergeCell ref="G30:H30"/>
    <mergeCell ref="J30:K30"/>
    <mergeCell ref="L30:P30"/>
    <mergeCell ref="Q30:R30"/>
    <mergeCell ref="S28:U28"/>
    <mergeCell ref="A29:D29"/>
    <mergeCell ref="G29:H29"/>
    <mergeCell ref="J29:K29"/>
    <mergeCell ref="L29:P29"/>
    <mergeCell ref="Q29:R29"/>
    <mergeCell ref="S29:U29"/>
    <mergeCell ref="A28:D28"/>
    <mergeCell ref="G28:H28"/>
    <mergeCell ref="J28:K28"/>
    <mergeCell ref="L28:P28"/>
    <mergeCell ref="Q28:R28"/>
    <mergeCell ref="S34:U34"/>
    <mergeCell ref="A35:D35"/>
    <mergeCell ref="G35:H35"/>
    <mergeCell ref="J35:K35"/>
    <mergeCell ref="L35:P35"/>
    <mergeCell ref="Q35:R35"/>
    <mergeCell ref="S35:U35"/>
    <mergeCell ref="A34:D34"/>
    <mergeCell ref="G34:H34"/>
    <mergeCell ref="J34:K34"/>
    <mergeCell ref="L34:P34"/>
    <mergeCell ref="Q34:R34"/>
    <mergeCell ref="S32:U32"/>
    <mergeCell ref="A33:D33"/>
    <mergeCell ref="G33:H33"/>
    <mergeCell ref="J33:K33"/>
    <mergeCell ref="L33:P33"/>
    <mergeCell ref="Q33:R33"/>
    <mergeCell ref="S33:U33"/>
    <mergeCell ref="A32:D32"/>
    <mergeCell ref="G32:H32"/>
    <mergeCell ref="J32:K32"/>
    <mergeCell ref="L32:P32"/>
    <mergeCell ref="Q32:R32"/>
    <mergeCell ref="S38:U38"/>
    <mergeCell ref="A39:D39"/>
    <mergeCell ref="G39:H39"/>
    <mergeCell ref="J39:K39"/>
    <mergeCell ref="L39:P39"/>
    <mergeCell ref="Q39:R39"/>
    <mergeCell ref="S39:U39"/>
    <mergeCell ref="A38:D38"/>
    <mergeCell ref="G38:H38"/>
    <mergeCell ref="J38:K38"/>
    <mergeCell ref="L38:P38"/>
    <mergeCell ref="Q38:R38"/>
    <mergeCell ref="S36:U36"/>
    <mergeCell ref="A37:D37"/>
    <mergeCell ref="G37:H37"/>
    <mergeCell ref="J37:K37"/>
    <mergeCell ref="L37:P37"/>
    <mergeCell ref="Q37:R37"/>
    <mergeCell ref="S37:U37"/>
    <mergeCell ref="A36:D36"/>
    <mergeCell ref="G36:H36"/>
    <mergeCell ref="J36:K36"/>
    <mergeCell ref="L36:P36"/>
    <mergeCell ref="Q36:R36"/>
    <mergeCell ref="S42:U42"/>
    <mergeCell ref="A43:D43"/>
    <mergeCell ref="G43:H43"/>
    <mergeCell ref="J43:K43"/>
    <mergeCell ref="L43:P43"/>
    <mergeCell ref="Q43:R43"/>
    <mergeCell ref="S43:U43"/>
    <mergeCell ref="A42:D42"/>
    <mergeCell ref="G42:H42"/>
    <mergeCell ref="J42:K42"/>
    <mergeCell ref="L42:P42"/>
    <mergeCell ref="Q42:R42"/>
    <mergeCell ref="S40:U40"/>
    <mergeCell ref="A41:D41"/>
    <mergeCell ref="G41:H41"/>
    <mergeCell ref="J41:K41"/>
    <mergeCell ref="L41:P41"/>
    <mergeCell ref="Q41:R41"/>
    <mergeCell ref="S41:U41"/>
    <mergeCell ref="A40:D40"/>
    <mergeCell ref="G40:H40"/>
    <mergeCell ref="J40:K40"/>
    <mergeCell ref="L40:P40"/>
    <mergeCell ref="Q40:R40"/>
    <mergeCell ref="S46:U46"/>
    <mergeCell ref="A47:D47"/>
    <mergeCell ref="G47:H47"/>
    <mergeCell ref="J47:K47"/>
    <mergeCell ref="L47:P47"/>
    <mergeCell ref="Q47:R47"/>
    <mergeCell ref="S47:U47"/>
    <mergeCell ref="A46:D46"/>
    <mergeCell ref="G46:H46"/>
    <mergeCell ref="J46:K46"/>
    <mergeCell ref="L46:P46"/>
    <mergeCell ref="Q46:R46"/>
    <mergeCell ref="S44:U44"/>
    <mergeCell ref="A45:D45"/>
    <mergeCell ref="G45:H45"/>
    <mergeCell ref="J45:K45"/>
    <mergeCell ref="L45:P45"/>
    <mergeCell ref="Q45:R45"/>
    <mergeCell ref="S45:U45"/>
    <mergeCell ref="A44:D44"/>
    <mergeCell ref="G44:H44"/>
    <mergeCell ref="J44:K44"/>
    <mergeCell ref="L44:P44"/>
    <mergeCell ref="Q44:R44"/>
    <mergeCell ref="S50:U50"/>
    <mergeCell ref="A51:D51"/>
    <mergeCell ref="G51:H51"/>
    <mergeCell ref="J51:K51"/>
    <mergeCell ref="L51:P51"/>
    <mergeCell ref="Q51:R51"/>
    <mergeCell ref="S51:U51"/>
    <mergeCell ref="A50:D50"/>
    <mergeCell ref="G50:H50"/>
    <mergeCell ref="J50:K50"/>
    <mergeCell ref="L50:P50"/>
    <mergeCell ref="Q50:R50"/>
    <mergeCell ref="S48:U48"/>
    <mergeCell ref="A49:D49"/>
    <mergeCell ref="G49:H49"/>
    <mergeCell ref="J49:K49"/>
    <mergeCell ref="L49:P49"/>
    <mergeCell ref="Q49:R49"/>
    <mergeCell ref="S49:U49"/>
    <mergeCell ref="A48:D48"/>
    <mergeCell ref="G48:H48"/>
    <mergeCell ref="J48:K48"/>
    <mergeCell ref="L48:P48"/>
    <mergeCell ref="Q48:R48"/>
    <mergeCell ref="S54:U54"/>
    <mergeCell ref="A55:D55"/>
    <mergeCell ref="G55:H55"/>
    <mergeCell ref="J55:K55"/>
    <mergeCell ref="L55:P55"/>
    <mergeCell ref="Q55:R55"/>
    <mergeCell ref="S55:U55"/>
    <mergeCell ref="A54:D54"/>
    <mergeCell ref="G54:H54"/>
    <mergeCell ref="J54:K54"/>
    <mergeCell ref="L54:P54"/>
    <mergeCell ref="Q54:R54"/>
    <mergeCell ref="S52:U52"/>
    <mergeCell ref="A53:D53"/>
    <mergeCell ref="G53:H53"/>
    <mergeCell ref="J53:K53"/>
    <mergeCell ref="L53:P53"/>
    <mergeCell ref="Q53:R53"/>
    <mergeCell ref="S53:U53"/>
    <mergeCell ref="A52:D52"/>
    <mergeCell ref="G52:H52"/>
    <mergeCell ref="J52:K52"/>
    <mergeCell ref="L52:P52"/>
    <mergeCell ref="Q52:R52"/>
    <mergeCell ref="S58:U58"/>
    <mergeCell ref="A59:D59"/>
    <mergeCell ref="G59:H59"/>
    <mergeCell ref="J59:K59"/>
    <mergeCell ref="L59:P59"/>
    <mergeCell ref="Q59:R59"/>
    <mergeCell ref="S59:U59"/>
    <mergeCell ref="A58:D58"/>
    <mergeCell ref="G58:H58"/>
    <mergeCell ref="J58:K58"/>
    <mergeCell ref="L58:P58"/>
    <mergeCell ref="Q58:R58"/>
    <mergeCell ref="S56:U56"/>
    <mergeCell ref="A57:D57"/>
    <mergeCell ref="G57:H57"/>
    <mergeCell ref="J57:K57"/>
    <mergeCell ref="L57:P57"/>
    <mergeCell ref="Q57:R57"/>
    <mergeCell ref="S57:U57"/>
    <mergeCell ref="A56:D56"/>
    <mergeCell ref="G56:H56"/>
    <mergeCell ref="J56:K56"/>
    <mergeCell ref="L56:P56"/>
    <mergeCell ref="Q56:R56"/>
    <mergeCell ref="S62:U62"/>
    <mergeCell ref="A63:D63"/>
    <mergeCell ref="G63:H63"/>
    <mergeCell ref="J63:K63"/>
    <mergeCell ref="L63:P63"/>
    <mergeCell ref="Q63:R63"/>
    <mergeCell ref="S63:U63"/>
    <mergeCell ref="A62:D62"/>
    <mergeCell ref="G62:H62"/>
    <mergeCell ref="J62:K62"/>
    <mergeCell ref="L62:P62"/>
    <mergeCell ref="Q62:R62"/>
    <mergeCell ref="S60:U60"/>
    <mergeCell ref="A61:D61"/>
    <mergeCell ref="G61:H61"/>
    <mergeCell ref="J61:K61"/>
    <mergeCell ref="L61:P61"/>
    <mergeCell ref="Q61:R61"/>
    <mergeCell ref="S61:U61"/>
    <mergeCell ref="A60:D60"/>
    <mergeCell ref="G60:H60"/>
    <mergeCell ref="J60:K60"/>
    <mergeCell ref="L60:P60"/>
    <mergeCell ref="Q60:R60"/>
    <mergeCell ref="S66:U66"/>
    <mergeCell ref="A67:D67"/>
    <mergeCell ref="G67:H67"/>
    <mergeCell ref="J67:K67"/>
    <mergeCell ref="L67:P67"/>
    <mergeCell ref="Q67:R67"/>
    <mergeCell ref="S67:U67"/>
    <mergeCell ref="A66:D66"/>
    <mergeCell ref="G66:H66"/>
    <mergeCell ref="J66:K66"/>
    <mergeCell ref="L66:P66"/>
    <mergeCell ref="Q66:R66"/>
    <mergeCell ref="S64:U64"/>
    <mergeCell ref="A65:D65"/>
    <mergeCell ref="G65:H65"/>
    <mergeCell ref="J65:K65"/>
    <mergeCell ref="L65:P65"/>
    <mergeCell ref="Q65:R65"/>
    <mergeCell ref="S65:U65"/>
    <mergeCell ref="A64:D64"/>
    <mergeCell ref="G64:H64"/>
    <mergeCell ref="J64:K64"/>
    <mergeCell ref="L64:P64"/>
    <mergeCell ref="Q64:R64"/>
    <mergeCell ref="S70:U70"/>
    <mergeCell ref="A71:D71"/>
    <mergeCell ref="G71:H71"/>
    <mergeCell ref="J71:K71"/>
    <mergeCell ref="L71:P71"/>
    <mergeCell ref="Q71:R71"/>
    <mergeCell ref="S71:U71"/>
    <mergeCell ref="A70:D70"/>
    <mergeCell ref="G70:H70"/>
    <mergeCell ref="J70:K70"/>
    <mergeCell ref="L70:P70"/>
    <mergeCell ref="Q70:R70"/>
    <mergeCell ref="S68:U68"/>
    <mergeCell ref="A69:D69"/>
    <mergeCell ref="G69:H69"/>
    <mergeCell ref="J69:K69"/>
    <mergeCell ref="L69:P69"/>
    <mergeCell ref="Q69:R69"/>
    <mergeCell ref="S69:U69"/>
    <mergeCell ref="A68:D68"/>
    <mergeCell ref="G68:H68"/>
    <mergeCell ref="J68:K68"/>
    <mergeCell ref="L68:P68"/>
    <mergeCell ref="Q68:R68"/>
    <mergeCell ref="S74:U74"/>
    <mergeCell ref="A75:D75"/>
    <mergeCell ref="G75:H75"/>
    <mergeCell ref="J75:K75"/>
    <mergeCell ref="L75:P75"/>
    <mergeCell ref="Q75:R75"/>
    <mergeCell ref="S75:U75"/>
    <mergeCell ref="A74:D74"/>
    <mergeCell ref="G74:H74"/>
    <mergeCell ref="J74:K74"/>
    <mergeCell ref="L74:P74"/>
    <mergeCell ref="Q74:R74"/>
    <mergeCell ref="S72:U72"/>
    <mergeCell ref="A73:D73"/>
    <mergeCell ref="G73:H73"/>
    <mergeCell ref="J73:K73"/>
    <mergeCell ref="L73:P73"/>
    <mergeCell ref="Q73:R73"/>
    <mergeCell ref="S73:U73"/>
    <mergeCell ref="A72:D72"/>
    <mergeCell ref="G72:H72"/>
    <mergeCell ref="J72:K72"/>
    <mergeCell ref="L72:P72"/>
    <mergeCell ref="Q72:R72"/>
    <mergeCell ref="S78:U78"/>
    <mergeCell ref="A79:D79"/>
    <mergeCell ref="G79:H79"/>
    <mergeCell ref="J79:K79"/>
    <mergeCell ref="L79:P79"/>
    <mergeCell ref="Q79:R79"/>
    <mergeCell ref="S79:U79"/>
    <mergeCell ref="A78:D78"/>
    <mergeCell ref="G78:H78"/>
    <mergeCell ref="J78:K78"/>
    <mergeCell ref="L78:P78"/>
    <mergeCell ref="Q78:R78"/>
    <mergeCell ref="S76:U76"/>
    <mergeCell ref="A77:D77"/>
    <mergeCell ref="G77:H77"/>
    <mergeCell ref="J77:K77"/>
    <mergeCell ref="L77:P77"/>
    <mergeCell ref="Q77:R77"/>
    <mergeCell ref="S77:U77"/>
    <mergeCell ref="A76:D76"/>
    <mergeCell ref="G76:H76"/>
    <mergeCell ref="J76:K76"/>
    <mergeCell ref="L76:P76"/>
    <mergeCell ref="Q76:R76"/>
    <mergeCell ref="S82:U82"/>
    <mergeCell ref="A83:D83"/>
    <mergeCell ref="G83:H83"/>
    <mergeCell ref="J83:K83"/>
    <mergeCell ref="L83:P83"/>
    <mergeCell ref="Q83:R83"/>
    <mergeCell ref="S83:U83"/>
    <mergeCell ref="A82:D82"/>
    <mergeCell ref="G82:H82"/>
    <mergeCell ref="J82:K82"/>
    <mergeCell ref="L82:P82"/>
    <mergeCell ref="Q82:R82"/>
    <mergeCell ref="S80:U80"/>
    <mergeCell ref="A81:D81"/>
    <mergeCell ref="G81:H81"/>
    <mergeCell ref="J81:K81"/>
    <mergeCell ref="L81:P81"/>
    <mergeCell ref="Q81:R81"/>
    <mergeCell ref="S81:U81"/>
    <mergeCell ref="A80:D80"/>
    <mergeCell ref="G80:H80"/>
    <mergeCell ref="J80:K80"/>
    <mergeCell ref="L80:P80"/>
    <mergeCell ref="Q80:R80"/>
    <mergeCell ref="S126:U126"/>
    <mergeCell ref="A127:D127"/>
    <mergeCell ref="G127:H127"/>
    <mergeCell ref="J127:K127"/>
    <mergeCell ref="L127:P127"/>
    <mergeCell ref="Q127:R127"/>
    <mergeCell ref="S127:U127"/>
    <mergeCell ref="A126:D126"/>
    <mergeCell ref="G126:H126"/>
    <mergeCell ref="J126:K126"/>
    <mergeCell ref="L126:P126"/>
    <mergeCell ref="Q126:R126"/>
    <mergeCell ref="S84:U84"/>
    <mergeCell ref="A85:D85"/>
    <mergeCell ref="G85:H85"/>
    <mergeCell ref="J85:K85"/>
    <mergeCell ref="L85:P85"/>
    <mergeCell ref="Q85:R85"/>
    <mergeCell ref="S85:U85"/>
    <mergeCell ref="A84:D84"/>
    <mergeCell ref="G84:H84"/>
    <mergeCell ref="J84:K84"/>
    <mergeCell ref="L84:P84"/>
    <mergeCell ref="Q84:R84"/>
    <mergeCell ref="A86:D86"/>
    <mergeCell ref="G86:H86"/>
    <mergeCell ref="J86:K86"/>
    <mergeCell ref="L86:P86"/>
    <mergeCell ref="Q86:R86"/>
    <mergeCell ref="S86:U86"/>
    <mergeCell ref="A87:D87"/>
    <mergeCell ref="G87:H87"/>
    <mergeCell ref="S130:U130"/>
    <mergeCell ref="A131:D131"/>
    <mergeCell ref="G131:H131"/>
    <mergeCell ref="J131:K131"/>
    <mergeCell ref="L131:P131"/>
    <mergeCell ref="Q131:R131"/>
    <mergeCell ref="S131:U131"/>
    <mergeCell ref="A130:D130"/>
    <mergeCell ref="G130:H130"/>
    <mergeCell ref="J130:K130"/>
    <mergeCell ref="L130:P130"/>
    <mergeCell ref="Q130:R130"/>
    <mergeCell ref="S128:U128"/>
    <mergeCell ref="A129:D129"/>
    <mergeCell ref="G129:H129"/>
    <mergeCell ref="J129:K129"/>
    <mergeCell ref="L129:P129"/>
    <mergeCell ref="Q129:R129"/>
    <mergeCell ref="S129:U129"/>
    <mergeCell ref="A128:D128"/>
    <mergeCell ref="G128:H128"/>
    <mergeCell ref="J128:K128"/>
    <mergeCell ref="L128:P128"/>
    <mergeCell ref="Q128:R128"/>
    <mergeCell ref="S134:U134"/>
    <mergeCell ref="A135:D135"/>
    <mergeCell ref="G135:H135"/>
    <mergeCell ref="J135:K135"/>
    <mergeCell ref="L135:P135"/>
    <mergeCell ref="Q135:R135"/>
    <mergeCell ref="S135:U135"/>
    <mergeCell ref="A134:D134"/>
    <mergeCell ref="G134:H134"/>
    <mergeCell ref="J134:K134"/>
    <mergeCell ref="L134:P134"/>
    <mergeCell ref="Q134:R134"/>
    <mergeCell ref="S132:U132"/>
    <mergeCell ref="A133:D133"/>
    <mergeCell ref="G133:H133"/>
    <mergeCell ref="J133:K133"/>
    <mergeCell ref="L133:P133"/>
    <mergeCell ref="Q133:R133"/>
    <mergeCell ref="S133:U133"/>
    <mergeCell ref="A132:D132"/>
    <mergeCell ref="G132:H132"/>
    <mergeCell ref="J132:K132"/>
    <mergeCell ref="L132:P132"/>
    <mergeCell ref="Q132:R132"/>
    <mergeCell ref="S138:U138"/>
    <mergeCell ref="A139:D139"/>
    <mergeCell ref="G139:H139"/>
    <mergeCell ref="J139:K139"/>
    <mergeCell ref="L139:P139"/>
    <mergeCell ref="Q139:R139"/>
    <mergeCell ref="S139:U139"/>
    <mergeCell ref="A138:D138"/>
    <mergeCell ref="G138:H138"/>
    <mergeCell ref="J138:K138"/>
    <mergeCell ref="L138:P138"/>
    <mergeCell ref="Q138:R138"/>
    <mergeCell ref="S136:U136"/>
    <mergeCell ref="A137:D137"/>
    <mergeCell ref="G137:H137"/>
    <mergeCell ref="J137:K137"/>
    <mergeCell ref="L137:P137"/>
    <mergeCell ref="Q137:R137"/>
    <mergeCell ref="S137:U137"/>
    <mergeCell ref="A136:D136"/>
    <mergeCell ref="G136:H136"/>
    <mergeCell ref="J136:K136"/>
    <mergeCell ref="L136:P136"/>
    <mergeCell ref="Q136:R136"/>
    <mergeCell ref="S142:U142"/>
    <mergeCell ref="A143:D143"/>
    <mergeCell ref="G143:H143"/>
    <mergeCell ref="J143:K143"/>
    <mergeCell ref="L143:P143"/>
    <mergeCell ref="Q143:R143"/>
    <mergeCell ref="S143:U143"/>
    <mergeCell ref="A142:D142"/>
    <mergeCell ref="G142:H142"/>
    <mergeCell ref="J142:K142"/>
    <mergeCell ref="L142:P142"/>
    <mergeCell ref="Q142:R142"/>
    <mergeCell ref="S140:U140"/>
    <mergeCell ref="A141:D141"/>
    <mergeCell ref="G141:H141"/>
    <mergeCell ref="J141:K141"/>
    <mergeCell ref="L141:P141"/>
    <mergeCell ref="Q141:R141"/>
    <mergeCell ref="S141:U141"/>
    <mergeCell ref="A140:D140"/>
    <mergeCell ref="G140:H140"/>
    <mergeCell ref="J140:K140"/>
    <mergeCell ref="L140:P140"/>
    <mergeCell ref="Q140:R140"/>
    <mergeCell ref="S146:U146"/>
    <mergeCell ref="A147:D147"/>
    <mergeCell ref="G147:H147"/>
    <mergeCell ref="J147:K147"/>
    <mergeCell ref="L147:P147"/>
    <mergeCell ref="Q147:R147"/>
    <mergeCell ref="S147:U147"/>
    <mergeCell ref="A146:D146"/>
    <mergeCell ref="G146:H146"/>
    <mergeCell ref="J146:K146"/>
    <mergeCell ref="L146:P146"/>
    <mergeCell ref="Q146:R146"/>
    <mergeCell ref="S144:U144"/>
    <mergeCell ref="A145:D145"/>
    <mergeCell ref="G145:H145"/>
    <mergeCell ref="J145:K145"/>
    <mergeCell ref="L145:P145"/>
    <mergeCell ref="Q145:R145"/>
    <mergeCell ref="S145:U145"/>
    <mergeCell ref="A144:D144"/>
    <mergeCell ref="G144:H144"/>
    <mergeCell ref="J144:K144"/>
    <mergeCell ref="L144:P144"/>
    <mergeCell ref="Q144:R144"/>
    <mergeCell ref="S150:U150"/>
    <mergeCell ref="A151:D151"/>
    <mergeCell ref="G151:H151"/>
    <mergeCell ref="J151:K151"/>
    <mergeCell ref="L151:P151"/>
    <mergeCell ref="Q151:R151"/>
    <mergeCell ref="S151:U151"/>
    <mergeCell ref="A150:D150"/>
    <mergeCell ref="G150:H150"/>
    <mergeCell ref="J150:K150"/>
    <mergeCell ref="L150:P150"/>
    <mergeCell ref="Q150:R150"/>
    <mergeCell ref="S148:U148"/>
    <mergeCell ref="A149:D149"/>
    <mergeCell ref="G149:H149"/>
    <mergeCell ref="J149:K149"/>
    <mergeCell ref="L149:P149"/>
    <mergeCell ref="Q149:R149"/>
    <mergeCell ref="S149:U149"/>
    <mergeCell ref="A148:D148"/>
    <mergeCell ref="G148:H148"/>
    <mergeCell ref="J148:K148"/>
    <mergeCell ref="L148:P148"/>
    <mergeCell ref="Q148:R148"/>
    <mergeCell ref="S154:U154"/>
    <mergeCell ref="A155:D155"/>
    <mergeCell ref="G155:H155"/>
    <mergeCell ref="J155:K155"/>
    <mergeCell ref="L155:P155"/>
    <mergeCell ref="Q155:R155"/>
    <mergeCell ref="S155:U155"/>
    <mergeCell ref="A154:D154"/>
    <mergeCell ref="G154:H154"/>
    <mergeCell ref="J154:K154"/>
    <mergeCell ref="L154:P154"/>
    <mergeCell ref="Q154:R154"/>
    <mergeCell ref="S152:U152"/>
    <mergeCell ref="A153:D153"/>
    <mergeCell ref="G153:H153"/>
    <mergeCell ref="J153:K153"/>
    <mergeCell ref="L153:P153"/>
    <mergeCell ref="Q153:R153"/>
    <mergeCell ref="S153:U153"/>
    <mergeCell ref="A152:D152"/>
    <mergeCell ref="G152:H152"/>
    <mergeCell ref="J152:K152"/>
    <mergeCell ref="L152:P152"/>
    <mergeCell ref="Q152:R152"/>
    <mergeCell ref="S158:U158"/>
    <mergeCell ref="A159:D159"/>
    <mergeCell ref="G159:H159"/>
    <mergeCell ref="J159:K159"/>
    <mergeCell ref="L159:P159"/>
    <mergeCell ref="Q159:R159"/>
    <mergeCell ref="S159:U159"/>
    <mergeCell ref="A158:D158"/>
    <mergeCell ref="G158:H158"/>
    <mergeCell ref="J158:K158"/>
    <mergeCell ref="L158:P158"/>
    <mergeCell ref="Q158:R158"/>
    <mergeCell ref="S156:U156"/>
    <mergeCell ref="A157:D157"/>
    <mergeCell ref="G157:H157"/>
    <mergeCell ref="J157:K157"/>
    <mergeCell ref="L157:P157"/>
    <mergeCell ref="Q157:R157"/>
    <mergeCell ref="S157:U157"/>
    <mergeCell ref="A156:D156"/>
    <mergeCell ref="G156:H156"/>
    <mergeCell ref="J156:K156"/>
    <mergeCell ref="L156:P156"/>
    <mergeCell ref="Q156:R156"/>
    <mergeCell ref="L163:P163"/>
    <mergeCell ref="Q163:R163"/>
    <mergeCell ref="S163:U163"/>
    <mergeCell ref="A162:D162"/>
    <mergeCell ref="G162:H162"/>
    <mergeCell ref="J162:K162"/>
    <mergeCell ref="L162:P162"/>
    <mergeCell ref="Q162:R162"/>
    <mergeCell ref="S160:U160"/>
    <mergeCell ref="A161:D161"/>
    <mergeCell ref="G161:H161"/>
    <mergeCell ref="J161:K161"/>
    <mergeCell ref="L161:P161"/>
    <mergeCell ref="Q161:R161"/>
    <mergeCell ref="S161:U161"/>
    <mergeCell ref="A160:D160"/>
    <mergeCell ref="G160:H160"/>
    <mergeCell ref="J160:K160"/>
    <mergeCell ref="L160:P160"/>
    <mergeCell ref="Q160:R160"/>
    <mergeCell ref="J87:K87"/>
    <mergeCell ref="L87:P87"/>
    <mergeCell ref="Q87:R87"/>
    <mergeCell ref="S87:U87"/>
    <mergeCell ref="S164:U164"/>
    <mergeCell ref="A209:D209"/>
    <mergeCell ref="G209:H209"/>
    <mergeCell ref="J209:K209"/>
    <mergeCell ref="L209:P209"/>
    <mergeCell ref="Q209:R209"/>
    <mergeCell ref="S209:U209"/>
    <mergeCell ref="A164:D164"/>
    <mergeCell ref="G164:H164"/>
    <mergeCell ref="J164:K164"/>
    <mergeCell ref="L164:P164"/>
    <mergeCell ref="Q164:R164"/>
    <mergeCell ref="A165:D165"/>
    <mergeCell ref="G165:H165"/>
    <mergeCell ref="J165:K165"/>
    <mergeCell ref="L165:P165"/>
    <mergeCell ref="Q165:R165"/>
    <mergeCell ref="S165:U165"/>
    <mergeCell ref="A166:D166"/>
    <mergeCell ref="G166:H166"/>
    <mergeCell ref="A90:D90"/>
    <mergeCell ref="G90:H90"/>
    <mergeCell ref="J90:K90"/>
    <mergeCell ref="L90:P90"/>
    <mergeCell ref="Q90:R90"/>
    <mergeCell ref="S90:U90"/>
    <mergeCell ref="A91:D91"/>
    <mergeCell ref="G91:H91"/>
    <mergeCell ref="J91:K91"/>
    <mergeCell ref="L91:P91"/>
    <mergeCell ref="Q91:R91"/>
    <mergeCell ref="S91:U91"/>
    <mergeCell ref="A88:D88"/>
    <mergeCell ref="G88:H88"/>
    <mergeCell ref="J88:K88"/>
    <mergeCell ref="L88:P88"/>
    <mergeCell ref="Q88:R88"/>
    <mergeCell ref="S88:U88"/>
    <mergeCell ref="A89:D89"/>
    <mergeCell ref="G89:H89"/>
    <mergeCell ref="J89:K89"/>
    <mergeCell ref="L89:P89"/>
    <mergeCell ref="Q89:R89"/>
    <mergeCell ref="S89:U89"/>
    <mergeCell ref="A94:D94"/>
    <mergeCell ref="G94:H94"/>
    <mergeCell ref="J94:K94"/>
    <mergeCell ref="L94:P94"/>
    <mergeCell ref="Q94:R94"/>
    <mergeCell ref="S94:U94"/>
    <mergeCell ref="A95:D95"/>
    <mergeCell ref="G95:H95"/>
    <mergeCell ref="J95:K95"/>
    <mergeCell ref="L95:P95"/>
    <mergeCell ref="Q95:R95"/>
    <mergeCell ref="S95:U95"/>
    <mergeCell ref="A92:D92"/>
    <mergeCell ref="G92:H92"/>
    <mergeCell ref="J92:K92"/>
    <mergeCell ref="L92:P92"/>
    <mergeCell ref="Q92:R92"/>
    <mergeCell ref="S92:U92"/>
    <mergeCell ref="A93:D93"/>
    <mergeCell ref="G93:H93"/>
    <mergeCell ref="J93:K93"/>
    <mergeCell ref="L93:P93"/>
    <mergeCell ref="Q93:R93"/>
    <mergeCell ref="S93:U93"/>
    <mergeCell ref="A98:D98"/>
    <mergeCell ref="G98:H98"/>
    <mergeCell ref="J98:K98"/>
    <mergeCell ref="L98:P98"/>
    <mergeCell ref="Q98:R98"/>
    <mergeCell ref="S98:U98"/>
    <mergeCell ref="A99:D99"/>
    <mergeCell ref="G99:H99"/>
    <mergeCell ref="J99:K99"/>
    <mergeCell ref="L99:P99"/>
    <mergeCell ref="Q99:R99"/>
    <mergeCell ref="S99:U99"/>
    <mergeCell ref="A96:D96"/>
    <mergeCell ref="G96:H96"/>
    <mergeCell ref="J96:K96"/>
    <mergeCell ref="L96:P96"/>
    <mergeCell ref="Q96:R96"/>
    <mergeCell ref="S96:U96"/>
    <mergeCell ref="A97:D97"/>
    <mergeCell ref="G97:H97"/>
    <mergeCell ref="J97:K97"/>
    <mergeCell ref="L97:P97"/>
    <mergeCell ref="Q97:R97"/>
    <mergeCell ref="S97:U97"/>
    <mergeCell ref="A102:D102"/>
    <mergeCell ref="G102:H102"/>
    <mergeCell ref="J102:K102"/>
    <mergeCell ref="L102:P102"/>
    <mergeCell ref="Q102:R102"/>
    <mergeCell ref="S102:U102"/>
    <mergeCell ref="A103:D103"/>
    <mergeCell ref="G103:H103"/>
    <mergeCell ref="J103:K103"/>
    <mergeCell ref="L103:P103"/>
    <mergeCell ref="Q103:R103"/>
    <mergeCell ref="S103:U103"/>
    <mergeCell ref="A100:D100"/>
    <mergeCell ref="G100:H100"/>
    <mergeCell ref="J100:K100"/>
    <mergeCell ref="L100:P100"/>
    <mergeCell ref="Q100:R100"/>
    <mergeCell ref="S100:U100"/>
    <mergeCell ref="A101:D101"/>
    <mergeCell ref="G101:H101"/>
    <mergeCell ref="J101:K101"/>
    <mergeCell ref="L101:P101"/>
    <mergeCell ref="Q101:R101"/>
    <mergeCell ref="S101:U101"/>
    <mergeCell ref="A106:D106"/>
    <mergeCell ref="G106:H106"/>
    <mergeCell ref="J106:K106"/>
    <mergeCell ref="L106:P106"/>
    <mergeCell ref="Q106:R106"/>
    <mergeCell ref="S106:U106"/>
    <mergeCell ref="A107:D107"/>
    <mergeCell ref="G107:H107"/>
    <mergeCell ref="J107:K107"/>
    <mergeCell ref="L107:P107"/>
    <mergeCell ref="Q107:R107"/>
    <mergeCell ref="S107:U107"/>
    <mergeCell ref="A104:D104"/>
    <mergeCell ref="G104:H104"/>
    <mergeCell ref="J104:K104"/>
    <mergeCell ref="L104:P104"/>
    <mergeCell ref="Q104:R104"/>
    <mergeCell ref="S104:U104"/>
    <mergeCell ref="A105:D105"/>
    <mergeCell ref="G105:H105"/>
    <mergeCell ref="J105:K105"/>
    <mergeCell ref="L105:P105"/>
    <mergeCell ref="Q105:R105"/>
    <mergeCell ref="S105:U105"/>
    <mergeCell ref="A110:D110"/>
    <mergeCell ref="G110:H110"/>
    <mergeCell ref="J110:K110"/>
    <mergeCell ref="L110:P110"/>
    <mergeCell ref="Q110:R110"/>
    <mergeCell ref="S110:U110"/>
    <mergeCell ref="A111:D111"/>
    <mergeCell ref="G111:H111"/>
    <mergeCell ref="J111:K111"/>
    <mergeCell ref="L111:P111"/>
    <mergeCell ref="Q111:R111"/>
    <mergeCell ref="S111:U111"/>
    <mergeCell ref="A108:D108"/>
    <mergeCell ref="G108:H108"/>
    <mergeCell ref="J108:K108"/>
    <mergeCell ref="L108:P108"/>
    <mergeCell ref="Q108:R108"/>
    <mergeCell ref="S108:U108"/>
    <mergeCell ref="A109:D109"/>
    <mergeCell ref="G109:H109"/>
    <mergeCell ref="J109:K109"/>
    <mergeCell ref="L109:P109"/>
    <mergeCell ref="Q109:R109"/>
    <mergeCell ref="S109:U109"/>
    <mergeCell ref="A114:D114"/>
    <mergeCell ref="G114:H114"/>
    <mergeCell ref="J114:K114"/>
    <mergeCell ref="L114:P114"/>
    <mergeCell ref="Q114:R114"/>
    <mergeCell ref="S114:U114"/>
    <mergeCell ref="A115:D115"/>
    <mergeCell ref="G115:H115"/>
    <mergeCell ref="J115:K115"/>
    <mergeCell ref="L115:P115"/>
    <mergeCell ref="Q115:R115"/>
    <mergeCell ref="S115:U115"/>
    <mergeCell ref="A112:D112"/>
    <mergeCell ref="G112:H112"/>
    <mergeCell ref="J112:K112"/>
    <mergeCell ref="L112:P112"/>
    <mergeCell ref="Q112:R112"/>
    <mergeCell ref="S112:U112"/>
    <mergeCell ref="A113:D113"/>
    <mergeCell ref="G113:H113"/>
    <mergeCell ref="J113:K113"/>
    <mergeCell ref="L113:P113"/>
    <mergeCell ref="Q113:R113"/>
    <mergeCell ref="S113:U113"/>
    <mergeCell ref="A118:D118"/>
    <mergeCell ref="G118:H118"/>
    <mergeCell ref="J118:K118"/>
    <mergeCell ref="L118:P118"/>
    <mergeCell ref="Q118:R118"/>
    <mergeCell ref="S118:U118"/>
    <mergeCell ref="A119:D119"/>
    <mergeCell ref="G119:H119"/>
    <mergeCell ref="J119:K119"/>
    <mergeCell ref="L119:P119"/>
    <mergeCell ref="Q119:R119"/>
    <mergeCell ref="S119:U119"/>
    <mergeCell ref="A116:D116"/>
    <mergeCell ref="G116:H116"/>
    <mergeCell ref="J116:K116"/>
    <mergeCell ref="L116:P116"/>
    <mergeCell ref="Q116:R116"/>
    <mergeCell ref="S116:U116"/>
    <mergeCell ref="A117:D117"/>
    <mergeCell ref="G117:H117"/>
    <mergeCell ref="J117:K117"/>
    <mergeCell ref="L117:P117"/>
    <mergeCell ref="Q117:R117"/>
    <mergeCell ref="S117:U117"/>
    <mergeCell ref="A122:D122"/>
    <mergeCell ref="G122:H122"/>
    <mergeCell ref="J122:K122"/>
    <mergeCell ref="L122:P122"/>
    <mergeCell ref="Q122:R122"/>
    <mergeCell ref="S122:U122"/>
    <mergeCell ref="A123:D123"/>
    <mergeCell ref="G123:H123"/>
    <mergeCell ref="J123:K123"/>
    <mergeCell ref="L123:P123"/>
    <mergeCell ref="Q123:R123"/>
    <mergeCell ref="S123:U123"/>
    <mergeCell ref="A120:D120"/>
    <mergeCell ref="G120:H120"/>
    <mergeCell ref="J120:K120"/>
    <mergeCell ref="L120:P120"/>
    <mergeCell ref="Q120:R120"/>
    <mergeCell ref="S120:U120"/>
    <mergeCell ref="A121:D121"/>
    <mergeCell ref="G121:H121"/>
    <mergeCell ref="J121:K121"/>
    <mergeCell ref="L121:P121"/>
    <mergeCell ref="Q121:R121"/>
    <mergeCell ref="S121:U121"/>
    <mergeCell ref="A167:D167"/>
    <mergeCell ref="G167:H167"/>
    <mergeCell ref="J167:K167"/>
    <mergeCell ref="L167:P167"/>
    <mergeCell ref="Q167:R167"/>
    <mergeCell ref="S167:U167"/>
    <mergeCell ref="A168:D168"/>
    <mergeCell ref="G168:H168"/>
    <mergeCell ref="J168:K168"/>
    <mergeCell ref="L168:P168"/>
    <mergeCell ref="Q168:R168"/>
    <mergeCell ref="S168:U168"/>
    <mergeCell ref="A124:D124"/>
    <mergeCell ref="G124:H124"/>
    <mergeCell ref="J124:K124"/>
    <mergeCell ref="L124:P124"/>
    <mergeCell ref="Q124:R124"/>
    <mergeCell ref="S124:U124"/>
    <mergeCell ref="A125:D125"/>
    <mergeCell ref="G125:H125"/>
    <mergeCell ref="J125:K125"/>
    <mergeCell ref="L125:P125"/>
    <mergeCell ref="Q125:R125"/>
    <mergeCell ref="S125:U125"/>
    <mergeCell ref="J166:K166"/>
    <mergeCell ref="L166:P166"/>
    <mergeCell ref="Q166:R166"/>
    <mergeCell ref="S166:U166"/>
    <mergeCell ref="S162:U162"/>
    <mergeCell ref="A163:D163"/>
    <mergeCell ref="G163:H163"/>
    <mergeCell ref="J163:K163"/>
    <mergeCell ref="A171:D171"/>
    <mergeCell ref="G171:H171"/>
    <mergeCell ref="J171:K171"/>
    <mergeCell ref="L171:P171"/>
    <mergeCell ref="Q171:R171"/>
    <mergeCell ref="S171:U171"/>
    <mergeCell ref="A172:D172"/>
    <mergeCell ref="G172:H172"/>
    <mergeCell ref="J172:K172"/>
    <mergeCell ref="L172:P172"/>
    <mergeCell ref="Q172:R172"/>
    <mergeCell ref="S172:U172"/>
    <mergeCell ref="A169:D169"/>
    <mergeCell ref="G169:H169"/>
    <mergeCell ref="J169:K169"/>
    <mergeCell ref="L169:P169"/>
    <mergeCell ref="Q169:R169"/>
    <mergeCell ref="S169:U169"/>
    <mergeCell ref="A170:D170"/>
    <mergeCell ref="G170:H170"/>
    <mergeCell ref="J170:K170"/>
    <mergeCell ref="L170:P170"/>
    <mergeCell ref="Q170:R170"/>
    <mergeCell ref="S170:U170"/>
    <mergeCell ref="A175:D175"/>
    <mergeCell ref="G175:H175"/>
    <mergeCell ref="J175:K175"/>
    <mergeCell ref="L175:P175"/>
    <mergeCell ref="Q175:R175"/>
    <mergeCell ref="S175:U175"/>
    <mergeCell ref="A176:D176"/>
    <mergeCell ref="G176:H176"/>
    <mergeCell ref="J176:K176"/>
    <mergeCell ref="L176:P176"/>
    <mergeCell ref="Q176:R176"/>
    <mergeCell ref="S176:U176"/>
    <mergeCell ref="A173:D173"/>
    <mergeCell ref="G173:H173"/>
    <mergeCell ref="J173:K173"/>
    <mergeCell ref="L173:P173"/>
    <mergeCell ref="Q173:R173"/>
    <mergeCell ref="S173:U173"/>
    <mergeCell ref="A174:D174"/>
    <mergeCell ref="G174:H174"/>
    <mergeCell ref="J174:K174"/>
    <mergeCell ref="L174:P174"/>
    <mergeCell ref="Q174:R174"/>
    <mergeCell ref="S174:U174"/>
    <mergeCell ref="A179:D179"/>
    <mergeCell ref="G179:H179"/>
    <mergeCell ref="J179:K179"/>
    <mergeCell ref="L179:P179"/>
    <mergeCell ref="Q179:R179"/>
    <mergeCell ref="S179:U179"/>
    <mergeCell ref="A180:D180"/>
    <mergeCell ref="G180:H180"/>
    <mergeCell ref="J180:K180"/>
    <mergeCell ref="L180:P180"/>
    <mergeCell ref="Q180:R180"/>
    <mergeCell ref="S180:U180"/>
    <mergeCell ref="A177:D177"/>
    <mergeCell ref="G177:H177"/>
    <mergeCell ref="J177:K177"/>
    <mergeCell ref="L177:P177"/>
    <mergeCell ref="Q177:R177"/>
    <mergeCell ref="S177:U177"/>
    <mergeCell ref="A178:D178"/>
    <mergeCell ref="G178:H178"/>
    <mergeCell ref="J178:K178"/>
    <mergeCell ref="L178:P178"/>
    <mergeCell ref="Q178:R178"/>
    <mergeCell ref="S178:U178"/>
    <mergeCell ref="A183:D183"/>
    <mergeCell ref="G183:H183"/>
    <mergeCell ref="J183:K183"/>
    <mergeCell ref="L183:P183"/>
    <mergeCell ref="Q183:R183"/>
    <mergeCell ref="S183:U183"/>
    <mergeCell ref="A184:D184"/>
    <mergeCell ref="G184:H184"/>
    <mergeCell ref="J184:K184"/>
    <mergeCell ref="L184:P184"/>
    <mergeCell ref="Q184:R184"/>
    <mergeCell ref="S184:U184"/>
    <mergeCell ref="A181:D181"/>
    <mergeCell ref="G181:H181"/>
    <mergeCell ref="J181:K181"/>
    <mergeCell ref="L181:P181"/>
    <mergeCell ref="Q181:R181"/>
    <mergeCell ref="S181:U181"/>
    <mergeCell ref="A182:D182"/>
    <mergeCell ref="G182:H182"/>
    <mergeCell ref="J182:K182"/>
    <mergeCell ref="L182:P182"/>
    <mergeCell ref="Q182:R182"/>
    <mergeCell ref="S182:U182"/>
    <mergeCell ref="A187:D187"/>
    <mergeCell ref="G187:H187"/>
    <mergeCell ref="J187:K187"/>
    <mergeCell ref="L187:P187"/>
    <mergeCell ref="Q187:R187"/>
    <mergeCell ref="S187:U187"/>
    <mergeCell ref="A188:D188"/>
    <mergeCell ref="G188:H188"/>
    <mergeCell ref="J188:K188"/>
    <mergeCell ref="L188:P188"/>
    <mergeCell ref="Q188:R188"/>
    <mergeCell ref="S188:U188"/>
    <mergeCell ref="A185:D185"/>
    <mergeCell ref="G185:H185"/>
    <mergeCell ref="J185:K185"/>
    <mergeCell ref="L185:P185"/>
    <mergeCell ref="Q185:R185"/>
    <mergeCell ref="S185:U185"/>
    <mergeCell ref="A186:D186"/>
    <mergeCell ref="G186:H186"/>
    <mergeCell ref="J186:K186"/>
    <mergeCell ref="L186:P186"/>
    <mergeCell ref="Q186:R186"/>
    <mergeCell ref="S186:U186"/>
    <mergeCell ref="A191:D191"/>
    <mergeCell ref="G191:H191"/>
    <mergeCell ref="J191:K191"/>
    <mergeCell ref="L191:P191"/>
    <mergeCell ref="Q191:R191"/>
    <mergeCell ref="S191:U191"/>
    <mergeCell ref="A192:D192"/>
    <mergeCell ref="G192:H192"/>
    <mergeCell ref="J192:K192"/>
    <mergeCell ref="L192:P192"/>
    <mergeCell ref="Q192:R192"/>
    <mergeCell ref="S192:U192"/>
    <mergeCell ref="A189:D189"/>
    <mergeCell ref="G189:H189"/>
    <mergeCell ref="J189:K189"/>
    <mergeCell ref="L189:P189"/>
    <mergeCell ref="Q189:R189"/>
    <mergeCell ref="S189:U189"/>
    <mergeCell ref="A190:D190"/>
    <mergeCell ref="G190:H190"/>
    <mergeCell ref="J190:K190"/>
    <mergeCell ref="L190:P190"/>
    <mergeCell ref="Q190:R190"/>
    <mergeCell ref="S190:U190"/>
    <mergeCell ref="A195:D195"/>
    <mergeCell ref="G195:H195"/>
    <mergeCell ref="J195:K195"/>
    <mergeCell ref="L195:P195"/>
    <mergeCell ref="Q195:R195"/>
    <mergeCell ref="S195:U195"/>
    <mergeCell ref="A196:D196"/>
    <mergeCell ref="G196:H196"/>
    <mergeCell ref="J196:K196"/>
    <mergeCell ref="L196:P196"/>
    <mergeCell ref="Q196:R196"/>
    <mergeCell ref="S196:U196"/>
    <mergeCell ref="A193:D193"/>
    <mergeCell ref="G193:H193"/>
    <mergeCell ref="J193:K193"/>
    <mergeCell ref="L193:P193"/>
    <mergeCell ref="Q193:R193"/>
    <mergeCell ref="S193:U193"/>
    <mergeCell ref="A194:D194"/>
    <mergeCell ref="G194:H194"/>
    <mergeCell ref="J194:K194"/>
    <mergeCell ref="L194:P194"/>
    <mergeCell ref="Q194:R194"/>
    <mergeCell ref="S194:U194"/>
    <mergeCell ref="A199:D199"/>
    <mergeCell ref="G199:H199"/>
    <mergeCell ref="J199:K199"/>
    <mergeCell ref="L199:P199"/>
    <mergeCell ref="Q199:R199"/>
    <mergeCell ref="S199:U199"/>
    <mergeCell ref="A200:D200"/>
    <mergeCell ref="G200:H200"/>
    <mergeCell ref="J200:K200"/>
    <mergeCell ref="L200:P200"/>
    <mergeCell ref="Q200:R200"/>
    <mergeCell ref="S200:U200"/>
    <mergeCell ref="A197:D197"/>
    <mergeCell ref="G197:H197"/>
    <mergeCell ref="J197:K197"/>
    <mergeCell ref="L197:P197"/>
    <mergeCell ref="Q197:R197"/>
    <mergeCell ref="S197:U197"/>
    <mergeCell ref="A198:D198"/>
    <mergeCell ref="G198:H198"/>
    <mergeCell ref="J198:K198"/>
    <mergeCell ref="L198:P198"/>
    <mergeCell ref="Q198:R198"/>
    <mergeCell ref="S198:U198"/>
    <mergeCell ref="A203:D203"/>
    <mergeCell ref="G203:H203"/>
    <mergeCell ref="J203:K203"/>
    <mergeCell ref="L203:P203"/>
    <mergeCell ref="Q203:R203"/>
    <mergeCell ref="S203:U203"/>
    <mergeCell ref="A204:D204"/>
    <mergeCell ref="G204:H204"/>
    <mergeCell ref="J204:K204"/>
    <mergeCell ref="L204:P204"/>
    <mergeCell ref="Q204:R204"/>
    <mergeCell ref="S204:U204"/>
    <mergeCell ref="A201:D201"/>
    <mergeCell ref="G201:H201"/>
    <mergeCell ref="J201:K201"/>
    <mergeCell ref="L201:P201"/>
    <mergeCell ref="Q201:R201"/>
    <mergeCell ref="S201:U201"/>
    <mergeCell ref="A202:D202"/>
    <mergeCell ref="G202:H202"/>
    <mergeCell ref="J202:K202"/>
    <mergeCell ref="L202:P202"/>
    <mergeCell ref="Q202:R202"/>
    <mergeCell ref="S202:U202"/>
    <mergeCell ref="A207:D207"/>
    <mergeCell ref="G207:H207"/>
    <mergeCell ref="J207:K207"/>
    <mergeCell ref="L207:P207"/>
    <mergeCell ref="Q207:R207"/>
    <mergeCell ref="S207:U207"/>
    <mergeCell ref="A208:D208"/>
    <mergeCell ref="G208:H208"/>
    <mergeCell ref="J208:K208"/>
    <mergeCell ref="L208:P208"/>
    <mergeCell ref="Q208:R208"/>
    <mergeCell ref="S208:U208"/>
    <mergeCell ref="A205:D205"/>
    <mergeCell ref="G205:H205"/>
    <mergeCell ref="J205:K205"/>
    <mergeCell ref="L205:P205"/>
    <mergeCell ref="Q205:R205"/>
    <mergeCell ref="S205:U205"/>
    <mergeCell ref="A206:D206"/>
    <mergeCell ref="G206:H206"/>
    <mergeCell ref="J206:K206"/>
    <mergeCell ref="L206:P206"/>
    <mergeCell ref="Q206:R206"/>
    <mergeCell ref="S206:U206"/>
  </mergeCells>
  <phoneticPr fontId="7"/>
  <conditionalFormatting sqref="F6:G6">
    <cfRule type="expression" dxfId="143" priority="7" stopIfTrue="1">
      <formula>OR($F$6="",$G$6="",$I$6="",$K$6="")</formula>
    </cfRule>
    <cfRule type="expression" dxfId="142" priority="19">
      <formula>IF(ISERROR(VALUE(TEXT(DATEVALUE($F$6&amp;$G$6&amp;"年"&amp;$I$6&amp;"月"&amp;$K$6&amp;"日"),"yyyy/mm/dd"))),FALSE,TRUE)=FALSE</formula>
    </cfRule>
    <cfRule type="expression" dxfId="141" priority="23">
      <formula>DATEVALUE($F$6&amp;$G$6&amp;"年"&amp;$I$6&amp;"月"&amp;$K$6&amp;"日")&gt;DATEVALUE($N$6&amp;$O$6&amp;"年"&amp;$Q$6&amp;"月"&amp;$S$6&amp;"日")</formula>
    </cfRule>
  </conditionalFormatting>
  <conditionalFormatting sqref="I6">
    <cfRule type="expression" dxfId="140" priority="6" stopIfTrue="1">
      <formula>OR($F$6="",$G$6="",$I$6="",$K$6="")</formula>
    </cfRule>
    <cfRule type="expression" dxfId="139" priority="18">
      <formula>IF(ISERROR(VALUE(TEXT(DATEVALUE($F$6&amp;$G$6&amp;"年"&amp;$I$6&amp;"月"&amp;$K$6&amp;"日"),"yyyy/mm/dd"))),FALSE,TRUE)=FALSE</formula>
    </cfRule>
    <cfRule type="expression" dxfId="138" priority="22">
      <formula>DATEVALUE($F$6&amp;$G$6&amp;"年"&amp;$I$6&amp;"月"&amp;$K$6&amp;"日")&gt;DATEVALUE($N$6&amp;$O$6&amp;"年"&amp;$Q$6&amp;"月"&amp;$S$6&amp;"日")</formula>
    </cfRule>
  </conditionalFormatting>
  <conditionalFormatting sqref="K6">
    <cfRule type="expression" dxfId="137" priority="5" stopIfTrue="1">
      <formula>OR($F$6="",$G$6="",$I$6="",$K$6="")</formula>
    </cfRule>
    <cfRule type="expression" dxfId="136" priority="17">
      <formula>IF(ISERROR(VALUE(TEXT(DATEVALUE($F$6&amp;$G$6&amp;"年"&amp;$I$6&amp;"月"&amp;$K$6&amp;"日"),"yyyy/mm/dd"))),FALSE,TRUE)=FALSE</formula>
    </cfRule>
    <cfRule type="expression" dxfId="135" priority="21">
      <formula>DATEVALUE($F$6&amp;$G$6&amp;"年"&amp;$I$6&amp;"月"&amp;$K$6&amp;"日")&gt;DATEVALUE($N$6&amp;$O$6&amp;"年"&amp;$Q$6&amp;"月"&amp;$S$6&amp;"日")</formula>
    </cfRule>
  </conditionalFormatting>
  <conditionalFormatting sqref="N6:O6">
    <cfRule type="expression" dxfId="134" priority="3" stopIfTrue="1">
      <formula>OR($N$6="",$O$6="",$Q$6="",$S$6="")</formula>
    </cfRule>
    <cfRule type="expression" dxfId="133" priority="11">
      <formula>IF(ISERROR(VALUE(TEXT(DATEVALUE($N$6&amp;$O$6&amp;"年"&amp;$Q$6&amp;"月"&amp;$S$6&amp;"日"),"yyyy/mm/dd"))),FALSE,TRUE)=FALSE</formula>
    </cfRule>
    <cfRule type="expression" dxfId="132" priority="15">
      <formula>DATEVALUE($F$6&amp;$G$6&amp;"年"&amp;$I$6&amp;"月"&amp;$K$6&amp;"日")&gt;DATEVALUE($N$6&amp;$O$6&amp;"年"&amp;$Q$6&amp;"月"&amp;$S$6&amp;"日")</formula>
    </cfRule>
  </conditionalFormatting>
  <conditionalFormatting sqref="Q6">
    <cfRule type="expression" dxfId="131" priority="2" stopIfTrue="1">
      <formula>OR($N$6="",$O$6="",$Q$6="",$S$6="")</formula>
    </cfRule>
    <cfRule type="expression" dxfId="130" priority="10">
      <formula>IF(ISERROR(VALUE(TEXT(DATEVALUE($N$6&amp;$O$6&amp;"年"&amp;$Q$6&amp;"月"&amp;$S$6&amp;"日"),"yyyy/mm/dd"))),FALSE,TRUE)=FALSE</formula>
    </cfRule>
    <cfRule type="expression" dxfId="129" priority="14">
      <formula>DATEVALUE($F$6&amp;$G$6&amp;"年"&amp;$I$6&amp;"月"&amp;$K$6&amp;"日")&gt;DATEVALUE($N$6&amp;$O$6&amp;"年"&amp;$Q$6&amp;"月"&amp;$S$6&amp;"日")</formula>
    </cfRule>
  </conditionalFormatting>
  <conditionalFormatting sqref="S6">
    <cfRule type="expression" dxfId="128" priority="1" stopIfTrue="1">
      <formula>OR($N$6="",$O$6="",$Q$6="",$S$6="")</formula>
    </cfRule>
    <cfRule type="expression" dxfId="127" priority="9">
      <formula>IF(ISERROR(VALUE(TEXT(DATEVALUE($N$6&amp;$O$6&amp;"年"&amp;$Q$6&amp;"月"&amp;$S$6&amp;"日"),"yyyy/mm/dd"))),FALSE,TRUE)=FALSE</formula>
    </cfRule>
    <cfRule type="expression" dxfId="126" priority="13">
      <formula>DATEVALUE($F$6&amp;$G$6&amp;"年"&amp;$I$6&amp;"月"&amp;$K$6&amp;"日")&gt;DATEVALUE($N$6&amp;$O$6&amp;"年"&amp;$Q$6&amp;"月"&amp;$S$6&amp;"日")</formula>
    </cfRule>
  </conditionalFormatting>
  <dataValidations count="7">
    <dataValidation type="whole" imeMode="disabled" allowBlank="1" showInputMessage="1" showErrorMessage="1" sqref="Q6 I6" xr:uid="{C4FB2F19-9352-4858-B78D-AA429AB59AE6}">
      <formula1>1</formula1>
      <formula2>12</formula2>
    </dataValidation>
    <dataValidation type="whole" imeMode="disabled" allowBlank="1" showInputMessage="1" showErrorMessage="1" sqref="S6 K6" xr:uid="{0926114F-75F7-40B8-9633-F723EA91E5B5}">
      <formula1>1</formula1>
      <formula2>31</formula2>
    </dataValidation>
    <dataValidation imeMode="on" allowBlank="1" showInputMessage="1" showErrorMessage="1" sqref="Q3:V4 S8:V209" xr:uid="{ACCA4182-1F52-4165-978B-D0B76538A425}"/>
    <dataValidation type="date" operator="greaterThanOrEqual" allowBlank="1" showInputMessage="1" showErrorMessage="1" sqref="A8:D209" xr:uid="{5268E14E-5B32-4A01-9B1F-4BE2FFDCF8B5}">
      <formula1>1</formula1>
    </dataValidation>
    <dataValidation type="time" imeMode="disabled" operator="greaterThan" allowBlank="1" showInputMessage="1" showErrorMessage="1" sqref="F8:F209" xr:uid="{80273AC0-B793-416B-B1AC-300A6CD8CAF4}">
      <formula1>$E8</formula1>
    </dataValidation>
    <dataValidation type="time" imeMode="disabled" operator="lessThan" allowBlank="1" showInputMessage="1" showErrorMessage="1" sqref="E8:E209" xr:uid="{7EDCFD72-9073-4BD0-BCB1-54A93B58464F}">
      <formula1>$F8</formula1>
    </dataValidation>
    <dataValidation imeMode="disabled" operator="greaterThanOrEqual" allowBlank="1" showInputMessage="1" showErrorMessage="1" sqref="G8:H209" xr:uid="{4E0FC618-E483-4450-93BF-EC615F1FBE73}"/>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6206CD52-B371-4E43-AA42-637842570469}">
          <x14:formula1>
            <xm:f>1</xm:f>
          </x14:formula1>
          <x14:formula2>
            <xm:f>初期設定!$R$4</xm:f>
          </x14:formula2>
          <xm:sqref>O6 G6</xm:sqref>
        </x14:dataValidation>
        <x14:dataValidation type="list" allowBlank="1" showInputMessage="1" showErrorMessage="1" xr:uid="{24CB6EF0-9616-4695-A712-DB1F28F62698}">
          <x14:formula1>
            <xm:f>生活援助リスト!$A$2:$A$37</xm:f>
          </x14:formula1>
          <xm:sqref>J8:K209</xm:sqref>
        </x14:dataValidation>
        <x14:dataValidation type="list" allowBlank="1" showInputMessage="1" showErrorMessage="1" xr:uid="{00000000-0002-0000-0500-000000000000}">
          <x14:formula1>
            <xm:f>初期設定!$B$3:$B$3</xm:f>
          </x14:formula1>
          <xm:sqref>F6 N6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47"/>
  <sheetViews>
    <sheetView view="pageBreakPreview" zoomScaleNormal="100" zoomScaleSheetLayoutView="100" workbookViewId="0">
      <selection activeCell="J10" sqref="J10:K10"/>
    </sheetView>
  </sheetViews>
  <sheetFormatPr defaultColWidth="9" defaultRowHeight="15" customHeight="1"/>
  <cols>
    <col min="1" max="1" width="2.625" style="3" customWidth="1"/>
    <col min="2" max="2" width="0.875" style="3" customWidth="1"/>
    <col min="3" max="3" width="3.625" style="3" customWidth="1"/>
    <col min="4" max="4" width="3.5" style="3" customWidth="1"/>
    <col min="5" max="6" width="5.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4" width="5.625" style="3" customWidth="1"/>
    <col min="15" max="15" width="3.625" style="3" customWidth="1"/>
    <col min="16" max="16" width="2.625" style="3" customWidth="1"/>
    <col min="17" max="17" width="3.625" style="3" customWidth="1"/>
    <col min="18" max="18" width="2.625" style="3" customWidth="1"/>
    <col min="19" max="19" width="3.625" style="3" customWidth="1"/>
    <col min="20" max="20" width="2.625" style="3" customWidth="1"/>
    <col min="21" max="21" width="7.625" style="3" customWidth="1"/>
    <col min="22" max="22" width="9.5" style="3" customWidth="1"/>
    <col min="23" max="23" width="9" style="3"/>
    <col min="24" max="24" width="25.625" style="3" customWidth="1"/>
    <col min="25" max="30" width="10.625" style="3" customWidth="1"/>
    <col min="31" max="16384" width="9" style="3"/>
  </cols>
  <sheetData>
    <row r="1" spans="1:30" ht="15" customHeight="1">
      <c r="Q1" s="9"/>
      <c r="U1" s="9"/>
      <c r="V1" s="9" t="s">
        <v>173</v>
      </c>
    </row>
    <row r="2" spans="1:30" ht="24.95" customHeight="1">
      <c r="A2" s="135" t="s">
        <v>174</v>
      </c>
      <c r="B2" s="135"/>
      <c r="C2" s="135"/>
      <c r="D2" s="135"/>
      <c r="E2" s="135"/>
      <c r="F2" s="135"/>
      <c r="G2" s="135"/>
      <c r="H2" s="135"/>
      <c r="I2" s="135"/>
      <c r="J2" s="135"/>
      <c r="K2" s="135"/>
      <c r="L2" s="135"/>
      <c r="M2" s="135"/>
      <c r="N2" s="135"/>
      <c r="O2" s="135"/>
      <c r="P2" s="135"/>
      <c r="Q2" s="135"/>
      <c r="R2" s="135"/>
      <c r="S2" s="135"/>
      <c r="T2" s="135"/>
      <c r="U2" s="135"/>
      <c r="V2" s="135"/>
    </row>
    <row r="3" spans="1:30" ht="15" customHeight="1">
      <c r="N3" s="8" t="s">
        <v>139</v>
      </c>
      <c r="O3" s="8"/>
      <c r="P3" s="8"/>
      <c r="Q3" s="173"/>
      <c r="R3" s="173"/>
      <c r="S3" s="173"/>
      <c r="T3" s="173"/>
      <c r="U3" s="173"/>
      <c r="V3" s="173"/>
    </row>
    <row r="4" spans="1:30" ht="15" customHeight="1">
      <c r="N4" s="8" t="s">
        <v>160</v>
      </c>
      <c r="O4" s="8"/>
      <c r="P4" s="8"/>
      <c r="Q4" s="174"/>
      <c r="R4" s="174"/>
      <c r="S4" s="174"/>
      <c r="T4" s="174"/>
      <c r="U4" s="174"/>
      <c r="V4" s="174"/>
    </row>
    <row r="6" spans="1:30" ht="15" customHeight="1">
      <c r="A6" s="136" t="s">
        <v>165</v>
      </c>
      <c r="B6" s="136"/>
      <c r="C6" s="136"/>
      <c r="D6" s="136"/>
      <c r="E6" s="136"/>
      <c r="F6" s="67"/>
      <c r="G6" s="67"/>
      <c r="H6" s="3" t="s">
        <v>109</v>
      </c>
      <c r="I6" s="67"/>
      <c r="J6" s="3" t="s">
        <v>108</v>
      </c>
      <c r="K6" s="67"/>
      <c r="L6" s="3" t="s">
        <v>107</v>
      </c>
      <c r="M6" s="5" t="s">
        <v>166</v>
      </c>
      <c r="N6" s="67"/>
      <c r="O6" s="67"/>
      <c r="P6" s="3" t="s">
        <v>109</v>
      </c>
      <c r="Q6" s="67"/>
      <c r="R6" s="3" t="s">
        <v>108</v>
      </c>
      <c r="S6" s="67"/>
      <c r="T6" s="3" t="s">
        <v>107</v>
      </c>
    </row>
    <row r="7" spans="1:30" ht="15" customHeight="1" thickBot="1">
      <c r="A7" s="136" t="s">
        <v>175</v>
      </c>
      <c r="B7" s="136"/>
      <c r="C7" s="136"/>
      <c r="D7" s="136"/>
      <c r="E7" s="136"/>
      <c r="F7" s="67"/>
      <c r="G7" s="67"/>
      <c r="H7" s="3" t="s">
        <v>109</v>
      </c>
      <c r="I7" s="67"/>
      <c r="J7" s="3" t="s">
        <v>108</v>
      </c>
      <c r="K7" s="67"/>
      <c r="L7" s="3" t="s">
        <v>107</v>
      </c>
      <c r="M7" s="5" t="s">
        <v>166</v>
      </c>
      <c r="N7" s="67"/>
      <c r="O7" s="67"/>
      <c r="P7" s="3" t="s">
        <v>109</v>
      </c>
      <c r="Q7" s="67"/>
      <c r="R7" s="3" t="s">
        <v>108</v>
      </c>
      <c r="S7" s="67"/>
      <c r="T7" s="3" t="s">
        <v>107</v>
      </c>
    </row>
    <row r="8" spans="1:30" ht="20.100000000000001" customHeight="1">
      <c r="A8" s="29" t="s">
        <v>220</v>
      </c>
      <c r="B8" s="29"/>
      <c r="C8" s="29"/>
      <c r="D8" s="29"/>
      <c r="L8" s="5"/>
      <c r="X8" s="132" t="s">
        <v>379</v>
      </c>
      <c r="Y8" s="127" t="s">
        <v>380</v>
      </c>
      <c r="Z8" s="127"/>
      <c r="AA8" s="127" t="s">
        <v>383</v>
      </c>
      <c r="AB8" s="127"/>
      <c r="AC8" s="130" t="s">
        <v>382</v>
      </c>
      <c r="AD8" s="224" t="s">
        <v>384</v>
      </c>
    </row>
    <row r="9" spans="1:30" ht="30" customHeight="1" thickBot="1">
      <c r="A9" s="218" t="s">
        <v>167</v>
      </c>
      <c r="B9" s="218"/>
      <c r="C9" s="218"/>
      <c r="D9" s="218"/>
      <c r="E9" s="93" t="s">
        <v>340</v>
      </c>
      <c r="F9" s="94" t="s">
        <v>341</v>
      </c>
      <c r="G9" s="218" t="s">
        <v>170</v>
      </c>
      <c r="H9" s="218"/>
      <c r="I9" s="218"/>
      <c r="J9" s="219" t="s">
        <v>122</v>
      </c>
      <c r="K9" s="220"/>
      <c r="L9" s="221" t="s">
        <v>90</v>
      </c>
      <c r="M9" s="221"/>
      <c r="N9" s="221"/>
      <c r="O9" s="221"/>
      <c r="P9" s="222"/>
      <c r="Q9" s="218" t="s">
        <v>172</v>
      </c>
      <c r="R9" s="218"/>
      <c r="S9" s="218" t="s">
        <v>171</v>
      </c>
      <c r="T9" s="218"/>
      <c r="U9" s="218"/>
      <c r="V9" s="10" t="s">
        <v>169</v>
      </c>
      <c r="X9" s="133"/>
      <c r="Y9" s="128" t="s">
        <v>385</v>
      </c>
      <c r="Z9" s="128" t="s">
        <v>386</v>
      </c>
      <c r="AA9" s="128" t="s">
        <v>385</v>
      </c>
      <c r="AB9" s="128" t="s">
        <v>386</v>
      </c>
      <c r="AC9" s="131"/>
      <c r="AD9" s="225"/>
    </row>
    <row r="10" spans="1:30" ht="60" customHeight="1" thickTop="1">
      <c r="A10" s="209"/>
      <c r="B10" s="209"/>
      <c r="C10" s="209"/>
      <c r="D10" s="209"/>
      <c r="E10" s="95"/>
      <c r="F10" s="96"/>
      <c r="G10" s="210" t="str">
        <f>IFERROR(IF(OR($E10="",$F10=""),"",($F10-$E10)*1440),"")</f>
        <v/>
      </c>
      <c r="H10" s="211"/>
      <c r="I10" s="25" t="s">
        <v>124</v>
      </c>
      <c r="J10" s="212"/>
      <c r="K10" s="213"/>
      <c r="L10" s="214" t="str">
        <f>IFERROR(VLOOKUP(J10,生活援助リスト!$A$2:$B$37,2,FALSE),"")</f>
        <v/>
      </c>
      <c r="M10" s="214"/>
      <c r="N10" s="214"/>
      <c r="O10" s="214"/>
      <c r="P10" s="215"/>
      <c r="Q10" s="216" t="str">
        <f>IF($J10="","",COUNTIF($J$10:$J10,$J10) &amp; "/" &amp; COUNTIF($J$10:$J$209,$J10))</f>
        <v/>
      </c>
      <c r="R10" s="216"/>
      <c r="S10" s="217"/>
      <c r="T10" s="217"/>
      <c r="U10" s="217"/>
      <c r="V10" s="78"/>
      <c r="X10" s="107" t="str">
        <f>DBCS(初期設定!$X$3) &amp; "　" &amp; 初期設定!$Y$3</f>
        <v>１　職務の理解</v>
      </c>
      <c r="Y10" s="134">
        <f>SUM(Y11:Y12)</f>
        <v>0</v>
      </c>
      <c r="Z10" s="108"/>
      <c r="AA10" s="134">
        <f>SUM(AA11:AA12)</f>
        <v>0</v>
      </c>
      <c r="AB10" s="108"/>
      <c r="AC10" s="108">
        <f>初期設定!$Z$3</f>
        <v>120</v>
      </c>
      <c r="AD10" s="109" t="str">
        <f>IF(AND(Y10=AA10,Y10&gt;=AC10),"〇","×")</f>
        <v>×</v>
      </c>
    </row>
    <row r="11" spans="1:30" ht="60" customHeight="1">
      <c r="A11" s="209"/>
      <c r="B11" s="209"/>
      <c r="C11" s="209"/>
      <c r="D11" s="209"/>
      <c r="E11" s="95"/>
      <c r="F11" s="96"/>
      <c r="G11" s="210" t="str">
        <f t="shared" ref="G11:G74" si="0">IFERROR(IF(OR($E11="",$F11=""),"",($F11-$E11)*1440),"")</f>
        <v/>
      </c>
      <c r="H11" s="211"/>
      <c r="I11" s="25" t="s">
        <v>124</v>
      </c>
      <c r="J11" s="212"/>
      <c r="K11" s="213"/>
      <c r="L11" s="214" t="str">
        <f>IFERROR(VLOOKUP(J11,生活援助リスト!$A$2:$B$37,2,FALSE),"")</f>
        <v/>
      </c>
      <c r="M11" s="214"/>
      <c r="N11" s="214"/>
      <c r="O11" s="214"/>
      <c r="P11" s="215"/>
      <c r="Q11" s="216" t="str">
        <f>IF($J11="","",COUNTIF($J$10:$J11,$J11) &amp; "/" &amp; COUNTIF($J$10:$J$209,$J11))</f>
        <v/>
      </c>
      <c r="R11" s="216"/>
      <c r="S11" s="217"/>
      <c r="T11" s="217"/>
      <c r="U11" s="217"/>
      <c r="V11" s="78"/>
      <c r="X11" s="110" t="str">
        <f>生活援助リスト!$A$4</f>
        <v>1-①</v>
      </c>
      <c r="Y11" s="111">
        <f>SUMIF($J$10:$J$209,$X11,$G$10:$G$209)</f>
        <v>0</v>
      </c>
      <c r="Z11" s="112"/>
      <c r="AA11" s="111">
        <f>IFERROR(VLOOKUP($X11,'別添様式４（生活援助従事者）'!$A:$F,6,FALSE),0)</f>
        <v>0</v>
      </c>
      <c r="AB11" s="112"/>
      <c r="AC11" s="112"/>
      <c r="AD11" s="113"/>
    </row>
    <row r="12" spans="1:30" ht="60" customHeight="1">
      <c r="A12" s="209"/>
      <c r="B12" s="209"/>
      <c r="C12" s="209"/>
      <c r="D12" s="209"/>
      <c r="E12" s="95"/>
      <c r="F12" s="96"/>
      <c r="G12" s="210" t="str">
        <f t="shared" si="0"/>
        <v/>
      </c>
      <c r="H12" s="211"/>
      <c r="I12" s="25" t="s">
        <v>124</v>
      </c>
      <c r="J12" s="212"/>
      <c r="K12" s="213"/>
      <c r="L12" s="214" t="str">
        <f>IFERROR(VLOOKUP(J12,生活援助リスト!$A$2:$B$37,2,FALSE),"")</f>
        <v/>
      </c>
      <c r="M12" s="214"/>
      <c r="N12" s="214"/>
      <c r="O12" s="214"/>
      <c r="P12" s="215"/>
      <c r="Q12" s="216" t="str">
        <f>IF($J12="","",COUNTIF($J$10:$J12,$J12) &amp; "/" &amp; COUNTIF($J$10:$J$209,$J12))</f>
        <v/>
      </c>
      <c r="R12" s="216"/>
      <c r="S12" s="217"/>
      <c r="T12" s="217"/>
      <c r="U12" s="217"/>
      <c r="V12" s="78"/>
      <c r="X12" s="114" t="str">
        <f>生活援助リスト!$A$5</f>
        <v>1-②</v>
      </c>
      <c r="Y12" s="115">
        <f>SUMIF($J$10:$J$209,$X12,$G$10:$G$209)</f>
        <v>0</v>
      </c>
      <c r="Z12" s="116"/>
      <c r="AA12" s="115">
        <f>IFERROR(VLOOKUP($X12,'別添様式４（生活援助従事者）'!$A:$F,6,FALSE),0)</f>
        <v>0</v>
      </c>
      <c r="AB12" s="116"/>
      <c r="AC12" s="116"/>
      <c r="AD12" s="117"/>
    </row>
    <row r="13" spans="1:30" ht="60" customHeight="1">
      <c r="A13" s="209"/>
      <c r="B13" s="209"/>
      <c r="C13" s="209"/>
      <c r="D13" s="209"/>
      <c r="E13" s="95"/>
      <c r="F13" s="96"/>
      <c r="G13" s="210" t="str">
        <f t="shared" si="0"/>
        <v/>
      </c>
      <c r="H13" s="211"/>
      <c r="I13" s="25" t="s">
        <v>124</v>
      </c>
      <c r="J13" s="212"/>
      <c r="K13" s="213"/>
      <c r="L13" s="214" t="str">
        <f>IFERROR(VLOOKUP(J13,生活援助リスト!$A$2:$B$37,2,FALSE),"")</f>
        <v/>
      </c>
      <c r="M13" s="214"/>
      <c r="N13" s="214"/>
      <c r="O13" s="214"/>
      <c r="P13" s="215"/>
      <c r="Q13" s="216" t="str">
        <f>IF($J13="","",COUNTIF($J$10:$J13,$J13) &amp; "/" &amp; COUNTIF($J$10:$J$209,$J13))</f>
        <v/>
      </c>
      <c r="R13" s="216"/>
      <c r="S13" s="217"/>
      <c r="T13" s="217"/>
      <c r="U13" s="217"/>
      <c r="V13" s="78"/>
      <c r="X13" s="118" t="str">
        <f>DBCS(初期設定!$X$4) &amp; "　" &amp; 初期設定!$Y$4</f>
        <v>２　介護における尊厳の保持・自立支援</v>
      </c>
      <c r="Y13" s="129">
        <f>SUM(Y14:Z15)</f>
        <v>0</v>
      </c>
      <c r="Z13" s="119"/>
      <c r="AA13" s="129">
        <f>SUM(AA14:AB15)</f>
        <v>0</v>
      </c>
      <c r="AB13" s="119"/>
      <c r="AC13" s="119">
        <f>初期設定!$Z$4</f>
        <v>360</v>
      </c>
      <c r="AD13" s="120" t="str">
        <f>IF(AND(Y13=AA13,Y13&gt;=AC13),"〇","×")</f>
        <v>×</v>
      </c>
    </row>
    <row r="14" spans="1:30" ht="60" customHeight="1">
      <c r="A14" s="209"/>
      <c r="B14" s="209"/>
      <c r="C14" s="209"/>
      <c r="D14" s="209"/>
      <c r="E14" s="95"/>
      <c r="F14" s="96"/>
      <c r="G14" s="210" t="str">
        <f t="shared" si="0"/>
        <v/>
      </c>
      <c r="H14" s="211"/>
      <c r="I14" s="25" t="s">
        <v>124</v>
      </c>
      <c r="J14" s="212"/>
      <c r="K14" s="213"/>
      <c r="L14" s="214" t="str">
        <f>IFERROR(VLOOKUP(J14,生活援助リスト!$A$2:$B$37,2,FALSE),"")</f>
        <v/>
      </c>
      <c r="M14" s="214"/>
      <c r="N14" s="214"/>
      <c r="O14" s="214"/>
      <c r="P14" s="215"/>
      <c r="Q14" s="216" t="str">
        <f>IF($J14="","",COUNTIF($J$10:$J14,$J14) &amp; "/" &amp; COUNTIF($J$10:$J$209,$J14))</f>
        <v/>
      </c>
      <c r="R14" s="216"/>
      <c r="S14" s="217"/>
      <c r="T14" s="217"/>
      <c r="U14" s="217"/>
      <c r="V14" s="78"/>
      <c r="X14" s="110" t="str">
        <f>生活援助リスト!$A$6</f>
        <v>2-①</v>
      </c>
      <c r="Y14" s="111">
        <f t="shared" ref="Y14:Y15" si="1">SUMIF($J$10:$J$209,$X14,$G$10:$G$209)</f>
        <v>0</v>
      </c>
      <c r="Z14" s="111">
        <f>'別添様式４（生活援助従事者）'!$J$14</f>
        <v>0</v>
      </c>
      <c r="AA14" s="111" t="str">
        <f>IFERROR(VLOOKUP($X14,'別添様式４（生活援助従事者）'!$A:$F,6,FALSE),0)</f>
        <v/>
      </c>
      <c r="AB14" s="111">
        <f>'別添様式４（生活援助従事者）'!$J$14</f>
        <v>0</v>
      </c>
      <c r="AC14" s="112"/>
      <c r="AD14" s="113"/>
    </row>
    <row r="15" spans="1:30" ht="60" customHeight="1">
      <c r="A15" s="209"/>
      <c r="B15" s="209"/>
      <c r="C15" s="209"/>
      <c r="D15" s="209"/>
      <c r="E15" s="95"/>
      <c r="F15" s="96"/>
      <c r="G15" s="210" t="str">
        <f t="shared" si="0"/>
        <v/>
      </c>
      <c r="H15" s="211"/>
      <c r="I15" s="25" t="s">
        <v>124</v>
      </c>
      <c r="J15" s="212"/>
      <c r="K15" s="213"/>
      <c r="L15" s="214" t="str">
        <f>IFERROR(VLOOKUP(J15,生活援助リスト!$A$2:$B$37,2,FALSE),"")</f>
        <v/>
      </c>
      <c r="M15" s="214"/>
      <c r="N15" s="214"/>
      <c r="O15" s="214"/>
      <c r="P15" s="215"/>
      <c r="Q15" s="216" t="str">
        <f>IF($J15="","",COUNTIF($J$10:$J15,$J15) &amp; "/" &amp; COUNTIF($J$10:$J$209,$J15))</f>
        <v/>
      </c>
      <c r="R15" s="216"/>
      <c r="S15" s="217"/>
      <c r="T15" s="217"/>
      <c r="U15" s="217"/>
      <c r="V15" s="78"/>
      <c r="X15" s="114" t="str">
        <f>生活援助リスト!$A$7</f>
        <v>2-②</v>
      </c>
      <c r="Y15" s="115">
        <f t="shared" si="1"/>
        <v>0</v>
      </c>
      <c r="Z15" s="115">
        <f>'別添様式４（生活援助従事者）'!$J$15</f>
        <v>0</v>
      </c>
      <c r="AA15" s="115" t="str">
        <f>IFERROR(VLOOKUP($X15,'別添様式４（生活援助従事者）'!$A:$F,6,FALSE),0)</f>
        <v/>
      </c>
      <c r="AB15" s="115">
        <f>'別添様式４（生活援助従事者）'!$J$15</f>
        <v>0</v>
      </c>
      <c r="AC15" s="116"/>
      <c r="AD15" s="117"/>
    </row>
    <row r="16" spans="1:30" ht="60" customHeight="1">
      <c r="A16" s="209"/>
      <c r="B16" s="209"/>
      <c r="C16" s="209"/>
      <c r="D16" s="209"/>
      <c r="E16" s="95"/>
      <c r="F16" s="96"/>
      <c r="G16" s="210" t="str">
        <f t="shared" si="0"/>
        <v/>
      </c>
      <c r="H16" s="211"/>
      <c r="I16" s="25" t="s">
        <v>124</v>
      </c>
      <c r="J16" s="212"/>
      <c r="K16" s="213"/>
      <c r="L16" s="214" t="str">
        <f>IFERROR(VLOOKUP(J16,生活援助リスト!$A$2:$B$37,2,FALSE),"")</f>
        <v/>
      </c>
      <c r="M16" s="214"/>
      <c r="N16" s="214"/>
      <c r="O16" s="214"/>
      <c r="P16" s="215"/>
      <c r="Q16" s="216" t="str">
        <f>IF($J16="","",COUNTIF($J$10:$J16,$J16) &amp; "/" &amp; COUNTIF($J$10:$J$209,$J16))</f>
        <v/>
      </c>
      <c r="R16" s="216"/>
      <c r="S16" s="217"/>
      <c r="T16" s="217"/>
      <c r="U16" s="217"/>
      <c r="V16" s="78"/>
      <c r="X16" s="118" t="str">
        <f>DBCS(初期設定!$X$5) &amp; "　" &amp; 初期設定!$Y$5</f>
        <v>３　介護の基本</v>
      </c>
      <c r="Y16" s="129">
        <f>SUM(Y17:Z20)</f>
        <v>0</v>
      </c>
      <c r="Z16" s="119"/>
      <c r="AA16" s="129">
        <f>SUM(AA17:AB20)</f>
        <v>0</v>
      </c>
      <c r="AB16" s="119"/>
      <c r="AC16" s="119">
        <f>初期設定!$Z$5</f>
        <v>240</v>
      </c>
      <c r="AD16" s="120" t="str">
        <f>IF(AND(Y16=AA16,Y16&gt;=AC16),"〇","×")</f>
        <v>×</v>
      </c>
    </row>
    <row r="17" spans="1:30" ht="60" customHeight="1">
      <c r="A17" s="209"/>
      <c r="B17" s="209"/>
      <c r="C17" s="209"/>
      <c r="D17" s="209"/>
      <c r="E17" s="95"/>
      <c r="F17" s="96"/>
      <c r="G17" s="210" t="str">
        <f t="shared" si="0"/>
        <v/>
      </c>
      <c r="H17" s="211"/>
      <c r="I17" s="25" t="s">
        <v>124</v>
      </c>
      <c r="J17" s="212"/>
      <c r="K17" s="213"/>
      <c r="L17" s="214" t="str">
        <f>IFERROR(VLOOKUP(J17,生活援助リスト!$A$2:$B$37,2,FALSE),"")</f>
        <v/>
      </c>
      <c r="M17" s="214"/>
      <c r="N17" s="214"/>
      <c r="O17" s="214"/>
      <c r="P17" s="215"/>
      <c r="Q17" s="216" t="str">
        <f>IF($J17="","",COUNTIF($J$10:$J17,$J17) &amp; "/" &amp; COUNTIF($J$10:$J$209,$J17))</f>
        <v/>
      </c>
      <c r="R17" s="216"/>
      <c r="S17" s="217"/>
      <c r="T17" s="217"/>
      <c r="U17" s="217"/>
      <c r="V17" s="78"/>
      <c r="X17" s="110" t="str">
        <f>生活援助リスト!$A$8</f>
        <v>3-①</v>
      </c>
      <c r="Y17" s="111">
        <f t="shared" ref="Y17:Y52" si="2">SUMIF($J$10:$J$209,$X17,$G$10:$G$209)</f>
        <v>0</v>
      </c>
      <c r="Z17" s="111">
        <f>'別添様式４（生活援助従事者）'!$J$19</f>
        <v>0</v>
      </c>
      <c r="AA17" s="111" t="str">
        <f>IFERROR(VLOOKUP($X17,'別添様式４（生活援助従事者）'!$A:$F,6,FALSE),0)</f>
        <v/>
      </c>
      <c r="AB17" s="111">
        <f>'別添様式４（生活援助従事者）'!$J$19</f>
        <v>0</v>
      </c>
      <c r="AC17" s="112"/>
      <c r="AD17" s="113"/>
    </row>
    <row r="18" spans="1:30" ht="60" customHeight="1">
      <c r="A18" s="209"/>
      <c r="B18" s="209"/>
      <c r="C18" s="209"/>
      <c r="D18" s="209"/>
      <c r="E18" s="95"/>
      <c r="F18" s="96"/>
      <c r="G18" s="210" t="str">
        <f t="shared" si="0"/>
        <v/>
      </c>
      <c r="H18" s="211"/>
      <c r="I18" s="25" t="s">
        <v>124</v>
      </c>
      <c r="J18" s="212"/>
      <c r="K18" s="213"/>
      <c r="L18" s="214" t="str">
        <f>IFERROR(VLOOKUP(J18,生活援助リスト!$A$2:$B$37,2,FALSE),"")</f>
        <v/>
      </c>
      <c r="M18" s="214"/>
      <c r="N18" s="214"/>
      <c r="O18" s="214"/>
      <c r="P18" s="215"/>
      <c r="Q18" s="216" t="str">
        <f>IF($J18="","",COUNTIF($J$10:$J18,$J18) &amp; "/" &amp; COUNTIF($J$10:$J$209,$J18))</f>
        <v/>
      </c>
      <c r="R18" s="216"/>
      <c r="S18" s="217"/>
      <c r="T18" s="217"/>
      <c r="U18" s="217"/>
      <c r="V18" s="78"/>
      <c r="X18" s="110" t="str">
        <f>生活援助リスト!$A$9</f>
        <v>3-②</v>
      </c>
      <c r="Y18" s="111">
        <f t="shared" si="2"/>
        <v>0</v>
      </c>
      <c r="Z18" s="111">
        <f>'別添様式４（生活援助従事者）'!$J$20</f>
        <v>0</v>
      </c>
      <c r="AA18" s="111" t="str">
        <f>IFERROR(VLOOKUP($X18,'別添様式４（生活援助従事者）'!$A:$F,6,FALSE),0)</f>
        <v/>
      </c>
      <c r="AB18" s="111">
        <f>'別添様式４（生活援助従事者）'!$J$20</f>
        <v>0</v>
      </c>
      <c r="AC18" s="112"/>
      <c r="AD18" s="113"/>
    </row>
    <row r="19" spans="1:30" ht="60" customHeight="1">
      <c r="A19" s="209"/>
      <c r="B19" s="209"/>
      <c r="C19" s="209"/>
      <c r="D19" s="209"/>
      <c r="E19" s="95"/>
      <c r="F19" s="96"/>
      <c r="G19" s="210" t="str">
        <f t="shared" si="0"/>
        <v/>
      </c>
      <c r="H19" s="211"/>
      <c r="I19" s="25" t="s">
        <v>124</v>
      </c>
      <c r="J19" s="212"/>
      <c r="K19" s="213"/>
      <c r="L19" s="214" t="str">
        <f>IFERROR(VLOOKUP(J19,生活援助リスト!$A$2:$B$37,2,FALSE),"")</f>
        <v/>
      </c>
      <c r="M19" s="214"/>
      <c r="N19" s="214"/>
      <c r="O19" s="214"/>
      <c r="P19" s="215"/>
      <c r="Q19" s="216" t="str">
        <f>IF($J19="","",COUNTIF($J$10:$J19,$J19) &amp; "/" &amp; COUNTIF($J$10:$J$209,$J19))</f>
        <v/>
      </c>
      <c r="R19" s="216"/>
      <c r="S19" s="217"/>
      <c r="T19" s="217"/>
      <c r="U19" s="217"/>
      <c r="V19" s="92"/>
      <c r="X19" s="110" t="str">
        <f>生活援助リスト!$A$10</f>
        <v>3-③</v>
      </c>
      <c r="Y19" s="111">
        <f t="shared" si="2"/>
        <v>0</v>
      </c>
      <c r="Z19" s="111">
        <f>'別添様式４（生活援助従事者）'!$J$21</f>
        <v>0</v>
      </c>
      <c r="AA19" s="111" t="str">
        <f>IFERROR(VLOOKUP($X19,'別添様式４（生活援助従事者）'!$A:$F,6,FALSE),0)</f>
        <v/>
      </c>
      <c r="AB19" s="111">
        <f>'別添様式４（生活援助従事者）'!$J$21</f>
        <v>0</v>
      </c>
      <c r="AC19" s="112"/>
      <c r="AD19" s="113"/>
    </row>
    <row r="20" spans="1:30" ht="60" customHeight="1">
      <c r="A20" s="209"/>
      <c r="B20" s="209"/>
      <c r="C20" s="209"/>
      <c r="D20" s="209"/>
      <c r="E20" s="95"/>
      <c r="F20" s="96"/>
      <c r="G20" s="210" t="str">
        <f t="shared" si="0"/>
        <v/>
      </c>
      <c r="H20" s="211"/>
      <c r="I20" s="25" t="s">
        <v>124</v>
      </c>
      <c r="J20" s="212"/>
      <c r="K20" s="213"/>
      <c r="L20" s="214" t="str">
        <f>IFERROR(VLOOKUP(J20,生活援助リスト!$A$2:$B$37,2,FALSE),"")</f>
        <v/>
      </c>
      <c r="M20" s="214"/>
      <c r="N20" s="214"/>
      <c r="O20" s="214"/>
      <c r="P20" s="215"/>
      <c r="Q20" s="216" t="str">
        <f>IF($J20="","",COUNTIF($J$10:$J20,$J20) &amp; "/" &amp; COUNTIF($J$10:$J$209,$J20))</f>
        <v/>
      </c>
      <c r="R20" s="216"/>
      <c r="S20" s="217"/>
      <c r="T20" s="217"/>
      <c r="U20" s="217"/>
      <c r="V20" s="92"/>
      <c r="X20" s="114" t="str">
        <f>生活援助リスト!$A$11</f>
        <v>3-④</v>
      </c>
      <c r="Y20" s="115">
        <f t="shared" si="2"/>
        <v>0</v>
      </c>
      <c r="Z20" s="115">
        <f>'別添様式４（生活援助従事者）'!$J$22</f>
        <v>0</v>
      </c>
      <c r="AA20" s="115" t="str">
        <f>IFERROR(VLOOKUP($X20,'別添様式４（生活援助従事者）'!$A:$F,6,FALSE),0)</f>
        <v/>
      </c>
      <c r="AB20" s="115">
        <f>'別添様式４（生活援助従事者）'!$J$22</f>
        <v>0</v>
      </c>
      <c r="AC20" s="116"/>
      <c r="AD20" s="117"/>
    </row>
    <row r="21" spans="1:30" ht="60" customHeight="1">
      <c r="A21" s="209"/>
      <c r="B21" s="209"/>
      <c r="C21" s="209"/>
      <c r="D21" s="209"/>
      <c r="E21" s="95"/>
      <c r="F21" s="96"/>
      <c r="G21" s="210" t="str">
        <f t="shared" si="0"/>
        <v/>
      </c>
      <c r="H21" s="211"/>
      <c r="I21" s="25" t="s">
        <v>124</v>
      </c>
      <c r="J21" s="212"/>
      <c r="K21" s="213"/>
      <c r="L21" s="214" t="str">
        <f>IFERROR(VLOOKUP(J21,生活援助リスト!$A$2:$B$37,2,FALSE),"")</f>
        <v/>
      </c>
      <c r="M21" s="214"/>
      <c r="N21" s="214"/>
      <c r="O21" s="214"/>
      <c r="P21" s="215"/>
      <c r="Q21" s="216" t="str">
        <f>IF($J21="","",COUNTIF($J$10:$J21,$J21) &amp; "/" &amp; COUNTIF($J$10:$J$209,$J21))</f>
        <v/>
      </c>
      <c r="R21" s="216"/>
      <c r="S21" s="217"/>
      <c r="T21" s="217"/>
      <c r="U21" s="217"/>
      <c r="V21" s="92"/>
      <c r="X21" s="118" t="str">
        <f>DBCS(初期設定!$X$6) &amp; "　" &amp; 初期設定!$Y$6</f>
        <v>４　介護・福祉サービスの理解と医療との連携</v>
      </c>
      <c r="Y21" s="129">
        <f>SUM(Y22:Z24)</f>
        <v>0</v>
      </c>
      <c r="Z21" s="119"/>
      <c r="AA21" s="129">
        <f>SUM(AA22:AB24)</f>
        <v>0</v>
      </c>
      <c r="AB21" s="119"/>
      <c r="AC21" s="119">
        <f>初期設定!$Z$6</f>
        <v>180</v>
      </c>
      <c r="AD21" s="120" t="str">
        <f>IF(AND(Y21=AA21,Y21&gt;=AC21),"〇","×")</f>
        <v>×</v>
      </c>
    </row>
    <row r="22" spans="1:30" ht="60" customHeight="1">
      <c r="A22" s="209"/>
      <c r="B22" s="209"/>
      <c r="C22" s="209"/>
      <c r="D22" s="209"/>
      <c r="E22" s="95"/>
      <c r="F22" s="96"/>
      <c r="G22" s="210" t="str">
        <f t="shared" si="0"/>
        <v/>
      </c>
      <c r="H22" s="211"/>
      <c r="I22" s="25" t="s">
        <v>124</v>
      </c>
      <c r="J22" s="212"/>
      <c r="K22" s="213"/>
      <c r="L22" s="214" t="str">
        <f>IFERROR(VLOOKUP(J22,生活援助リスト!$A$2:$B$37,2,FALSE),"")</f>
        <v/>
      </c>
      <c r="M22" s="214"/>
      <c r="N22" s="214"/>
      <c r="O22" s="214"/>
      <c r="P22" s="215"/>
      <c r="Q22" s="216" t="str">
        <f>IF($J22="","",COUNTIF($J$10:$J22,$J22) &amp; "/" &amp; COUNTIF($J$10:$J$209,$J22))</f>
        <v/>
      </c>
      <c r="R22" s="216"/>
      <c r="S22" s="217"/>
      <c r="T22" s="217"/>
      <c r="U22" s="217"/>
      <c r="V22" s="92"/>
      <c r="X22" s="110" t="str">
        <f>生活援助リスト!$A$12</f>
        <v>4-①</v>
      </c>
      <c r="Y22" s="111">
        <f t="shared" si="2"/>
        <v>0</v>
      </c>
      <c r="Z22" s="111">
        <f>'別添様式４（生活援助従事者）'!$J$26</f>
        <v>0</v>
      </c>
      <c r="AA22" s="111" t="str">
        <f>IFERROR(VLOOKUP($X22,'別添様式４（生活援助従事者）'!$A:$F,6,FALSE),0)</f>
        <v/>
      </c>
      <c r="AB22" s="111">
        <f>'別添様式４（生活援助従事者）'!$J$26</f>
        <v>0</v>
      </c>
      <c r="AC22" s="112"/>
      <c r="AD22" s="113"/>
    </row>
    <row r="23" spans="1:30" ht="60" customHeight="1">
      <c r="A23" s="209"/>
      <c r="B23" s="209"/>
      <c r="C23" s="209"/>
      <c r="D23" s="209"/>
      <c r="E23" s="95"/>
      <c r="F23" s="96"/>
      <c r="G23" s="210" t="str">
        <f t="shared" si="0"/>
        <v/>
      </c>
      <c r="H23" s="211"/>
      <c r="I23" s="25" t="s">
        <v>124</v>
      </c>
      <c r="J23" s="212"/>
      <c r="K23" s="213"/>
      <c r="L23" s="214" t="str">
        <f>IFERROR(VLOOKUP(J23,生活援助リスト!$A$2:$B$37,2,FALSE),"")</f>
        <v/>
      </c>
      <c r="M23" s="214"/>
      <c r="N23" s="214"/>
      <c r="O23" s="214"/>
      <c r="P23" s="215"/>
      <c r="Q23" s="216" t="str">
        <f>IF($J23="","",COUNTIF($J$10:$J23,$J23) &amp; "/" &amp; COUNTIF($J$10:$J$209,$J23))</f>
        <v/>
      </c>
      <c r="R23" s="216"/>
      <c r="S23" s="217"/>
      <c r="T23" s="217"/>
      <c r="U23" s="217"/>
      <c r="V23" s="92"/>
      <c r="X23" s="110" t="str">
        <f>生活援助リスト!$A$13</f>
        <v>4-②</v>
      </c>
      <c r="Y23" s="111">
        <f t="shared" si="2"/>
        <v>0</v>
      </c>
      <c r="Z23" s="111">
        <f>'別添様式４（生活援助従事者）'!$J$27</f>
        <v>0</v>
      </c>
      <c r="AA23" s="111" t="str">
        <f>IFERROR(VLOOKUP($X23,'別添様式４（生活援助従事者）'!$A:$F,6,FALSE),0)</f>
        <v/>
      </c>
      <c r="AB23" s="111">
        <f>'別添様式４（生活援助従事者）'!$J$27</f>
        <v>0</v>
      </c>
      <c r="AC23" s="112"/>
      <c r="AD23" s="113"/>
    </row>
    <row r="24" spans="1:30" ht="60" customHeight="1">
      <c r="A24" s="209"/>
      <c r="B24" s="209"/>
      <c r="C24" s="209"/>
      <c r="D24" s="209"/>
      <c r="E24" s="95"/>
      <c r="F24" s="96"/>
      <c r="G24" s="210" t="str">
        <f t="shared" si="0"/>
        <v/>
      </c>
      <c r="H24" s="211"/>
      <c r="I24" s="25" t="s">
        <v>124</v>
      </c>
      <c r="J24" s="212"/>
      <c r="K24" s="213"/>
      <c r="L24" s="214" t="str">
        <f>IFERROR(VLOOKUP(J24,生活援助リスト!$A$2:$B$37,2,FALSE),"")</f>
        <v/>
      </c>
      <c r="M24" s="214"/>
      <c r="N24" s="214"/>
      <c r="O24" s="214"/>
      <c r="P24" s="215"/>
      <c r="Q24" s="216" t="str">
        <f>IF($J24="","",COUNTIF($J$10:$J24,$J24) &amp; "/" &amp; COUNTIF($J$10:$J$209,$J24))</f>
        <v/>
      </c>
      <c r="R24" s="216"/>
      <c r="S24" s="217"/>
      <c r="T24" s="217"/>
      <c r="U24" s="217"/>
      <c r="V24" s="92"/>
      <c r="X24" s="114" t="str">
        <f>生活援助リスト!$A$14</f>
        <v>4-③</v>
      </c>
      <c r="Y24" s="115">
        <f t="shared" si="2"/>
        <v>0</v>
      </c>
      <c r="Z24" s="115">
        <f>'別添様式４（生活援助従事者）'!$J$28</f>
        <v>0</v>
      </c>
      <c r="AA24" s="115" t="str">
        <f>IFERROR(VLOOKUP($X24,'別添様式４（生活援助従事者）'!$A:$F,6,FALSE),0)</f>
        <v/>
      </c>
      <c r="AB24" s="115">
        <f>'別添様式４（生活援助従事者）'!$J$28</f>
        <v>0</v>
      </c>
      <c r="AC24" s="116"/>
      <c r="AD24" s="117"/>
    </row>
    <row r="25" spans="1:30" ht="60" customHeight="1">
      <c r="A25" s="209"/>
      <c r="B25" s="209"/>
      <c r="C25" s="209"/>
      <c r="D25" s="209"/>
      <c r="E25" s="95"/>
      <c r="F25" s="96"/>
      <c r="G25" s="210" t="str">
        <f t="shared" si="0"/>
        <v/>
      </c>
      <c r="H25" s="211"/>
      <c r="I25" s="25" t="s">
        <v>124</v>
      </c>
      <c r="J25" s="212"/>
      <c r="K25" s="213"/>
      <c r="L25" s="214" t="str">
        <f>IFERROR(VLOOKUP(J25,生活援助リスト!$A$2:$B$37,2,FALSE),"")</f>
        <v/>
      </c>
      <c r="M25" s="214"/>
      <c r="N25" s="214"/>
      <c r="O25" s="214"/>
      <c r="P25" s="215"/>
      <c r="Q25" s="216" t="str">
        <f>IF($J25="","",COUNTIF($J$10:$J25,$J25) &amp; "/" &amp; COUNTIF($J$10:$J$209,$J25))</f>
        <v/>
      </c>
      <c r="R25" s="216"/>
      <c r="S25" s="217"/>
      <c r="T25" s="217"/>
      <c r="U25" s="217"/>
      <c r="V25" s="92"/>
      <c r="X25" s="118" t="str">
        <f>DBCS(初期設定!$X$7) &amp; "　" &amp; 初期設定!$Y$7</f>
        <v>５　介護におけるコミュニケーション技術</v>
      </c>
      <c r="Y25" s="129">
        <f>SUM(Y26:Z27)</f>
        <v>0</v>
      </c>
      <c r="Z25" s="119"/>
      <c r="AA25" s="129">
        <f>SUM(AA26:AB27)</f>
        <v>0</v>
      </c>
      <c r="AB25" s="119"/>
      <c r="AC25" s="119">
        <f>初期設定!$Z$7</f>
        <v>360</v>
      </c>
      <c r="AD25" s="120" t="str">
        <f>IF(AND(Y25=AA25,Y25&gt;=AC25),"〇","×")</f>
        <v>×</v>
      </c>
    </row>
    <row r="26" spans="1:30" ht="60" customHeight="1">
      <c r="A26" s="209"/>
      <c r="B26" s="209"/>
      <c r="C26" s="209"/>
      <c r="D26" s="209"/>
      <c r="E26" s="95"/>
      <c r="F26" s="96"/>
      <c r="G26" s="210" t="str">
        <f t="shared" si="0"/>
        <v/>
      </c>
      <c r="H26" s="211"/>
      <c r="I26" s="25" t="s">
        <v>124</v>
      </c>
      <c r="J26" s="212"/>
      <c r="K26" s="213"/>
      <c r="L26" s="214" t="str">
        <f>IFERROR(VLOOKUP(J26,生活援助リスト!$A$2:$B$37,2,FALSE),"")</f>
        <v/>
      </c>
      <c r="M26" s="214"/>
      <c r="N26" s="214"/>
      <c r="O26" s="214"/>
      <c r="P26" s="215"/>
      <c r="Q26" s="216" t="str">
        <f>IF($J26="","",COUNTIF($J$10:$J26,$J26) &amp; "/" &amp; COUNTIF($J$10:$J$209,$J26))</f>
        <v/>
      </c>
      <c r="R26" s="216"/>
      <c r="S26" s="217"/>
      <c r="T26" s="217"/>
      <c r="U26" s="217"/>
      <c r="V26" s="92"/>
      <c r="X26" s="110" t="str">
        <f>生活援助リスト!$A$15</f>
        <v>5-①</v>
      </c>
      <c r="Y26" s="111">
        <f t="shared" si="2"/>
        <v>0</v>
      </c>
      <c r="Z26" s="111">
        <f>'別添様式４（生活援助従事者）'!$J$34</f>
        <v>0</v>
      </c>
      <c r="AA26" s="111" t="str">
        <f>IFERROR(VLOOKUP($X26,'別添様式４（生活援助従事者）'!$A:$F,6,FALSE),0)</f>
        <v/>
      </c>
      <c r="AB26" s="111">
        <f>'別添様式４（生活援助従事者）'!$J$34</f>
        <v>0</v>
      </c>
      <c r="AC26" s="112"/>
      <c r="AD26" s="113"/>
    </row>
    <row r="27" spans="1:30" ht="60" customHeight="1">
      <c r="A27" s="209"/>
      <c r="B27" s="209"/>
      <c r="C27" s="209"/>
      <c r="D27" s="209"/>
      <c r="E27" s="95"/>
      <c r="F27" s="96"/>
      <c r="G27" s="210" t="str">
        <f t="shared" si="0"/>
        <v/>
      </c>
      <c r="H27" s="211"/>
      <c r="I27" s="25" t="s">
        <v>124</v>
      </c>
      <c r="J27" s="212"/>
      <c r="K27" s="213"/>
      <c r="L27" s="214" t="str">
        <f>IFERROR(VLOOKUP(J27,生活援助リスト!$A$2:$B$37,2,FALSE),"")</f>
        <v/>
      </c>
      <c r="M27" s="214"/>
      <c r="N27" s="214"/>
      <c r="O27" s="214"/>
      <c r="P27" s="215"/>
      <c r="Q27" s="216" t="str">
        <f>IF($J27="","",COUNTIF($J$10:$J27,$J27) &amp; "/" &amp; COUNTIF($J$10:$J$209,$J27))</f>
        <v/>
      </c>
      <c r="R27" s="216"/>
      <c r="S27" s="217"/>
      <c r="T27" s="217"/>
      <c r="U27" s="217"/>
      <c r="V27" s="92"/>
      <c r="X27" s="114" t="str">
        <f>生活援助リスト!$A$16</f>
        <v>5-②</v>
      </c>
      <c r="Y27" s="115">
        <f t="shared" si="2"/>
        <v>0</v>
      </c>
      <c r="Z27" s="115">
        <f>'別添様式４（生活援助従事者）'!$J$35</f>
        <v>0</v>
      </c>
      <c r="AA27" s="115" t="str">
        <f>IFERROR(VLOOKUP($X27,'別添様式４（生活援助従事者）'!$A:$F,6,FALSE),0)</f>
        <v/>
      </c>
      <c r="AB27" s="115">
        <f>'別添様式４（生活援助従事者）'!$J$35</f>
        <v>0</v>
      </c>
      <c r="AC27" s="116"/>
      <c r="AD27" s="117"/>
    </row>
    <row r="28" spans="1:30" ht="60" customHeight="1">
      <c r="A28" s="209"/>
      <c r="B28" s="209"/>
      <c r="C28" s="209"/>
      <c r="D28" s="209"/>
      <c r="E28" s="95"/>
      <c r="F28" s="96"/>
      <c r="G28" s="210" t="str">
        <f t="shared" si="0"/>
        <v/>
      </c>
      <c r="H28" s="211"/>
      <c r="I28" s="25" t="s">
        <v>124</v>
      </c>
      <c r="J28" s="212"/>
      <c r="K28" s="213"/>
      <c r="L28" s="214" t="str">
        <f>IFERROR(VLOOKUP(J28,生活援助リスト!$A$2:$B$37,2,FALSE),"")</f>
        <v/>
      </c>
      <c r="M28" s="214"/>
      <c r="N28" s="214"/>
      <c r="O28" s="214"/>
      <c r="P28" s="215"/>
      <c r="Q28" s="216" t="str">
        <f>IF($J28="","",COUNTIF($J$10:$J28,$J28) &amp; "/" &amp; COUNTIF($J$10:$J$209,$J28))</f>
        <v/>
      </c>
      <c r="R28" s="216"/>
      <c r="S28" s="217"/>
      <c r="T28" s="217"/>
      <c r="U28" s="217"/>
      <c r="V28" s="92"/>
      <c r="X28" s="118" t="str">
        <f>DBCS(初期設定!$X$8) &amp; "　" &amp; 初期設定!$Y$8</f>
        <v>６　老化と認知症の理解</v>
      </c>
      <c r="Y28" s="129">
        <f>SUM(Y29:Z34)</f>
        <v>0</v>
      </c>
      <c r="Z28" s="121"/>
      <c r="AA28" s="129">
        <f>SUM(AA29:AB34)</f>
        <v>0</v>
      </c>
      <c r="AB28" s="121"/>
      <c r="AC28" s="119">
        <f>初期設定!$Z$8</f>
        <v>540</v>
      </c>
      <c r="AD28" s="120" t="str">
        <f>IF(AND(Y28=AA28,Y28&gt;=AC28),"〇","×")</f>
        <v>×</v>
      </c>
    </row>
    <row r="29" spans="1:30" ht="60" customHeight="1">
      <c r="A29" s="209"/>
      <c r="B29" s="209"/>
      <c r="C29" s="209"/>
      <c r="D29" s="209"/>
      <c r="E29" s="95"/>
      <c r="F29" s="96"/>
      <c r="G29" s="210" t="str">
        <f t="shared" si="0"/>
        <v/>
      </c>
      <c r="H29" s="211"/>
      <c r="I29" s="25" t="s">
        <v>124</v>
      </c>
      <c r="J29" s="212"/>
      <c r="K29" s="213"/>
      <c r="L29" s="214" t="str">
        <f>IFERROR(VLOOKUP(J29,生活援助リスト!$A$2:$B$37,2,FALSE),"")</f>
        <v/>
      </c>
      <c r="M29" s="214"/>
      <c r="N29" s="214"/>
      <c r="O29" s="214"/>
      <c r="P29" s="215"/>
      <c r="Q29" s="216" t="str">
        <f>IF($J29="","",COUNTIF($J$10:$J29,$J29) &amp; "/" &amp; COUNTIF($J$10:$J$209,$J29))</f>
        <v/>
      </c>
      <c r="R29" s="216"/>
      <c r="S29" s="217"/>
      <c r="T29" s="217"/>
      <c r="U29" s="217"/>
      <c r="V29" s="92"/>
      <c r="X29" s="110" t="str">
        <f>生活援助リスト!$A$17</f>
        <v>6-①</v>
      </c>
      <c r="Y29" s="111">
        <f t="shared" si="2"/>
        <v>0</v>
      </c>
      <c r="Z29" s="111">
        <f>'別添様式４（生活援助従事者）'!$J$39</f>
        <v>0</v>
      </c>
      <c r="AA29" s="111" t="str">
        <f>IFERROR(VLOOKUP($X29,'別添様式４（生活援助従事者）'!$A:$F,6,FALSE),0)</f>
        <v/>
      </c>
      <c r="AB29" s="111">
        <f>'別添様式４（生活援助従事者）'!$J$39</f>
        <v>0</v>
      </c>
      <c r="AC29" s="112"/>
      <c r="AD29" s="113"/>
    </row>
    <row r="30" spans="1:30" ht="60" customHeight="1">
      <c r="A30" s="209"/>
      <c r="B30" s="209"/>
      <c r="C30" s="209"/>
      <c r="D30" s="209"/>
      <c r="E30" s="95"/>
      <c r="F30" s="96"/>
      <c r="G30" s="210" t="str">
        <f t="shared" si="0"/>
        <v/>
      </c>
      <c r="H30" s="211"/>
      <c r="I30" s="25" t="s">
        <v>124</v>
      </c>
      <c r="J30" s="212"/>
      <c r="K30" s="213"/>
      <c r="L30" s="214" t="str">
        <f>IFERROR(VLOOKUP(J30,生活援助リスト!$A$2:$B$37,2,FALSE),"")</f>
        <v/>
      </c>
      <c r="M30" s="214"/>
      <c r="N30" s="214"/>
      <c r="O30" s="214"/>
      <c r="P30" s="215"/>
      <c r="Q30" s="216" t="str">
        <f>IF($J30="","",COUNTIF($J$10:$J30,$J30) &amp; "/" &amp; COUNTIF($J$10:$J$209,$J30))</f>
        <v/>
      </c>
      <c r="R30" s="216"/>
      <c r="S30" s="217"/>
      <c r="T30" s="217"/>
      <c r="U30" s="217"/>
      <c r="V30" s="92"/>
      <c r="X30" s="114" t="str">
        <f>生活援助リスト!$A$18</f>
        <v>6-②</v>
      </c>
      <c r="Y30" s="115">
        <f t="shared" si="2"/>
        <v>0</v>
      </c>
      <c r="Z30" s="115">
        <f>'別添様式４（生活援助従事者）'!$J$40</f>
        <v>0</v>
      </c>
      <c r="AA30" s="115" t="str">
        <f>IFERROR(VLOOKUP($X30,'別添様式４（生活援助従事者）'!$A:$F,6,FALSE),0)</f>
        <v/>
      </c>
      <c r="AB30" s="115">
        <f>'別添様式４（生活援助従事者）'!$J$40</f>
        <v>0</v>
      </c>
      <c r="AC30" s="116"/>
      <c r="AD30" s="117"/>
    </row>
    <row r="31" spans="1:30" ht="60" customHeight="1">
      <c r="A31" s="209"/>
      <c r="B31" s="209"/>
      <c r="C31" s="209"/>
      <c r="D31" s="209"/>
      <c r="E31" s="95"/>
      <c r="F31" s="96"/>
      <c r="G31" s="210" t="str">
        <f t="shared" si="0"/>
        <v/>
      </c>
      <c r="H31" s="211"/>
      <c r="I31" s="25" t="s">
        <v>124</v>
      </c>
      <c r="J31" s="212"/>
      <c r="K31" s="213"/>
      <c r="L31" s="214" t="str">
        <f>IFERROR(VLOOKUP(J31,生活援助リスト!$A$2:$B$37,2,FALSE),"")</f>
        <v/>
      </c>
      <c r="M31" s="214"/>
      <c r="N31" s="214"/>
      <c r="O31" s="214"/>
      <c r="P31" s="215"/>
      <c r="Q31" s="216" t="str">
        <f>IF($J31="","",COUNTIF($J$10:$J31,$J31) &amp; "/" &amp; COUNTIF($J$10:$J$209,$J31))</f>
        <v/>
      </c>
      <c r="R31" s="216"/>
      <c r="S31" s="217"/>
      <c r="T31" s="217"/>
      <c r="U31" s="217"/>
      <c r="V31" s="92"/>
      <c r="X31" s="114" t="str">
        <f>生活援助リスト!$A$19</f>
        <v>6-③</v>
      </c>
      <c r="Y31" s="115">
        <f t="shared" si="2"/>
        <v>0</v>
      </c>
      <c r="Z31" s="115">
        <f>'別添様式４（生活援助従事者）'!$J$40</f>
        <v>0</v>
      </c>
      <c r="AA31" s="115" t="str">
        <f>IFERROR(VLOOKUP($X31,'別添様式４（生活援助従事者）'!$A:$F,6,FALSE),0)</f>
        <v/>
      </c>
      <c r="AB31" s="115">
        <f>'別添様式４（生活援助従事者）'!$J$40</f>
        <v>0</v>
      </c>
      <c r="AC31" s="116"/>
      <c r="AD31" s="117"/>
    </row>
    <row r="32" spans="1:30" ht="60" customHeight="1">
      <c r="A32" s="209"/>
      <c r="B32" s="209"/>
      <c r="C32" s="209"/>
      <c r="D32" s="209"/>
      <c r="E32" s="95"/>
      <c r="F32" s="96"/>
      <c r="G32" s="210" t="str">
        <f t="shared" si="0"/>
        <v/>
      </c>
      <c r="H32" s="211"/>
      <c r="I32" s="25" t="s">
        <v>124</v>
      </c>
      <c r="J32" s="212"/>
      <c r="K32" s="213"/>
      <c r="L32" s="214" t="str">
        <f>IFERROR(VLOOKUP(J32,生活援助リスト!$A$2:$B$37,2,FALSE),"")</f>
        <v/>
      </c>
      <c r="M32" s="214"/>
      <c r="N32" s="214"/>
      <c r="O32" s="214"/>
      <c r="P32" s="215"/>
      <c r="Q32" s="216" t="str">
        <f>IF($J32="","",COUNTIF($J$10:$J32,$J32) &amp; "/" &amp; COUNTIF($J$10:$J$209,$J32))</f>
        <v/>
      </c>
      <c r="R32" s="216"/>
      <c r="S32" s="217"/>
      <c r="T32" s="217"/>
      <c r="U32" s="217"/>
      <c r="V32" s="92"/>
      <c r="X32" s="114" t="str">
        <f>生活援助リスト!$A$20</f>
        <v>6-④</v>
      </c>
      <c r="Y32" s="115">
        <f t="shared" si="2"/>
        <v>0</v>
      </c>
      <c r="Z32" s="115">
        <f>'別添様式４（生活援助従事者）'!$J$40</f>
        <v>0</v>
      </c>
      <c r="AA32" s="115" t="str">
        <f>IFERROR(VLOOKUP($X32,'別添様式４（生活援助従事者）'!$A:$F,6,FALSE),0)</f>
        <v/>
      </c>
      <c r="AB32" s="115">
        <f>'別添様式４（生活援助従事者）'!$J$40</f>
        <v>0</v>
      </c>
      <c r="AC32" s="116"/>
      <c r="AD32" s="117"/>
    </row>
    <row r="33" spans="1:30" ht="60" customHeight="1">
      <c r="A33" s="209"/>
      <c r="B33" s="209"/>
      <c r="C33" s="209"/>
      <c r="D33" s="209"/>
      <c r="E33" s="95"/>
      <c r="F33" s="96"/>
      <c r="G33" s="210" t="str">
        <f t="shared" si="0"/>
        <v/>
      </c>
      <c r="H33" s="211"/>
      <c r="I33" s="25" t="s">
        <v>124</v>
      </c>
      <c r="J33" s="212"/>
      <c r="K33" s="213"/>
      <c r="L33" s="214" t="str">
        <f>IFERROR(VLOOKUP(J33,生活援助リスト!$A$2:$B$37,2,FALSE),"")</f>
        <v/>
      </c>
      <c r="M33" s="214"/>
      <c r="N33" s="214"/>
      <c r="O33" s="214"/>
      <c r="P33" s="215"/>
      <c r="Q33" s="216" t="str">
        <f>IF($J33="","",COUNTIF($J$10:$J33,$J33) &amp; "/" &amp; COUNTIF($J$10:$J$209,$J33))</f>
        <v/>
      </c>
      <c r="R33" s="216"/>
      <c r="S33" s="217"/>
      <c r="T33" s="217"/>
      <c r="U33" s="217"/>
      <c r="V33" s="92"/>
      <c r="X33" s="114" t="str">
        <f>生活援助リスト!$A$21</f>
        <v>6-⑤</v>
      </c>
      <c r="Y33" s="115">
        <f t="shared" si="2"/>
        <v>0</v>
      </c>
      <c r="Z33" s="115">
        <f>'別添様式４（生活援助従事者）'!$J$40</f>
        <v>0</v>
      </c>
      <c r="AA33" s="115" t="str">
        <f>IFERROR(VLOOKUP($X33,'別添様式４（生活援助従事者）'!$A:$F,6,FALSE),0)</f>
        <v/>
      </c>
      <c r="AB33" s="115">
        <f>'別添様式４（生活援助従事者）'!$J$40</f>
        <v>0</v>
      </c>
      <c r="AC33" s="116"/>
      <c r="AD33" s="117"/>
    </row>
    <row r="34" spans="1:30" ht="60" customHeight="1">
      <c r="A34" s="209"/>
      <c r="B34" s="209"/>
      <c r="C34" s="209"/>
      <c r="D34" s="209"/>
      <c r="E34" s="95"/>
      <c r="F34" s="96"/>
      <c r="G34" s="210" t="str">
        <f t="shared" si="0"/>
        <v/>
      </c>
      <c r="H34" s="211"/>
      <c r="I34" s="25" t="s">
        <v>124</v>
      </c>
      <c r="J34" s="212"/>
      <c r="K34" s="213"/>
      <c r="L34" s="214" t="str">
        <f>IFERROR(VLOOKUP(J34,生活援助リスト!$A$2:$B$37,2,FALSE),"")</f>
        <v/>
      </c>
      <c r="M34" s="214"/>
      <c r="N34" s="214"/>
      <c r="O34" s="214"/>
      <c r="P34" s="215"/>
      <c r="Q34" s="216" t="str">
        <f>IF($J34="","",COUNTIF($J$10:$J34,$J34) &amp; "/" &amp; COUNTIF($J$10:$J$209,$J34))</f>
        <v/>
      </c>
      <c r="R34" s="216"/>
      <c r="S34" s="217"/>
      <c r="T34" s="217"/>
      <c r="U34" s="217"/>
      <c r="V34" s="92"/>
      <c r="X34" s="114" t="str">
        <f>生活援助リスト!$A$22</f>
        <v>6-⑥</v>
      </c>
      <c r="Y34" s="115">
        <f t="shared" si="2"/>
        <v>0</v>
      </c>
      <c r="Z34" s="115">
        <f>'別添様式４（生活援助従事者）'!$J$40</f>
        <v>0</v>
      </c>
      <c r="AA34" s="115" t="str">
        <f>IFERROR(VLOOKUP($X34,'別添様式４（生活援助従事者）'!$A:$F,6,FALSE),0)</f>
        <v/>
      </c>
      <c r="AB34" s="115">
        <f>'別添様式４（生活援助従事者）'!$J$40</f>
        <v>0</v>
      </c>
      <c r="AC34" s="116"/>
      <c r="AD34" s="117"/>
    </row>
    <row r="35" spans="1:30" ht="60" customHeight="1">
      <c r="A35" s="209"/>
      <c r="B35" s="209"/>
      <c r="C35" s="209"/>
      <c r="D35" s="209"/>
      <c r="E35" s="95"/>
      <c r="F35" s="96"/>
      <c r="G35" s="210" t="str">
        <f t="shared" si="0"/>
        <v/>
      </c>
      <c r="H35" s="211"/>
      <c r="I35" s="25" t="s">
        <v>124</v>
      </c>
      <c r="J35" s="212"/>
      <c r="K35" s="213"/>
      <c r="L35" s="214" t="str">
        <f>IFERROR(VLOOKUP(J35,生活援助リスト!$A$2:$B$37,2,FALSE),"")</f>
        <v/>
      </c>
      <c r="M35" s="214"/>
      <c r="N35" s="214"/>
      <c r="O35" s="214"/>
      <c r="P35" s="215"/>
      <c r="Q35" s="216" t="str">
        <f>IF($J35="","",COUNTIF($J$10:$J35,$J35) &amp; "/" &amp; COUNTIF($J$10:$J$209,$J35))</f>
        <v/>
      </c>
      <c r="R35" s="216"/>
      <c r="S35" s="217"/>
      <c r="T35" s="217"/>
      <c r="U35" s="217"/>
      <c r="V35" s="92"/>
      <c r="X35" s="118" t="str">
        <f>DBCS(初期設定!$X$9) &amp; "　" &amp; 初期設定!$Y$9</f>
        <v>７　障害の理解</v>
      </c>
      <c r="Y35" s="129">
        <f>SUM(Y36:Z38)</f>
        <v>0</v>
      </c>
      <c r="Z35" s="121"/>
      <c r="AA35" s="129">
        <f>SUM(AA36:AB38)</f>
        <v>0</v>
      </c>
      <c r="AB35" s="121"/>
      <c r="AC35" s="119">
        <f>初期設定!$Z$9</f>
        <v>180</v>
      </c>
      <c r="AD35" s="120" t="str">
        <f>IF(AND(Y35=AA35,Y35&gt;=AC35),"〇","×")</f>
        <v>×</v>
      </c>
    </row>
    <row r="36" spans="1:30" ht="60" customHeight="1">
      <c r="A36" s="209"/>
      <c r="B36" s="209"/>
      <c r="C36" s="209"/>
      <c r="D36" s="209"/>
      <c r="E36" s="95"/>
      <c r="F36" s="96"/>
      <c r="G36" s="210" t="str">
        <f t="shared" si="0"/>
        <v/>
      </c>
      <c r="H36" s="211"/>
      <c r="I36" s="25" t="s">
        <v>124</v>
      </c>
      <c r="J36" s="212"/>
      <c r="K36" s="213"/>
      <c r="L36" s="214" t="str">
        <f>IFERROR(VLOOKUP(J36,生活援助リスト!$A$2:$B$37,2,FALSE),"")</f>
        <v/>
      </c>
      <c r="M36" s="214"/>
      <c r="N36" s="214"/>
      <c r="O36" s="214"/>
      <c r="P36" s="215"/>
      <c r="Q36" s="216" t="str">
        <f>IF($J36="","",COUNTIF($J$10:$J36,$J36) &amp; "/" &amp; COUNTIF($J$10:$J$209,$J36))</f>
        <v/>
      </c>
      <c r="R36" s="216"/>
      <c r="S36" s="217"/>
      <c r="T36" s="217"/>
      <c r="U36" s="217"/>
      <c r="V36" s="92"/>
      <c r="X36" s="110" t="str">
        <f>生活援助リスト!$A$23</f>
        <v>7-①</v>
      </c>
      <c r="Y36" s="111">
        <f t="shared" si="2"/>
        <v>0</v>
      </c>
      <c r="Z36" s="111">
        <f>'別添様式４（生活援助従事者）'!$J$44</f>
        <v>0</v>
      </c>
      <c r="AA36" s="111" t="str">
        <f>IFERROR(VLOOKUP($X36,'別添様式４（生活援助従事者）'!$A:$F,6,FALSE),0)</f>
        <v/>
      </c>
      <c r="AB36" s="111">
        <f>'別添様式４（生活援助従事者）'!$J$44</f>
        <v>0</v>
      </c>
      <c r="AC36" s="112"/>
      <c r="AD36" s="113"/>
    </row>
    <row r="37" spans="1:30" ht="60" customHeight="1">
      <c r="A37" s="209"/>
      <c r="B37" s="209"/>
      <c r="C37" s="209"/>
      <c r="D37" s="209"/>
      <c r="E37" s="95"/>
      <c r="F37" s="96"/>
      <c r="G37" s="210" t="str">
        <f t="shared" si="0"/>
        <v/>
      </c>
      <c r="H37" s="211"/>
      <c r="I37" s="25" t="s">
        <v>124</v>
      </c>
      <c r="J37" s="212"/>
      <c r="K37" s="213"/>
      <c r="L37" s="214" t="str">
        <f>IFERROR(VLOOKUP(J37,生活援助リスト!$A$2:$B$37,2,FALSE),"")</f>
        <v/>
      </c>
      <c r="M37" s="214"/>
      <c r="N37" s="214"/>
      <c r="O37" s="214"/>
      <c r="P37" s="215"/>
      <c r="Q37" s="216" t="str">
        <f>IF($J37="","",COUNTIF($J$10:$J37,$J37) &amp; "/" &amp; COUNTIF($J$10:$J$209,$J37))</f>
        <v/>
      </c>
      <c r="R37" s="216"/>
      <c r="S37" s="217"/>
      <c r="T37" s="217"/>
      <c r="U37" s="217"/>
      <c r="V37" s="92"/>
      <c r="X37" s="110" t="str">
        <f>生活援助リスト!$A$24</f>
        <v>7-②</v>
      </c>
      <c r="Y37" s="111">
        <f t="shared" si="2"/>
        <v>0</v>
      </c>
      <c r="Z37" s="111" t="str">
        <f>'別添様式４（生活援助従事者）'!$J$45</f>
        <v/>
      </c>
      <c r="AA37" s="111" t="str">
        <f>IFERROR(VLOOKUP($X37,'別添様式４（生活援助従事者）'!$A:$F,6,FALSE),0)</f>
        <v/>
      </c>
      <c r="AB37" s="111" t="str">
        <f>'別添様式４（生活援助従事者）'!$J$45</f>
        <v/>
      </c>
      <c r="AC37" s="112"/>
      <c r="AD37" s="113"/>
    </row>
    <row r="38" spans="1:30" ht="60" customHeight="1">
      <c r="A38" s="209"/>
      <c r="B38" s="209"/>
      <c r="C38" s="209"/>
      <c r="D38" s="209"/>
      <c r="E38" s="95"/>
      <c r="F38" s="96"/>
      <c r="G38" s="210" t="str">
        <f t="shared" si="0"/>
        <v/>
      </c>
      <c r="H38" s="211"/>
      <c r="I38" s="25" t="s">
        <v>124</v>
      </c>
      <c r="J38" s="212"/>
      <c r="K38" s="213"/>
      <c r="L38" s="214" t="str">
        <f>IFERROR(VLOOKUP(J38,生活援助リスト!$A$2:$B$37,2,FALSE),"")</f>
        <v/>
      </c>
      <c r="M38" s="214"/>
      <c r="N38" s="214"/>
      <c r="O38" s="214"/>
      <c r="P38" s="215"/>
      <c r="Q38" s="216" t="str">
        <f>IF($J38="","",COUNTIF($J$10:$J38,$J38) &amp; "/" &amp; COUNTIF($J$10:$J$209,$J38))</f>
        <v/>
      </c>
      <c r="R38" s="216"/>
      <c r="S38" s="217"/>
      <c r="T38" s="217"/>
      <c r="U38" s="217"/>
      <c r="V38" s="92"/>
      <c r="X38" s="114" t="str">
        <f>生活援助リスト!$A$25</f>
        <v>7-③</v>
      </c>
      <c r="Y38" s="115">
        <f t="shared" si="2"/>
        <v>0</v>
      </c>
      <c r="Z38" s="111">
        <f>'別添様式４（生活援助従事者）'!$J$46</f>
        <v>0</v>
      </c>
      <c r="AA38" s="115" t="str">
        <f>IFERROR(VLOOKUP($X38,'別添様式４（生活援助従事者）'!$A:$F,6,FALSE),0)</f>
        <v/>
      </c>
      <c r="AB38" s="111">
        <f>'別添様式４（生活援助従事者）'!$J$46</f>
        <v>0</v>
      </c>
      <c r="AC38" s="116"/>
      <c r="AD38" s="117"/>
    </row>
    <row r="39" spans="1:30" ht="60" customHeight="1">
      <c r="A39" s="209"/>
      <c r="B39" s="209"/>
      <c r="C39" s="209"/>
      <c r="D39" s="209"/>
      <c r="E39" s="95"/>
      <c r="F39" s="96"/>
      <c r="G39" s="210" t="str">
        <f t="shared" si="0"/>
        <v/>
      </c>
      <c r="H39" s="211"/>
      <c r="I39" s="25" t="s">
        <v>124</v>
      </c>
      <c r="J39" s="212"/>
      <c r="K39" s="213"/>
      <c r="L39" s="214" t="str">
        <f>IFERROR(VLOOKUP(J39,生活援助リスト!$A$2:$B$37,2,FALSE),"")</f>
        <v/>
      </c>
      <c r="M39" s="214"/>
      <c r="N39" s="214"/>
      <c r="O39" s="214"/>
      <c r="P39" s="215"/>
      <c r="Q39" s="216" t="str">
        <f>IF($J39="","",COUNTIF($J$10:$J39,$J39) &amp; "/" &amp; COUNTIF($J$10:$J$209,$J39))</f>
        <v/>
      </c>
      <c r="R39" s="216"/>
      <c r="S39" s="217"/>
      <c r="T39" s="217"/>
      <c r="U39" s="217"/>
      <c r="V39" s="92"/>
      <c r="X39" s="122" t="str">
        <f>DBCS(初期設定!$X$10) &amp; "　" &amp; 初期設定!$Y$10</f>
        <v>８　こころとからだのしくみと生活支援技術</v>
      </c>
      <c r="Y39" s="129">
        <f>SUM(Y40:Z49)</f>
        <v>0</v>
      </c>
      <c r="Z39" s="121"/>
      <c r="AA39" s="129">
        <f>SUM(AA40:AB49)</f>
        <v>0</v>
      </c>
      <c r="AB39" s="121"/>
      <c r="AC39" s="119">
        <f>初期設定!$Z$10</f>
        <v>1440</v>
      </c>
      <c r="AD39" s="120" t="str">
        <f>IF(AND(Y39=AA39,Y39&gt;=AC39),"〇","×")</f>
        <v>×</v>
      </c>
    </row>
    <row r="40" spans="1:30" ht="60" customHeight="1">
      <c r="A40" s="209"/>
      <c r="B40" s="209"/>
      <c r="C40" s="209"/>
      <c r="D40" s="209"/>
      <c r="E40" s="95"/>
      <c r="F40" s="96"/>
      <c r="G40" s="210" t="str">
        <f t="shared" si="0"/>
        <v/>
      </c>
      <c r="H40" s="211"/>
      <c r="I40" s="25" t="s">
        <v>124</v>
      </c>
      <c r="J40" s="212"/>
      <c r="K40" s="213"/>
      <c r="L40" s="214" t="str">
        <f>IFERROR(VLOOKUP(J40,生活援助リスト!$A$2:$B$37,2,FALSE),"")</f>
        <v/>
      </c>
      <c r="M40" s="214"/>
      <c r="N40" s="214"/>
      <c r="O40" s="214"/>
      <c r="P40" s="215"/>
      <c r="Q40" s="216" t="str">
        <f>IF($J40="","",COUNTIF($J$10:$J40,$J40) &amp; "/" &amp; COUNTIF($J$10:$J$209,$J40))</f>
        <v/>
      </c>
      <c r="R40" s="216"/>
      <c r="S40" s="217"/>
      <c r="T40" s="217"/>
      <c r="U40" s="217"/>
      <c r="V40" s="92"/>
      <c r="X40" s="110" t="str">
        <f>生活援助リスト!$A$26</f>
        <v>8-①</v>
      </c>
      <c r="Y40" s="111">
        <f t="shared" si="2"/>
        <v>0</v>
      </c>
      <c r="Z40" s="111">
        <f>'別添様式４（生活援助従事者）'!$J$57</f>
        <v>0</v>
      </c>
      <c r="AA40" s="111" t="str">
        <f>IFERROR(VLOOKUP($X40,'別添様式４（生活援助従事者）'!$A:$F,6,FALSE),0)</f>
        <v/>
      </c>
      <c r="AB40" s="111">
        <f>'別添様式４（生活援助従事者）'!$J$57</f>
        <v>0</v>
      </c>
      <c r="AC40" s="112"/>
      <c r="AD40" s="113"/>
    </row>
    <row r="41" spans="1:30" ht="60" customHeight="1">
      <c r="A41" s="209"/>
      <c r="B41" s="209"/>
      <c r="C41" s="209"/>
      <c r="D41" s="209"/>
      <c r="E41" s="95"/>
      <c r="F41" s="96"/>
      <c r="G41" s="210" t="str">
        <f t="shared" si="0"/>
        <v/>
      </c>
      <c r="H41" s="211"/>
      <c r="I41" s="25" t="s">
        <v>124</v>
      </c>
      <c r="J41" s="212"/>
      <c r="K41" s="213"/>
      <c r="L41" s="214" t="str">
        <f>IFERROR(VLOOKUP(J41,生活援助リスト!$A$2:$B$37,2,FALSE),"")</f>
        <v/>
      </c>
      <c r="M41" s="214"/>
      <c r="N41" s="214"/>
      <c r="O41" s="214"/>
      <c r="P41" s="215"/>
      <c r="Q41" s="216" t="str">
        <f>IF($J41="","",COUNTIF($J$10:$J41,$J41) &amp; "/" &amp; COUNTIF($J$10:$J$209,$J41))</f>
        <v/>
      </c>
      <c r="R41" s="216"/>
      <c r="S41" s="217"/>
      <c r="T41" s="217"/>
      <c r="U41" s="217"/>
      <c r="V41" s="92"/>
      <c r="X41" s="110" t="str">
        <f>生活援助リスト!$A$27</f>
        <v>8-②</v>
      </c>
      <c r="Y41" s="111">
        <f t="shared" si="2"/>
        <v>0</v>
      </c>
      <c r="Z41" s="111">
        <f>'別添様式４（生活援助従事者）'!$J$58</f>
        <v>0</v>
      </c>
      <c r="AA41" s="111" t="str">
        <f>IFERROR(VLOOKUP($X41,'別添様式４（生活援助従事者）'!$A:$F,6,FALSE),0)</f>
        <v/>
      </c>
      <c r="AB41" s="111">
        <f>'別添様式４（生活援助従事者）'!$J$58</f>
        <v>0</v>
      </c>
      <c r="AC41" s="112"/>
      <c r="AD41" s="113"/>
    </row>
    <row r="42" spans="1:30" ht="60" customHeight="1">
      <c r="A42" s="209"/>
      <c r="B42" s="209"/>
      <c r="C42" s="209"/>
      <c r="D42" s="209"/>
      <c r="E42" s="95"/>
      <c r="F42" s="96"/>
      <c r="G42" s="210" t="str">
        <f t="shared" si="0"/>
        <v/>
      </c>
      <c r="H42" s="211"/>
      <c r="I42" s="25" t="s">
        <v>124</v>
      </c>
      <c r="J42" s="212"/>
      <c r="K42" s="213"/>
      <c r="L42" s="214" t="str">
        <f>IFERROR(VLOOKUP(J42,生活援助リスト!$A$2:$B$37,2,FALSE),"")</f>
        <v/>
      </c>
      <c r="M42" s="214"/>
      <c r="N42" s="214"/>
      <c r="O42" s="214"/>
      <c r="P42" s="215"/>
      <c r="Q42" s="216" t="str">
        <f>IF($J42="","",COUNTIF($J$10:$J42,$J42) &amp; "/" &amp; COUNTIF($J$10:$J$209,$J42))</f>
        <v/>
      </c>
      <c r="R42" s="216"/>
      <c r="S42" s="217"/>
      <c r="T42" s="217"/>
      <c r="U42" s="217"/>
      <c r="V42" s="92"/>
      <c r="X42" s="114" t="str">
        <f>生活援助リスト!$A$28</f>
        <v>8-③</v>
      </c>
      <c r="Y42" s="115">
        <f t="shared" si="2"/>
        <v>0</v>
      </c>
      <c r="Z42" s="111">
        <f>'別添様式４（生活援助従事者）'!$J$59</f>
        <v>0</v>
      </c>
      <c r="AA42" s="115" t="str">
        <f>IFERROR(VLOOKUP($X42,'別添様式４（生活援助従事者）'!$A:$F,6,FALSE),0)</f>
        <v/>
      </c>
      <c r="AB42" s="111">
        <f>'別添様式４（生活援助従事者）'!$J$59</f>
        <v>0</v>
      </c>
      <c r="AC42" s="116"/>
      <c r="AD42" s="117"/>
    </row>
    <row r="43" spans="1:30" ht="60" customHeight="1">
      <c r="A43" s="209"/>
      <c r="B43" s="209"/>
      <c r="C43" s="209"/>
      <c r="D43" s="209"/>
      <c r="E43" s="95"/>
      <c r="F43" s="96"/>
      <c r="G43" s="210" t="str">
        <f t="shared" si="0"/>
        <v/>
      </c>
      <c r="H43" s="211"/>
      <c r="I43" s="25" t="s">
        <v>124</v>
      </c>
      <c r="J43" s="212"/>
      <c r="K43" s="213"/>
      <c r="L43" s="214" t="str">
        <f>IFERROR(VLOOKUP(J43,生活援助リスト!$A$2:$B$37,2,FALSE),"")</f>
        <v/>
      </c>
      <c r="M43" s="214"/>
      <c r="N43" s="214"/>
      <c r="O43" s="214"/>
      <c r="P43" s="215"/>
      <c r="Q43" s="216" t="str">
        <f>IF($J43="","",COUNTIF($J$10:$J43,$J43) &amp; "/" &amp; COUNTIF($J$10:$J$209,$J43))</f>
        <v/>
      </c>
      <c r="R43" s="216"/>
      <c r="S43" s="217"/>
      <c r="T43" s="217"/>
      <c r="U43" s="217"/>
      <c r="V43" s="92"/>
      <c r="X43" s="114" t="str">
        <f>生活援助リスト!$A$29</f>
        <v>8-④</v>
      </c>
      <c r="Y43" s="115">
        <f t="shared" si="2"/>
        <v>0</v>
      </c>
      <c r="Z43" s="111">
        <f>'別添様式４（生活援助従事者）'!$J$60</f>
        <v>0</v>
      </c>
      <c r="AA43" s="115" t="str">
        <f>IFERROR(VLOOKUP($X43,'別添様式４（生活援助従事者）'!$A:$F,6,FALSE),0)</f>
        <v/>
      </c>
      <c r="AB43" s="111">
        <f>'別添様式４（生活援助従事者）'!$J$60</f>
        <v>0</v>
      </c>
      <c r="AC43" s="116"/>
      <c r="AD43" s="117"/>
    </row>
    <row r="44" spans="1:30" ht="60" customHeight="1">
      <c r="A44" s="209"/>
      <c r="B44" s="209"/>
      <c r="C44" s="209"/>
      <c r="D44" s="209"/>
      <c r="E44" s="95"/>
      <c r="F44" s="96"/>
      <c r="G44" s="210" t="str">
        <f t="shared" si="0"/>
        <v/>
      </c>
      <c r="H44" s="211"/>
      <c r="I44" s="25" t="s">
        <v>124</v>
      </c>
      <c r="J44" s="212"/>
      <c r="K44" s="213"/>
      <c r="L44" s="214" t="str">
        <f>IFERROR(VLOOKUP(J44,生活援助リスト!$A$2:$B$37,2,FALSE),"")</f>
        <v/>
      </c>
      <c r="M44" s="214"/>
      <c r="N44" s="214"/>
      <c r="O44" s="214"/>
      <c r="P44" s="215"/>
      <c r="Q44" s="216" t="str">
        <f>IF($J44="","",COUNTIF($J$10:$J44,$J44) &amp; "/" &amp; COUNTIF($J$10:$J$209,$J44))</f>
        <v/>
      </c>
      <c r="R44" s="216"/>
      <c r="S44" s="217"/>
      <c r="T44" s="217"/>
      <c r="U44" s="217"/>
      <c r="V44" s="92"/>
      <c r="X44" s="114" t="str">
        <f>生活援助リスト!$A$30</f>
        <v>8-⑤</v>
      </c>
      <c r="Y44" s="115">
        <f t="shared" si="2"/>
        <v>0</v>
      </c>
      <c r="Z44" s="111">
        <f>'別添様式４（生活援助従事者）'!$J$61</f>
        <v>0</v>
      </c>
      <c r="AA44" s="115" t="str">
        <f>IFERROR(VLOOKUP($X44,'別添様式４（生活援助従事者）'!$A:$F,6,FALSE),0)</f>
        <v/>
      </c>
      <c r="AB44" s="111">
        <f>'別添様式４（生活援助従事者）'!$J$61</f>
        <v>0</v>
      </c>
      <c r="AC44" s="116"/>
      <c r="AD44" s="117"/>
    </row>
    <row r="45" spans="1:30" ht="60" customHeight="1">
      <c r="A45" s="209"/>
      <c r="B45" s="209"/>
      <c r="C45" s="209"/>
      <c r="D45" s="209"/>
      <c r="E45" s="95"/>
      <c r="F45" s="96"/>
      <c r="G45" s="210" t="str">
        <f t="shared" si="0"/>
        <v/>
      </c>
      <c r="H45" s="211"/>
      <c r="I45" s="25" t="s">
        <v>124</v>
      </c>
      <c r="J45" s="212"/>
      <c r="K45" s="213"/>
      <c r="L45" s="214" t="str">
        <f>IFERROR(VLOOKUP(J45,生活援助リスト!$A$2:$B$37,2,FALSE),"")</f>
        <v/>
      </c>
      <c r="M45" s="214"/>
      <c r="N45" s="214"/>
      <c r="O45" s="214"/>
      <c r="P45" s="215"/>
      <c r="Q45" s="216" t="str">
        <f>IF($J45="","",COUNTIF($J$10:$J45,$J45) &amp; "/" &amp; COUNTIF($J$10:$J$209,$J45))</f>
        <v/>
      </c>
      <c r="R45" s="216"/>
      <c r="S45" s="217"/>
      <c r="T45" s="217"/>
      <c r="U45" s="217"/>
      <c r="V45" s="92"/>
      <c r="X45" s="114" t="str">
        <f>生活援助リスト!$A$31</f>
        <v>8-⑥</v>
      </c>
      <c r="Y45" s="115">
        <f t="shared" si="2"/>
        <v>0</v>
      </c>
      <c r="Z45" s="111">
        <f>'別添様式４（生活援助従事者）'!$J$62</f>
        <v>0</v>
      </c>
      <c r="AA45" s="115" t="str">
        <f>IFERROR(VLOOKUP($X45,'別添様式４（生活援助従事者）'!$A:$F,6,FALSE),0)</f>
        <v/>
      </c>
      <c r="AB45" s="111">
        <f>'別添様式４（生活援助従事者）'!$J$62</f>
        <v>0</v>
      </c>
      <c r="AC45" s="116"/>
      <c r="AD45" s="117"/>
    </row>
    <row r="46" spans="1:30" ht="60" customHeight="1">
      <c r="A46" s="209"/>
      <c r="B46" s="209"/>
      <c r="C46" s="209"/>
      <c r="D46" s="209"/>
      <c r="E46" s="95"/>
      <c r="F46" s="96"/>
      <c r="G46" s="210" t="str">
        <f t="shared" si="0"/>
        <v/>
      </c>
      <c r="H46" s="211"/>
      <c r="I46" s="25" t="s">
        <v>124</v>
      </c>
      <c r="J46" s="212"/>
      <c r="K46" s="213"/>
      <c r="L46" s="214" t="str">
        <f>IFERROR(VLOOKUP(J46,生活援助リスト!$A$2:$B$37,2,FALSE),"")</f>
        <v/>
      </c>
      <c r="M46" s="214"/>
      <c r="N46" s="214"/>
      <c r="O46" s="214"/>
      <c r="P46" s="215"/>
      <c r="Q46" s="216" t="str">
        <f>IF($J46="","",COUNTIF($J$10:$J46,$J46) &amp; "/" &amp; COUNTIF($J$10:$J$209,$J46))</f>
        <v/>
      </c>
      <c r="R46" s="216"/>
      <c r="S46" s="217"/>
      <c r="T46" s="217"/>
      <c r="U46" s="217"/>
      <c r="V46" s="92"/>
      <c r="X46" s="114" t="str">
        <f>生活援助リスト!$A$32</f>
        <v>8-⑦</v>
      </c>
      <c r="Y46" s="115">
        <f t="shared" si="2"/>
        <v>0</v>
      </c>
      <c r="Z46" s="111">
        <f>'別添様式４（生活援助従事者）'!$J$63</f>
        <v>0</v>
      </c>
      <c r="AA46" s="115" t="str">
        <f>IFERROR(VLOOKUP($X46,'別添様式４（生活援助従事者）'!$A:$F,6,FALSE),0)</f>
        <v/>
      </c>
      <c r="AB46" s="111">
        <f>'別添様式４（生活援助従事者）'!$J$63</f>
        <v>0</v>
      </c>
      <c r="AC46" s="116"/>
      <c r="AD46" s="117"/>
    </row>
    <row r="47" spans="1:30" ht="60" customHeight="1">
      <c r="A47" s="209"/>
      <c r="B47" s="209"/>
      <c r="C47" s="209"/>
      <c r="D47" s="209"/>
      <c r="E47" s="95"/>
      <c r="F47" s="96"/>
      <c r="G47" s="210" t="str">
        <f t="shared" si="0"/>
        <v/>
      </c>
      <c r="H47" s="211"/>
      <c r="I47" s="25" t="s">
        <v>124</v>
      </c>
      <c r="J47" s="212"/>
      <c r="K47" s="213"/>
      <c r="L47" s="214" t="str">
        <f>IFERROR(VLOOKUP(J47,生活援助リスト!$A$2:$B$37,2,FALSE),"")</f>
        <v/>
      </c>
      <c r="M47" s="214"/>
      <c r="N47" s="214"/>
      <c r="O47" s="214"/>
      <c r="P47" s="215"/>
      <c r="Q47" s="216" t="str">
        <f>IF($J47="","",COUNTIF($J$10:$J47,$J47) &amp; "/" &amp; COUNTIF($J$10:$J$209,$J47))</f>
        <v/>
      </c>
      <c r="R47" s="216"/>
      <c r="S47" s="217"/>
      <c r="T47" s="217"/>
      <c r="U47" s="217"/>
      <c r="V47" s="92"/>
      <c r="X47" s="114" t="str">
        <f>生活援助リスト!$A$33</f>
        <v>8-⑧</v>
      </c>
      <c r="Y47" s="115">
        <f t="shared" si="2"/>
        <v>0</v>
      </c>
      <c r="Z47" s="111">
        <f>'別添様式４（生活援助従事者）'!$J$64</f>
        <v>0</v>
      </c>
      <c r="AA47" s="115" t="str">
        <f>IFERROR(VLOOKUP($X47,'別添様式４（生活援助従事者）'!$A:$F,6,FALSE),0)</f>
        <v/>
      </c>
      <c r="AB47" s="111">
        <f>'別添様式４（生活援助従事者）'!$J$64</f>
        <v>0</v>
      </c>
      <c r="AC47" s="116"/>
      <c r="AD47" s="117"/>
    </row>
    <row r="48" spans="1:30" ht="60" customHeight="1">
      <c r="A48" s="209"/>
      <c r="B48" s="209"/>
      <c r="C48" s="209"/>
      <c r="D48" s="209"/>
      <c r="E48" s="95"/>
      <c r="F48" s="96"/>
      <c r="G48" s="210" t="str">
        <f t="shared" si="0"/>
        <v/>
      </c>
      <c r="H48" s="211"/>
      <c r="I48" s="25" t="s">
        <v>124</v>
      </c>
      <c r="J48" s="212"/>
      <c r="K48" s="213"/>
      <c r="L48" s="214" t="str">
        <f>IFERROR(VLOOKUP(J48,生活援助リスト!$A$2:$B$37,2,FALSE),"")</f>
        <v/>
      </c>
      <c r="M48" s="214"/>
      <c r="N48" s="214"/>
      <c r="O48" s="214"/>
      <c r="P48" s="215"/>
      <c r="Q48" s="216" t="str">
        <f>IF($J48="","",COUNTIF($J$10:$J48,$J48) &amp; "/" &amp; COUNTIF($J$10:$J$209,$J48))</f>
        <v/>
      </c>
      <c r="R48" s="216"/>
      <c r="S48" s="217"/>
      <c r="T48" s="217"/>
      <c r="U48" s="217"/>
      <c r="V48" s="92"/>
      <c r="X48" s="114" t="str">
        <f>生活援助リスト!$A$34</f>
        <v>8-⑨</v>
      </c>
      <c r="Y48" s="115">
        <f t="shared" si="2"/>
        <v>0</v>
      </c>
      <c r="Z48" s="111">
        <f>'別添様式４（生活援助従事者）'!$J$65</f>
        <v>0</v>
      </c>
      <c r="AA48" s="115">
        <f>IFERROR(VLOOKUP($X48,'別添様式４（生活援助従事者）'!$A:$F,6,FALSE),0)</f>
        <v>0</v>
      </c>
      <c r="AB48" s="111">
        <f>'別添様式４（生活援助従事者）'!$J$65</f>
        <v>0</v>
      </c>
      <c r="AC48" s="116"/>
      <c r="AD48" s="117"/>
    </row>
    <row r="49" spans="1:30" ht="60" customHeight="1">
      <c r="A49" s="209"/>
      <c r="B49" s="209"/>
      <c r="C49" s="209"/>
      <c r="D49" s="209"/>
      <c r="E49" s="95"/>
      <c r="F49" s="96"/>
      <c r="G49" s="210" t="str">
        <f t="shared" si="0"/>
        <v/>
      </c>
      <c r="H49" s="211"/>
      <c r="I49" s="25" t="s">
        <v>124</v>
      </c>
      <c r="J49" s="212"/>
      <c r="K49" s="213"/>
      <c r="L49" s="214" t="str">
        <f>IFERROR(VLOOKUP(J49,生活援助リスト!$A$2:$B$37,2,FALSE),"")</f>
        <v/>
      </c>
      <c r="M49" s="214"/>
      <c r="N49" s="214"/>
      <c r="O49" s="214"/>
      <c r="P49" s="215"/>
      <c r="Q49" s="216" t="str">
        <f>IF($J49="","",COUNTIF($J$10:$J49,$J49) &amp; "/" &amp; COUNTIF($J$10:$J$209,$J49))</f>
        <v/>
      </c>
      <c r="R49" s="216"/>
      <c r="S49" s="217"/>
      <c r="T49" s="217"/>
      <c r="U49" s="217"/>
      <c r="V49" s="92"/>
      <c r="X49" s="114" t="str">
        <f>生活援助リスト!$A$35</f>
        <v>8-⑩</v>
      </c>
      <c r="Y49" s="115">
        <f t="shared" si="2"/>
        <v>0</v>
      </c>
      <c r="Z49" s="111">
        <f>'別添様式４（生活援助従事者）'!$J$66</f>
        <v>0</v>
      </c>
      <c r="AA49" s="115">
        <f>IFERROR(VLOOKUP($X49,'別添様式４（生活援助従事者）'!$A:$F,6,FALSE),0)</f>
        <v>0</v>
      </c>
      <c r="AB49" s="111">
        <f>'別添様式４（生活援助従事者）'!$J$66</f>
        <v>0</v>
      </c>
      <c r="AC49" s="116"/>
      <c r="AD49" s="117"/>
    </row>
    <row r="50" spans="1:30" ht="60" customHeight="1">
      <c r="A50" s="209"/>
      <c r="B50" s="209"/>
      <c r="C50" s="209"/>
      <c r="D50" s="209"/>
      <c r="E50" s="95"/>
      <c r="F50" s="96"/>
      <c r="G50" s="210" t="str">
        <f t="shared" si="0"/>
        <v/>
      </c>
      <c r="H50" s="211"/>
      <c r="I50" s="25" t="s">
        <v>124</v>
      </c>
      <c r="J50" s="212"/>
      <c r="K50" s="213"/>
      <c r="L50" s="214" t="str">
        <f>IFERROR(VLOOKUP(J50,生活援助リスト!$A$2:$B$37,2,FALSE),"")</f>
        <v/>
      </c>
      <c r="M50" s="214"/>
      <c r="N50" s="214"/>
      <c r="O50" s="214"/>
      <c r="P50" s="215"/>
      <c r="Q50" s="216" t="str">
        <f>IF($J50="","",COUNTIF($J$10:$J50,$J50) &amp; "/" &amp; COUNTIF($J$10:$J$209,$J50))</f>
        <v/>
      </c>
      <c r="R50" s="216"/>
      <c r="S50" s="217"/>
      <c r="T50" s="217"/>
      <c r="U50" s="217"/>
      <c r="V50" s="92"/>
      <c r="X50" s="118" t="str">
        <f>DBCS(初期設定!$X$11) &amp; "　" &amp; 初期設定!$Y$11</f>
        <v>９　振り返り</v>
      </c>
      <c r="Y50" s="129">
        <f>SUM(Y51:Y52)</f>
        <v>0</v>
      </c>
      <c r="Z50" s="119"/>
      <c r="AA50" s="129">
        <f>SUM(AA51:AA52)</f>
        <v>0</v>
      </c>
      <c r="AB50" s="119"/>
      <c r="AC50" s="119">
        <f>初期設定!$Z$11</f>
        <v>120</v>
      </c>
      <c r="AD50" s="120" t="str">
        <f>IF(AND(Y50=AA50,Y50&gt;=AC50),"〇","×")</f>
        <v>×</v>
      </c>
    </row>
    <row r="51" spans="1:30" ht="60" customHeight="1">
      <c r="A51" s="209"/>
      <c r="B51" s="209"/>
      <c r="C51" s="209"/>
      <c r="D51" s="209"/>
      <c r="E51" s="95"/>
      <c r="F51" s="96"/>
      <c r="G51" s="210" t="str">
        <f t="shared" si="0"/>
        <v/>
      </c>
      <c r="H51" s="211"/>
      <c r="I51" s="25" t="s">
        <v>124</v>
      </c>
      <c r="J51" s="212"/>
      <c r="K51" s="213"/>
      <c r="L51" s="214" t="str">
        <f>IFERROR(VLOOKUP(J51,生活援助リスト!$A$2:$B$37,2,FALSE),"")</f>
        <v/>
      </c>
      <c r="M51" s="214"/>
      <c r="N51" s="214"/>
      <c r="O51" s="214"/>
      <c r="P51" s="215"/>
      <c r="Q51" s="216" t="str">
        <f>IF($J51="","",COUNTIF($J$10:$J51,$J51) &amp; "/" &amp; COUNTIF($J$10:$J$209,$J51))</f>
        <v/>
      </c>
      <c r="R51" s="216"/>
      <c r="S51" s="217"/>
      <c r="T51" s="217"/>
      <c r="U51" s="217"/>
      <c r="V51" s="92"/>
      <c r="X51" s="110" t="str">
        <f>生活援助リスト!$A$36</f>
        <v>9-①</v>
      </c>
      <c r="Y51" s="111">
        <f t="shared" si="2"/>
        <v>0</v>
      </c>
      <c r="Z51" s="112"/>
      <c r="AA51" s="111">
        <f>IFERROR(VLOOKUP($X51,'別添様式４（生活援助従事者）'!$A:$F,6,FALSE),0)</f>
        <v>0</v>
      </c>
      <c r="AB51" s="112"/>
      <c r="AC51" s="112"/>
      <c r="AD51" s="113"/>
    </row>
    <row r="52" spans="1:30" ht="60" customHeight="1" thickBot="1">
      <c r="A52" s="209"/>
      <c r="B52" s="209"/>
      <c r="C52" s="209"/>
      <c r="D52" s="209"/>
      <c r="E52" s="95"/>
      <c r="F52" s="96"/>
      <c r="G52" s="210" t="str">
        <f t="shared" si="0"/>
        <v/>
      </c>
      <c r="H52" s="211"/>
      <c r="I52" s="25" t="s">
        <v>124</v>
      </c>
      <c r="J52" s="212"/>
      <c r="K52" s="213"/>
      <c r="L52" s="214" t="str">
        <f>IFERROR(VLOOKUP(J52,生活援助リスト!$A$2:$B$37,2,FALSE),"")</f>
        <v/>
      </c>
      <c r="M52" s="214"/>
      <c r="N52" s="214"/>
      <c r="O52" s="214"/>
      <c r="P52" s="215"/>
      <c r="Q52" s="216" t="str">
        <f>IF($J52="","",COUNTIF($J$10:$J52,$J52) &amp; "/" &amp; COUNTIF($J$10:$J$209,$J52))</f>
        <v/>
      </c>
      <c r="R52" s="216"/>
      <c r="S52" s="217"/>
      <c r="T52" s="217"/>
      <c r="U52" s="217"/>
      <c r="V52" s="92"/>
      <c r="X52" s="123" t="str">
        <f>生活援助リスト!$A$37</f>
        <v>9-②</v>
      </c>
      <c r="Y52" s="124">
        <f t="shared" si="2"/>
        <v>0</v>
      </c>
      <c r="Z52" s="125"/>
      <c r="AA52" s="124">
        <f>IFERROR(VLOOKUP($X52,'別添様式４（生活援助従事者）'!$A:$F,6,FALSE),0)</f>
        <v>0</v>
      </c>
      <c r="AB52" s="125"/>
      <c r="AC52" s="125"/>
      <c r="AD52" s="126"/>
    </row>
    <row r="53" spans="1:30" ht="60" customHeight="1">
      <c r="A53" s="209"/>
      <c r="B53" s="209"/>
      <c r="C53" s="209"/>
      <c r="D53" s="209"/>
      <c r="E53" s="95"/>
      <c r="F53" s="96"/>
      <c r="G53" s="210" t="str">
        <f t="shared" si="0"/>
        <v/>
      </c>
      <c r="H53" s="211"/>
      <c r="I53" s="25" t="s">
        <v>124</v>
      </c>
      <c r="J53" s="212"/>
      <c r="K53" s="213"/>
      <c r="L53" s="214" t="str">
        <f>IFERROR(VLOOKUP(J53,生活援助リスト!$A$2:$B$37,2,FALSE),"")</f>
        <v/>
      </c>
      <c r="M53" s="214"/>
      <c r="N53" s="214"/>
      <c r="O53" s="214"/>
      <c r="P53" s="215"/>
      <c r="Q53" s="216" t="str">
        <f>IF($J53="","",COUNTIF($J$10:$J53,$J53) &amp; "/" &amp; COUNTIF($J$10:$J$209,$J53))</f>
        <v/>
      </c>
      <c r="R53" s="216"/>
      <c r="S53" s="217"/>
      <c r="T53" s="217"/>
      <c r="U53" s="217"/>
      <c r="V53" s="92"/>
    </row>
    <row r="54" spans="1:30" ht="60" customHeight="1">
      <c r="A54" s="209"/>
      <c r="B54" s="209"/>
      <c r="C54" s="209"/>
      <c r="D54" s="209"/>
      <c r="E54" s="95"/>
      <c r="F54" s="96"/>
      <c r="G54" s="210" t="str">
        <f t="shared" si="0"/>
        <v/>
      </c>
      <c r="H54" s="211"/>
      <c r="I54" s="25" t="s">
        <v>124</v>
      </c>
      <c r="J54" s="212"/>
      <c r="K54" s="213"/>
      <c r="L54" s="214" t="str">
        <f>IFERROR(VLOOKUP(J54,生活援助リスト!$A$2:$B$37,2,FALSE),"")</f>
        <v/>
      </c>
      <c r="M54" s="214"/>
      <c r="N54" s="214"/>
      <c r="O54" s="214"/>
      <c r="P54" s="215"/>
      <c r="Q54" s="216" t="str">
        <f>IF($J54="","",COUNTIF($J$10:$J54,$J54) &amp; "/" &amp; COUNTIF($J$10:$J$209,$J54))</f>
        <v/>
      </c>
      <c r="R54" s="216"/>
      <c r="S54" s="217"/>
      <c r="T54" s="217"/>
      <c r="U54" s="217"/>
      <c r="V54" s="92"/>
    </row>
    <row r="55" spans="1:30" ht="60" customHeight="1">
      <c r="A55" s="209"/>
      <c r="B55" s="209"/>
      <c r="C55" s="209"/>
      <c r="D55" s="209"/>
      <c r="E55" s="95"/>
      <c r="F55" s="96"/>
      <c r="G55" s="210" t="str">
        <f t="shared" si="0"/>
        <v/>
      </c>
      <c r="H55" s="211"/>
      <c r="I55" s="25" t="s">
        <v>124</v>
      </c>
      <c r="J55" s="212"/>
      <c r="K55" s="213"/>
      <c r="L55" s="214" t="str">
        <f>IFERROR(VLOOKUP(J55,生活援助リスト!$A$2:$B$37,2,FALSE),"")</f>
        <v/>
      </c>
      <c r="M55" s="214"/>
      <c r="N55" s="214"/>
      <c r="O55" s="214"/>
      <c r="P55" s="215"/>
      <c r="Q55" s="216" t="str">
        <f>IF($J55="","",COUNTIF($J$10:$J55,$J55) &amp; "/" &amp; COUNTIF($J$10:$J$209,$J55))</f>
        <v/>
      </c>
      <c r="R55" s="216"/>
      <c r="S55" s="217"/>
      <c r="T55" s="217"/>
      <c r="U55" s="217"/>
      <c r="V55" s="92"/>
    </row>
    <row r="56" spans="1:30" ht="60" customHeight="1">
      <c r="A56" s="209"/>
      <c r="B56" s="209"/>
      <c r="C56" s="209"/>
      <c r="D56" s="209"/>
      <c r="E56" s="95"/>
      <c r="F56" s="96"/>
      <c r="G56" s="210" t="str">
        <f t="shared" si="0"/>
        <v/>
      </c>
      <c r="H56" s="211"/>
      <c r="I56" s="25" t="s">
        <v>124</v>
      </c>
      <c r="J56" s="212"/>
      <c r="K56" s="213"/>
      <c r="L56" s="214" t="str">
        <f>IFERROR(VLOOKUP(J56,生活援助リスト!$A$2:$B$37,2,FALSE),"")</f>
        <v/>
      </c>
      <c r="M56" s="214"/>
      <c r="N56" s="214"/>
      <c r="O56" s="214"/>
      <c r="P56" s="215"/>
      <c r="Q56" s="216" t="str">
        <f>IF($J56="","",COUNTIF($J$10:$J56,$J56) &amp; "/" &amp; COUNTIF($J$10:$J$209,$J56))</f>
        <v/>
      </c>
      <c r="R56" s="216"/>
      <c r="S56" s="217"/>
      <c r="T56" s="217"/>
      <c r="U56" s="217"/>
      <c r="V56" s="92"/>
    </row>
    <row r="57" spans="1:30" ht="60" customHeight="1">
      <c r="A57" s="209"/>
      <c r="B57" s="209"/>
      <c r="C57" s="209"/>
      <c r="D57" s="209"/>
      <c r="E57" s="95"/>
      <c r="F57" s="96"/>
      <c r="G57" s="210" t="str">
        <f t="shared" si="0"/>
        <v/>
      </c>
      <c r="H57" s="211"/>
      <c r="I57" s="25" t="s">
        <v>124</v>
      </c>
      <c r="J57" s="212"/>
      <c r="K57" s="213"/>
      <c r="L57" s="214" t="str">
        <f>IFERROR(VLOOKUP(J57,生活援助リスト!$A$2:$B$37,2,FALSE),"")</f>
        <v/>
      </c>
      <c r="M57" s="214"/>
      <c r="N57" s="214"/>
      <c r="O57" s="214"/>
      <c r="P57" s="215"/>
      <c r="Q57" s="216" t="str">
        <f>IF($J57="","",COUNTIF($J$10:$J57,$J57) &amp; "/" &amp; COUNTIF($J$10:$J$209,$J57))</f>
        <v/>
      </c>
      <c r="R57" s="216"/>
      <c r="S57" s="217"/>
      <c r="T57" s="217"/>
      <c r="U57" s="217"/>
      <c r="V57" s="92"/>
    </row>
    <row r="58" spans="1:30" ht="60" customHeight="1">
      <c r="A58" s="209"/>
      <c r="B58" s="209"/>
      <c r="C58" s="209"/>
      <c r="D58" s="209"/>
      <c r="E58" s="95"/>
      <c r="F58" s="96"/>
      <c r="G58" s="210" t="str">
        <f t="shared" si="0"/>
        <v/>
      </c>
      <c r="H58" s="211"/>
      <c r="I58" s="25" t="s">
        <v>124</v>
      </c>
      <c r="J58" s="212"/>
      <c r="K58" s="213"/>
      <c r="L58" s="214" t="str">
        <f>IFERROR(VLOOKUP(J58,生活援助リスト!$A$2:$B$37,2,FALSE),"")</f>
        <v/>
      </c>
      <c r="M58" s="214"/>
      <c r="N58" s="214"/>
      <c r="O58" s="214"/>
      <c r="P58" s="215"/>
      <c r="Q58" s="216" t="str">
        <f>IF($J58="","",COUNTIF($J$10:$J58,$J58) &amp; "/" &amp; COUNTIF($J$10:$J$209,$J58))</f>
        <v/>
      </c>
      <c r="R58" s="216"/>
      <c r="S58" s="217"/>
      <c r="T58" s="217"/>
      <c r="U58" s="217"/>
      <c r="V58" s="92"/>
    </row>
    <row r="59" spans="1:30" ht="60" customHeight="1">
      <c r="A59" s="209"/>
      <c r="B59" s="209"/>
      <c r="C59" s="209"/>
      <c r="D59" s="209"/>
      <c r="E59" s="95"/>
      <c r="F59" s="96"/>
      <c r="G59" s="210" t="str">
        <f t="shared" si="0"/>
        <v/>
      </c>
      <c r="H59" s="211"/>
      <c r="I59" s="25" t="s">
        <v>124</v>
      </c>
      <c r="J59" s="212"/>
      <c r="K59" s="213"/>
      <c r="L59" s="214" t="str">
        <f>IFERROR(VLOOKUP(J59,生活援助リスト!$A$2:$B$37,2,FALSE),"")</f>
        <v/>
      </c>
      <c r="M59" s="214"/>
      <c r="N59" s="214"/>
      <c r="O59" s="214"/>
      <c r="P59" s="215"/>
      <c r="Q59" s="216" t="str">
        <f>IF($J59="","",COUNTIF($J$10:$J59,$J59) &amp; "/" &amp; COUNTIF($J$10:$J$209,$J59))</f>
        <v/>
      </c>
      <c r="R59" s="216"/>
      <c r="S59" s="217"/>
      <c r="T59" s="217"/>
      <c r="U59" s="217"/>
      <c r="V59" s="92"/>
    </row>
    <row r="60" spans="1:30" ht="60" customHeight="1">
      <c r="A60" s="209"/>
      <c r="B60" s="209"/>
      <c r="C60" s="209"/>
      <c r="D60" s="209"/>
      <c r="E60" s="95"/>
      <c r="F60" s="96"/>
      <c r="G60" s="210" t="str">
        <f t="shared" si="0"/>
        <v/>
      </c>
      <c r="H60" s="211"/>
      <c r="I60" s="25" t="s">
        <v>124</v>
      </c>
      <c r="J60" s="212"/>
      <c r="K60" s="213"/>
      <c r="L60" s="214" t="str">
        <f>IFERROR(VLOOKUP(J60,生活援助リスト!$A$2:$B$37,2,FALSE),"")</f>
        <v/>
      </c>
      <c r="M60" s="214"/>
      <c r="N60" s="214"/>
      <c r="O60" s="214"/>
      <c r="P60" s="215"/>
      <c r="Q60" s="216" t="str">
        <f>IF($J60="","",COUNTIF($J$10:$J60,$J60) &amp; "/" &amp; COUNTIF($J$10:$J$209,$J60))</f>
        <v/>
      </c>
      <c r="R60" s="216"/>
      <c r="S60" s="217"/>
      <c r="T60" s="217"/>
      <c r="U60" s="217"/>
      <c r="V60" s="92"/>
    </row>
    <row r="61" spans="1:30" ht="60" customHeight="1">
      <c r="A61" s="209"/>
      <c r="B61" s="209"/>
      <c r="C61" s="209"/>
      <c r="D61" s="209"/>
      <c r="E61" s="95"/>
      <c r="F61" s="96"/>
      <c r="G61" s="210" t="str">
        <f t="shared" si="0"/>
        <v/>
      </c>
      <c r="H61" s="211"/>
      <c r="I61" s="25" t="s">
        <v>124</v>
      </c>
      <c r="J61" s="212"/>
      <c r="K61" s="213"/>
      <c r="L61" s="214" t="str">
        <f>IFERROR(VLOOKUP(J61,生活援助リスト!$A$2:$B$37,2,FALSE),"")</f>
        <v/>
      </c>
      <c r="M61" s="214"/>
      <c r="N61" s="214"/>
      <c r="O61" s="214"/>
      <c r="P61" s="215"/>
      <c r="Q61" s="216" t="str">
        <f>IF($J61="","",COUNTIF($J$10:$J61,$J61) &amp; "/" &amp; COUNTIF($J$10:$J$209,$J61))</f>
        <v/>
      </c>
      <c r="R61" s="216"/>
      <c r="S61" s="217"/>
      <c r="T61" s="217"/>
      <c r="U61" s="217"/>
      <c r="V61" s="92"/>
    </row>
    <row r="62" spans="1:30" ht="60" customHeight="1">
      <c r="A62" s="209"/>
      <c r="B62" s="209"/>
      <c r="C62" s="209"/>
      <c r="D62" s="209"/>
      <c r="E62" s="95"/>
      <c r="F62" s="96"/>
      <c r="G62" s="210" t="str">
        <f t="shared" si="0"/>
        <v/>
      </c>
      <c r="H62" s="211"/>
      <c r="I62" s="25" t="s">
        <v>124</v>
      </c>
      <c r="J62" s="212"/>
      <c r="K62" s="213"/>
      <c r="L62" s="214" t="str">
        <f>IFERROR(VLOOKUP(J62,生活援助リスト!$A$2:$B$37,2,FALSE),"")</f>
        <v/>
      </c>
      <c r="M62" s="214"/>
      <c r="N62" s="214"/>
      <c r="O62" s="214"/>
      <c r="P62" s="215"/>
      <c r="Q62" s="216" t="str">
        <f>IF($J62="","",COUNTIF($J$10:$J62,$J62) &amp; "/" &amp; COUNTIF($J$10:$J$209,$J62))</f>
        <v/>
      </c>
      <c r="R62" s="216"/>
      <c r="S62" s="217"/>
      <c r="T62" s="217"/>
      <c r="U62" s="217"/>
      <c r="V62" s="92"/>
    </row>
    <row r="63" spans="1:30" ht="60" customHeight="1">
      <c r="A63" s="209"/>
      <c r="B63" s="209"/>
      <c r="C63" s="209"/>
      <c r="D63" s="209"/>
      <c r="E63" s="95"/>
      <c r="F63" s="96"/>
      <c r="G63" s="210" t="str">
        <f t="shared" si="0"/>
        <v/>
      </c>
      <c r="H63" s="211"/>
      <c r="I63" s="25" t="s">
        <v>124</v>
      </c>
      <c r="J63" s="212"/>
      <c r="K63" s="213"/>
      <c r="L63" s="214" t="str">
        <f>IFERROR(VLOOKUP(J63,生活援助リスト!$A$2:$B$37,2,FALSE),"")</f>
        <v/>
      </c>
      <c r="M63" s="214"/>
      <c r="N63" s="214"/>
      <c r="O63" s="214"/>
      <c r="P63" s="215"/>
      <c r="Q63" s="216" t="str">
        <f>IF($J63="","",COUNTIF($J$10:$J63,$J63) &amp; "/" &amp; COUNTIF($J$10:$J$209,$J63))</f>
        <v/>
      </c>
      <c r="R63" s="216"/>
      <c r="S63" s="217"/>
      <c r="T63" s="217"/>
      <c r="U63" s="217"/>
      <c r="V63" s="92"/>
    </row>
    <row r="64" spans="1:30" ht="60" customHeight="1">
      <c r="A64" s="209"/>
      <c r="B64" s="209"/>
      <c r="C64" s="209"/>
      <c r="D64" s="209"/>
      <c r="E64" s="95"/>
      <c r="F64" s="96"/>
      <c r="G64" s="210" t="str">
        <f t="shared" si="0"/>
        <v/>
      </c>
      <c r="H64" s="211"/>
      <c r="I64" s="25" t="s">
        <v>124</v>
      </c>
      <c r="J64" s="212"/>
      <c r="K64" s="213"/>
      <c r="L64" s="214" t="str">
        <f>IFERROR(VLOOKUP(J64,生活援助リスト!$A$2:$B$37,2,FALSE),"")</f>
        <v/>
      </c>
      <c r="M64" s="214"/>
      <c r="N64" s="214"/>
      <c r="O64" s="214"/>
      <c r="P64" s="215"/>
      <c r="Q64" s="216" t="str">
        <f>IF($J64="","",COUNTIF($J$10:$J64,$J64) &amp; "/" &amp; COUNTIF($J$10:$J$209,$J64))</f>
        <v/>
      </c>
      <c r="R64" s="216"/>
      <c r="S64" s="217"/>
      <c r="T64" s="217"/>
      <c r="U64" s="217"/>
      <c r="V64" s="92"/>
    </row>
    <row r="65" spans="1:22" ht="60" customHeight="1">
      <c r="A65" s="209"/>
      <c r="B65" s="209"/>
      <c r="C65" s="209"/>
      <c r="D65" s="209"/>
      <c r="E65" s="95"/>
      <c r="F65" s="96"/>
      <c r="G65" s="210" t="str">
        <f t="shared" si="0"/>
        <v/>
      </c>
      <c r="H65" s="211"/>
      <c r="I65" s="25" t="s">
        <v>124</v>
      </c>
      <c r="J65" s="212"/>
      <c r="K65" s="213"/>
      <c r="L65" s="214" t="str">
        <f>IFERROR(VLOOKUP(J65,生活援助リスト!$A$2:$B$37,2,FALSE),"")</f>
        <v/>
      </c>
      <c r="M65" s="214"/>
      <c r="N65" s="214"/>
      <c r="O65" s="214"/>
      <c r="P65" s="215"/>
      <c r="Q65" s="216" t="str">
        <f>IF($J65="","",COUNTIF($J$10:$J65,$J65) &amp; "/" &amp; COUNTIF($J$10:$J$209,$J65))</f>
        <v/>
      </c>
      <c r="R65" s="216"/>
      <c r="S65" s="217"/>
      <c r="T65" s="217"/>
      <c r="U65" s="217"/>
      <c r="V65" s="92"/>
    </row>
    <row r="66" spans="1:22" ht="60" customHeight="1">
      <c r="A66" s="209"/>
      <c r="B66" s="209"/>
      <c r="C66" s="209"/>
      <c r="D66" s="209"/>
      <c r="E66" s="95"/>
      <c r="F66" s="96"/>
      <c r="G66" s="210" t="str">
        <f t="shared" si="0"/>
        <v/>
      </c>
      <c r="H66" s="211"/>
      <c r="I66" s="25" t="s">
        <v>124</v>
      </c>
      <c r="J66" s="212"/>
      <c r="K66" s="213"/>
      <c r="L66" s="214" t="str">
        <f>IFERROR(VLOOKUP(J66,生活援助リスト!$A$2:$B$37,2,FALSE),"")</f>
        <v/>
      </c>
      <c r="M66" s="214"/>
      <c r="N66" s="214"/>
      <c r="O66" s="214"/>
      <c r="P66" s="215"/>
      <c r="Q66" s="216" t="str">
        <f>IF($J66="","",COUNTIF($J$10:$J66,$J66) &amp; "/" &amp; COUNTIF($J$10:$J$209,$J66))</f>
        <v/>
      </c>
      <c r="R66" s="216"/>
      <c r="S66" s="217"/>
      <c r="T66" s="217"/>
      <c r="U66" s="217"/>
      <c r="V66" s="92"/>
    </row>
    <row r="67" spans="1:22" ht="60" customHeight="1">
      <c r="A67" s="209"/>
      <c r="B67" s="209"/>
      <c r="C67" s="209"/>
      <c r="D67" s="209"/>
      <c r="E67" s="95"/>
      <c r="F67" s="96"/>
      <c r="G67" s="210" t="str">
        <f t="shared" si="0"/>
        <v/>
      </c>
      <c r="H67" s="211"/>
      <c r="I67" s="25" t="s">
        <v>124</v>
      </c>
      <c r="J67" s="212"/>
      <c r="K67" s="213"/>
      <c r="L67" s="214" t="str">
        <f>IFERROR(VLOOKUP(J67,生活援助リスト!$A$2:$B$37,2,FALSE),"")</f>
        <v/>
      </c>
      <c r="M67" s="214"/>
      <c r="N67" s="214"/>
      <c r="O67" s="214"/>
      <c r="P67" s="215"/>
      <c r="Q67" s="216" t="str">
        <f>IF($J67="","",COUNTIF($J$10:$J67,$J67) &amp; "/" &amp; COUNTIF($J$10:$J$209,$J67))</f>
        <v/>
      </c>
      <c r="R67" s="216"/>
      <c r="S67" s="217"/>
      <c r="T67" s="217"/>
      <c r="U67" s="217"/>
      <c r="V67" s="92"/>
    </row>
    <row r="68" spans="1:22" ht="60" customHeight="1">
      <c r="A68" s="209"/>
      <c r="B68" s="209"/>
      <c r="C68" s="209"/>
      <c r="D68" s="209"/>
      <c r="E68" s="95"/>
      <c r="F68" s="96"/>
      <c r="G68" s="210" t="str">
        <f t="shared" si="0"/>
        <v/>
      </c>
      <c r="H68" s="211"/>
      <c r="I68" s="25" t="s">
        <v>124</v>
      </c>
      <c r="J68" s="212"/>
      <c r="K68" s="213"/>
      <c r="L68" s="214" t="str">
        <f>IFERROR(VLOOKUP(J68,生活援助リスト!$A$2:$B$37,2,FALSE),"")</f>
        <v/>
      </c>
      <c r="M68" s="214"/>
      <c r="N68" s="214"/>
      <c r="O68" s="214"/>
      <c r="P68" s="215"/>
      <c r="Q68" s="216" t="str">
        <f>IF($J68="","",COUNTIF($J$10:$J68,$J68) &amp; "/" &amp; COUNTIF($J$10:$J$209,$J68))</f>
        <v/>
      </c>
      <c r="R68" s="216"/>
      <c r="S68" s="217"/>
      <c r="T68" s="217"/>
      <c r="U68" s="217"/>
      <c r="V68" s="92"/>
    </row>
    <row r="69" spans="1:22" ht="60" customHeight="1">
      <c r="A69" s="209"/>
      <c r="B69" s="209"/>
      <c r="C69" s="209"/>
      <c r="D69" s="209"/>
      <c r="E69" s="95"/>
      <c r="F69" s="96"/>
      <c r="G69" s="210" t="str">
        <f t="shared" si="0"/>
        <v/>
      </c>
      <c r="H69" s="211"/>
      <c r="I69" s="25" t="s">
        <v>124</v>
      </c>
      <c r="J69" s="212"/>
      <c r="K69" s="213"/>
      <c r="L69" s="214" t="str">
        <f>IFERROR(VLOOKUP(J69,生活援助リスト!$A$2:$B$37,2,FALSE),"")</f>
        <v/>
      </c>
      <c r="M69" s="214"/>
      <c r="N69" s="214"/>
      <c r="O69" s="214"/>
      <c r="P69" s="215"/>
      <c r="Q69" s="216" t="str">
        <f>IF($J69="","",COUNTIF($J$10:$J69,$J69) &amp; "/" &amp; COUNTIF($J$10:$J$209,$J69))</f>
        <v/>
      </c>
      <c r="R69" s="216"/>
      <c r="S69" s="217"/>
      <c r="T69" s="217"/>
      <c r="U69" s="217"/>
      <c r="V69" s="92"/>
    </row>
    <row r="70" spans="1:22" ht="60" customHeight="1">
      <c r="A70" s="209"/>
      <c r="B70" s="209"/>
      <c r="C70" s="209"/>
      <c r="D70" s="209"/>
      <c r="E70" s="95"/>
      <c r="F70" s="96"/>
      <c r="G70" s="210" t="str">
        <f t="shared" si="0"/>
        <v/>
      </c>
      <c r="H70" s="211"/>
      <c r="I70" s="25" t="s">
        <v>124</v>
      </c>
      <c r="J70" s="212"/>
      <c r="K70" s="213"/>
      <c r="L70" s="214" t="str">
        <f>IFERROR(VLOOKUP(J70,生活援助リスト!$A$2:$B$37,2,FALSE),"")</f>
        <v/>
      </c>
      <c r="M70" s="214"/>
      <c r="N70" s="214"/>
      <c r="O70" s="214"/>
      <c r="P70" s="215"/>
      <c r="Q70" s="216" t="str">
        <f>IF($J70="","",COUNTIF($J$10:$J70,$J70) &amp; "/" &amp; COUNTIF($J$10:$J$209,$J70))</f>
        <v/>
      </c>
      <c r="R70" s="216"/>
      <c r="S70" s="217"/>
      <c r="T70" s="217"/>
      <c r="U70" s="217"/>
      <c r="V70" s="92"/>
    </row>
    <row r="71" spans="1:22" ht="60" customHeight="1">
      <c r="A71" s="209"/>
      <c r="B71" s="209"/>
      <c r="C71" s="209"/>
      <c r="D71" s="209"/>
      <c r="E71" s="95"/>
      <c r="F71" s="96"/>
      <c r="G71" s="210" t="str">
        <f t="shared" si="0"/>
        <v/>
      </c>
      <c r="H71" s="211"/>
      <c r="I71" s="25" t="s">
        <v>124</v>
      </c>
      <c r="J71" s="212"/>
      <c r="K71" s="213"/>
      <c r="L71" s="214" t="str">
        <f>IFERROR(VLOOKUP(J71,生活援助リスト!$A$2:$B$37,2,FALSE),"")</f>
        <v/>
      </c>
      <c r="M71" s="214"/>
      <c r="N71" s="214"/>
      <c r="O71" s="214"/>
      <c r="P71" s="215"/>
      <c r="Q71" s="216" t="str">
        <f>IF($J71="","",COUNTIF($J$10:$J71,$J71) &amp; "/" &amp; COUNTIF($J$10:$J$209,$J71))</f>
        <v/>
      </c>
      <c r="R71" s="216"/>
      <c r="S71" s="217"/>
      <c r="T71" s="217"/>
      <c r="U71" s="217"/>
      <c r="V71" s="92"/>
    </row>
    <row r="72" spans="1:22" ht="60" customHeight="1">
      <c r="A72" s="209"/>
      <c r="B72" s="209"/>
      <c r="C72" s="209"/>
      <c r="D72" s="209"/>
      <c r="E72" s="95"/>
      <c r="F72" s="96"/>
      <c r="G72" s="210" t="str">
        <f t="shared" si="0"/>
        <v/>
      </c>
      <c r="H72" s="211"/>
      <c r="I72" s="25" t="s">
        <v>124</v>
      </c>
      <c r="J72" s="212"/>
      <c r="K72" s="213"/>
      <c r="L72" s="214" t="str">
        <f>IFERROR(VLOOKUP(J72,生活援助リスト!$A$2:$B$37,2,FALSE),"")</f>
        <v/>
      </c>
      <c r="M72" s="214"/>
      <c r="N72" s="214"/>
      <c r="O72" s="214"/>
      <c r="P72" s="215"/>
      <c r="Q72" s="216" t="str">
        <f>IF($J72="","",COUNTIF($J$10:$J72,$J72) &amp; "/" &amp; COUNTIF($J$10:$J$209,$J72))</f>
        <v/>
      </c>
      <c r="R72" s="216"/>
      <c r="S72" s="217"/>
      <c r="T72" s="217"/>
      <c r="U72" s="217"/>
      <c r="V72" s="92"/>
    </row>
    <row r="73" spans="1:22" ht="60" customHeight="1">
      <c r="A73" s="209"/>
      <c r="B73" s="209"/>
      <c r="C73" s="209"/>
      <c r="D73" s="209"/>
      <c r="E73" s="95"/>
      <c r="F73" s="96"/>
      <c r="G73" s="210" t="str">
        <f t="shared" si="0"/>
        <v/>
      </c>
      <c r="H73" s="211"/>
      <c r="I73" s="25" t="s">
        <v>124</v>
      </c>
      <c r="J73" s="212"/>
      <c r="K73" s="213"/>
      <c r="L73" s="214" t="str">
        <f>IFERROR(VLOOKUP(J73,生活援助リスト!$A$2:$B$37,2,FALSE),"")</f>
        <v/>
      </c>
      <c r="M73" s="214"/>
      <c r="N73" s="214"/>
      <c r="O73" s="214"/>
      <c r="P73" s="215"/>
      <c r="Q73" s="216" t="str">
        <f>IF($J73="","",COUNTIF($J$10:$J73,$J73) &amp; "/" &amp; COUNTIF($J$10:$J$209,$J73))</f>
        <v/>
      </c>
      <c r="R73" s="216"/>
      <c r="S73" s="217"/>
      <c r="T73" s="217"/>
      <c r="U73" s="217"/>
      <c r="V73" s="92"/>
    </row>
    <row r="74" spans="1:22" ht="60" customHeight="1">
      <c r="A74" s="209"/>
      <c r="B74" s="209"/>
      <c r="C74" s="209"/>
      <c r="D74" s="209"/>
      <c r="E74" s="95"/>
      <c r="F74" s="96"/>
      <c r="G74" s="210" t="str">
        <f t="shared" si="0"/>
        <v/>
      </c>
      <c r="H74" s="211"/>
      <c r="I74" s="25" t="s">
        <v>124</v>
      </c>
      <c r="J74" s="212"/>
      <c r="K74" s="213"/>
      <c r="L74" s="214" t="str">
        <f>IFERROR(VLOOKUP(J74,生活援助リスト!$A$2:$B$37,2,FALSE),"")</f>
        <v/>
      </c>
      <c r="M74" s="214"/>
      <c r="N74" s="214"/>
      <c r="O74" s="214"/>
      <c r="P74" s="215"/>
      <c r="Q74" s="216" t="str">
        <f>IF($J74="","",COUNTIF($J$10:$J74,$J74) &amp; "/" &amp; COUNTIF($J$10:$J$209,$J74))</f>
        <v/>
      </c>
      <c r="R74" s="216"/>
      <c r="S74" s="217"/>
      <c r="T74" s="217"/>
      <c r="U74" s="217"/>
      <c r="V74" s="92"/>
    </row>
    <row r="75" spans="1:22" ht="60" customHeight="1">
      <c r="A75" s="209"/>
      <c r="B75" s="209"/>
      <c r="C75" s="209"/>
      <c r="D75" s="209"/>
      <c r="E75" s="95"/>
      <c r="F75" s="96"/>
      <c r="G75" s="210" t="str">
        <f t="shared" ref="G75:G126" si="3">IFERROR(IF(OR($E75="",$F75=""),"",($F75-$E75)*1440),"")</f>
        <v/>
      </c>
      <c r="H75" s="211"/>
      <c r="I75" s="25" t="s">
        <v>124</v>
      </c>
      <c r="J75" s="212"/>
      <c r="K75" s="213"/>
      <c r="L75" s="214" t="str">
        <f>IFERROR(VLOOKUP(J75,生活援助リスト!$A$2:$B$37,2,FALSE),"")</f>
        <v/>
      </c>
      <c r="M75" s="214"/>
      <c r="N75" s="214"/>
      <c r="O75" s="214"/>
      <c r="P75" s="215"/>
      <c r="Q75" s="216" t="str">
        <f>IF($J75="","",COUNTIF($J$10:$J75,$J75) &amp; "/" &amp; COUNTIF($J$10:$J$209,$J75))</f>
        <v/>
      </c>
      <c r="R75" s="216"/>
      <c r="S75" s="217"/>
      <c r="T75" s="217"/>
      <c r="U75" s="217"/>
      <c r="V75" s="92"/>
    </row>
    <row r="76" spans="1:22" ht="60" customHeight="1">
      <c r="A76" s="209"/>
      <c r="B76" s="209"/>
      <c r="C76" s="209"/>
      <c r="D76" s="209"/>
      <c r="E76" s="95"/>
      <c r="F76" s="96"/>
      <c r="G76" s="210" t="str">
        <f t="shared" si="3"/>
        <v/>
      </c>
      <c r="H76" s="211"/>
      <c r="I76" s="25" t="s">
        <v>124</v>
      </c>
      <c r="J76" s="212"/>
      <c r="K76" s="213"/>
      <c r="L76" s="214" t="str">
        <f>IFERROR(VLOOKUP(J76,生活援助リスト!$A$2:$B$37,2,FALSE),"")</f>
        <v/>
      </c>
      <c r="M76" s="214"/>
      <c r="N76" s="214"/>
      <c r="O76" s="214"/>
      <c r="P76" s="215"/>
      <c r="Q76" s="216" t="str">
        <f>IF($J76="","",COUNTIF($J$10:$J76,$J76) &amp; "/" &amp; COUNTIF($J$10:$J$209,$J76))</f>
        <v/>
      </c>
      <c r="R76" s="216"/>
      <c r="S76" s="217"/>
      <c r="T76" s="217"/>
      <c r="U76" s="217"/>
      <c r="V76" s="92"/>
    </row>
    <row r="77" spans="1:22" ht="60" customHeight="1">
      <c r="A77" s="209"/>
      <c r="B77" s="209"/>
      <c r="C77" s="209"/>
      <c r="D77" s="209"/>
      <c r="E77" s="95"/>
      <c r="F77" s="96"/>
      <c r="G77" s="210" t="str">
        <f t="shared" si="3"/>
        <v/>
      </c>
      <c r="H77" s="211"/>
      <c r="I77" s="25" t="s">
        <v>124</v>
      </c>
      <c r="J77" s="212"/>
      <c r="K77" s="213"/>
      <c r="L77" s="214" t="str">
        <f>IFERROR(VLOOKUP(J77,生活援助リスト!$A$2:$B$37,2,FALSE),"")</f>
        <v/>
      </c>
      <c r="M77" s="214"/>
      <c r="N77" s="214"/>
      <c r="O77" s="214"/>
      <c r="P77" s="215"/>
      <c r="Q77" s="216" t="str">
        <f>IF($J77="","",COUNTIF($J$10:$J77,$J77) &amp; "/" &amp; COUNTIF($J$10:$J$209,$J77))</f>
        <v/>
      </c>
      <c r="R77" s="216"/>
      <c r="S77" s="217"/>
      <c r="T77" s="217"/>
      <c r="U77" s="217"/>
      <c r="V77" s="92"/>
    </row>
    <row r="78" spans="1:22" ht="60" customHeight="1">
      <c r="A78" s="209"/>
      <c r="B78" s="209"/>
      <c r="C78" s="209"/>
      <c r="D78" s="209"/>
      <c r="E78" s="95"/>
      <c r="F78" s="96"/>
      <c r="G78" s="210" t="str">
        <f t="shared" si="3"/>
        <v/>
      </c>
      <c r="H78" s="211"/>
      <c r="I78" s="25" t="s">
        <v>124</v>
      </c>
      <c r="J78" s="212"/>
      <c r="K78" s="213"/>
      <c r="L78" s="214" t="str">
        <f>IFERROR(VLOOKUP(J78,生活援助リスト!$A$2:$B$37,2,FALSE),"")</f>
        <v/>
      </c>
      <c r="M78" s="214"/>
      <c r="N78" s="214"/>
      <c r="O78" s="214"/>
      <c r="P78" s="215"/>
      <c r="Q78" s="216" t="str">
        <f>IF($J78="","",COUNTIF($J$10:$J78,$J78) &amp; "/" &amp; COUNTIF($J$10:$J$209,$J78))</f>
        <v/>
      </c>
      <c r="R78" s="216"/>
      <c r="S78" s="217"/>
      <c r="T78" s="217"/>
      <c r="U78" s="217"/>
      <c r="V78" s="92"/>
    </row>
    <row r="79" spans="1:22" ht="60" customHeight="1">
      <c r="A79" s="209"/>
      <c r="B79" s="209"/>
      <c r="C79" s="209"/>
      <c r="D79" s="209"/>
      <c r="E79" s="95"/>
      <c r="F79" s="96"/>
      <c r="G79" s="210" t="str">
        <f t="shared" si="3"/>
        <v/>
      </c>
      <c r="H79" s="211"/>
      <c r="I79" s="25" t="s">
        <v>124</v>
      </c>
      <c r="J79" s="212"/>
      <c r="K79" s="213"/>
      <c r="L79" s="214" t="str">
        <f>IFERROR(VLOOKUP(J79,生活援助リスト!$A$2:$B$37,2,FALSE),"")</f>
        <v/>
      </c>
      <c r="M79" s="214"/>
      <c r="N79" s="214"/>
      <c r="O79" s="214"/>
      <c r="P79" s="215"/>
      <c r="Q79" s="216" t="str">
        <f>IF($J79="","",COUNTIF($J$10:$J79,$J79) &amp; "/" &amp; COUNTIF($J$10:$J$209,$J79))</f>
        <v/>
      </c>
      <c r="R79" s="216"/>
      <c r="S79" s="217"/>
      <c r="T79" s="217"/>
      <c r="U79" s="217"/>
      <c r="V79" s="92"/>
    </row>
    <row r="80" spans="1:22" ht="60" customHeight="1">
      <c r="A80" s="209"/>
      <c r="B80" s="209"/>
      <c r="C80" s="209"/>
      <c r="D80" s="209"/>
      <c r="E80" s="95"/>
      <c r="F80" s="96"/>
      <c r="G80" s="210" t="str">
        <f t="shared" si="3"/>
        <v/>
      </c>
      <c r="H80" s="211"/>
      <c r="I80" s="25" t="s">
        <v>124</v>
      </c>
      <c r="J80" s="212"/>
      <c r="K80" s="213"/>
      <c r="L80" s="214" t="str">
        <f>IFERROR(VLOOKUP(J80,生活援助リスト!$A$2:$B$37,2,FALSE),"")</f>
        <v/>
      </c>
      <c r="M80" s="214"/>
      <c r="N80" s="214"/>
      <c r="O80" s="214"/>
      <c r="P80" s="215"/>
      <c r="Q80" s="216" t="str">
        <f>IF($J80="","",COUNTIF($J$10:$J80,$J80) &amp; "/" &amp; COUNTIF($J$10:$J$209,$J80))</f>
        <v/>
      </c>
      <c r="R80" s="216"/>
      <c r="S80" s="217"/>
      <c r="T80" s="217"/>
      <c r="U80" s="217"/>
      <c r="V80" s="92"/>
    </row>
    <row r="81" spans="1:22" ht="60" customHeight="1">
      <c r="A81" s="209"/>
      <c r="B81" s="209"/>
      <c r="C81" s="209"/>
      <c r="D81" s="209"/>
      <c r="E81" s="95"/>
      <c r="F81" s="96"/>
      <c r="G81" s="210" t="str">
        <f t="shared" si="3"/>
        <v/>
      </c>
      <c r="H81" s="211"/>
      <c r="I81" s="25" t="s">
        <v>124</v>
      </c>
      <c r="J81" s="212"/>
      <c r="K81" s="213"/>
      <c r="L81" s="214" t="str">
        <f>IFERROR(VLOOKUP(J81,生活援助リスト!$A$2:$B$37,2,FALSE),"")</f>
        <v/>
      </c>
      <c r="M81" s="214"/>
      <c r="N81" s="214"/>
      <c r="O81" s="214"/>
      <c r="P81" s="215"/>
      <c r="Q81" s="216" t="str">
        <f>IF($J81="","",COUNTIF($J$10:$J81,$J81) &amp; "/" &amp; COUNTIF($J$10:$J$209,$J81))</f>
        <v/>
      </c>
      <c r="R81" s="216"/>
      <c r="S81" s="217"/>
      <c r="T81" s="217"/>
      <c r="U81" s="217"/>
      <c r="V81" s="92"/>
    </row>
    <row r="82" spans="1:22" ht="60" customHeight="1">
      <c r="A82" s="209"/>
      <c r="B82" s="209"/>
      <c r="C82" s="209"/>
      <c r="D82" s="209"/>
      <c r="E82" s="95"/>
      <c r="F82" s="96"/>
      <c r="G82" s="210" t="str">
        <f t="shared" si="3"/>
        <v/>
      </c>
      <c r="H82" s="211"/>
      <c r="I82" s="25" t="s">
        <v>124</v>
      </c>
      <c r="J82" s="212"/>
      <c r="K82" s="213"/>
      <c r="L82" s="214" t="str">
        <f>IFERROR(VLOOKUP(J82,生活援助リスト!$A$2:$B$37,2,FALSE),"")</f>
        <v/>
      </c>
      <c r="M82" s="214"/>
      <c r="N82" s="214"/>
      <c r="O82" s="214"/>
      <c r="P82" s="215"/>
      <c r="Q82" s="216" t="str">
        <f>IF($J82="","",COUNTIF($J$10:$J82,$J82) &amp; "/" &amp; COUNTIF($J$10:$J$209,$J82))</f>
        <v/>
      </c>
      <c r="R82" s="216"/>
      <c r="S82" s="217"/>
      <c r="T82" s="217"/>
      <c r="U82" s="217"/>
      <c r="V82" s="92"/>
    </row>
    <row r="83" spans="1:22" ht="60" customHeight="1">
      <c r="A83" s="209"/>
      <c r="B83" s="209"/>
      <c r="C83" s="209"/>
      <c r="D83" s="209"/>
      <c r="E83" s="95"/>
      <c r="F83" s="96"/>
      <c r="G83" s="210" t="str">
        <f t="shared" si="3"/>
        <v/>
      </c>
      <c r="H83" s="211"/>
      <c r="I83" s="25" t="s">
        <v>124</v>
      </c>
      <c r="J83" s="212"/>
      <c r="K83" s="213"/>
      <c r="L83" s="214" t="str">
        <f>IFERROR(VLOOKUP(J83,生活援助リスト!$A$2:$B$37,2,FALSE),"")</f>
        <v/>
      </c>
      <c r="M83" s="214"/>
      <c r="N83" s="214"/>
      <c r="O83" s="214"/>
      <c r="P83" s="215"/>
      <c r="Q83" s="216" t="str">
        <f>IF($J83="","",COUNTIF($J$10:$J83,$J83) &amp; "/" &amp; COUNTIF($J$10:$J$209,$J83))</f>
        <v/>
      </c>
      <c r="R83" s="216"/>
      <c r="S83" s="217"/>
      <c r="T83" s="217"/>
      <c r="U83" s="217"/>
      <c r="V83" s="92"/>
    </row>
    <row r="84" spans="1:22" ht="60" customHeight="1">
      <c r="A84" s="209"/>
      <c r="B84" s="209"/>
      <c r="C84" s="209"/>
      <c r="D84" s="209"/>
      <c r="E84" s="95"/>
      <c r="F84" s="96"/>
      <c r="G84" s="210" t="str">
        <f t="shared" si="3"/>
        <v/>
      </c>
      <c r="H84" s="211"/>
      <c r="I84" s="25" t="s">
        <v>124</v>
      </c>
      <c r="J84" s="212"/>
      <c r="K84" s="213"/>
      <c r="L84" s="214" t="str">
        <f>IFERROR(VLOOKUP(J84,生活援助リスト!$A$2:$B$37,2,FALSE),"")</f>
        <v/>
      </c>
      <c r="M84" s="214"/>
      <c r="N84" s="214"/>
      <c r="O84" s="214"/>
      <c r="P84" s="215"/>
      <c r="Q84" s="216" t="str">
        <f>IF($J84="","",COUNTIF($J$10:$J84,$J84) &amp; "/" &amp; COUNTIF($J$10:$J$209,$J84))</f>
        <v/>
      </c>
      <c r="R84" s="216"/>
      <c r="S84" s="217"/>
      <c r="T84" s="217"/>
      <c r="U84" s="217"/>
      <c r="V84" s="92"/>
    </row>
    <row r="85" spans="1:22" ht="60" customHeight="1">
      <c r="A85" s="209"/>
      <c r="B85" s="209"/>
      <c r="C85" s="209"/>
      <c r="D85" s="209"/>
      <c r="E85" s="95"/>
      <c r="F85" s="96"/>
      <c r="G85" s="210" t="str">
        <f t="shared" si="3"/>
        <v/>
      </c>
      <c r="H85" s="211"/>
      <c r="I85" s="25" t="s">
        <v>124</v>
      </c>
      <c r="J85" s="212"/>
      <c r="K85" s="213"/>
      <c r="L85" s="214" t="str">
        <f>IFERROR(VLOOKUP(J85,生活援助リスト!$A$2:$B$37,2,FALSE),"")</f>
        <v/>
      </c>
      <c r="M85" s="214"/>
      <c r="N85" s="214"/>
      <c r="O85" s="214"/>
      <c r="P85" s="215"/>
      <c r="Q85" s="216" t="str">
        <f>IF($J85="","",COUNTIF($J$10:$J85,$J85) &amp; "/" &amp; COUNTIF($J$10:$J$209,$J85))</f>
        <v/>
      </c>
      <c r="R85" s="216"/>
      <c r="S85" s="217"/>
      <c r="T85" s="217"/>
      <c r="U85" s="217"/>
      <c r="V85" s="92"/>
    </row>
    <row r="86" spans="1:22" ht="60" customHeight="1">
      <c r="A86" s="209"/>
      <c r="B86" s="209"/>
      <c r="C86" s="209"/>
      <c r="D86" s="209"/>
      <c r="E86" s="95"/>
      <c r="F86" s="96"/>
      <c r="G86" s="210" t="str">
        <f t="shared" si="3"/>
        <v/>
      </c>
      <c r="H86" s="211"/>
      <c r="I86" s="25" t="s">
        <v>124</v>
      </c>
      <c r="J86" s="212"/>
      <c r="K86" s="213"/>
      <c r="L86" s="214" t="str">
        <f>IFERROR(VLOOKUP(J86,生活援助リスト!$A$2:$B$37,2,FALSE),"")</f>
        <v/>
      </c>
      <c r="M86" s="214"/>
      <c r="N86" s="214"/>
      <c r="O86" s="214"/>
      <c r="P86" s="215"/>
      <c r="Q86" s="216" t="str">
        <f>IF($J86="","",COUNTIF($J$10:$J86,$J86) &amp; "/" &amp; COUNTIF($J$10:$J$209,$J86))</f>
        <v/>
      </c>
      <c r="R86" s="216"/>
      <c r="S86" s="217"/>
      <c r="T86" s="217"/>
      <c r="U86" s="217"/>
      <c r="V86" s="92"/>
    </row>
    <row r="87" spans="1:22" ht="60" customHeight="1">
      <c r="A87" s="209"/>
      <c r="B87" s="209"/>
      <c r="C87" s="209"/>
      <c r="D87" s="209"/>
      <c r="E87" s="95"/>
      <c r="F87" s="96"/>
      <c r="G87" s="210" t="str">
        <f t="shared" si="3"/>
        <v/>
      </c>
      <c r="H87" s="211"/>
      <c r="I87" s="25" t="s">
        <v>124</v>
      </c>
      <c r="J87" s="212"/>
      <c r="K87" s="213"/>
      <c r="L87" s="214" t="str">
        <f>IFERROR(VLOOKUP(J87,生活援助リスト!$A$2:$B$37,2,FALSE),"")</f>
        <v/>
      </c>
      <c r="M87" s="214"/>
      <c r="N87" s="214"/>
      <c r="O87" s="214"/>
      <c r="P87" s="215"/>
      <c r="Q87" s="216" t="str">
        <f>IF($J87="","",COUNTIF($J$10:$J87,$J87) &amp; "/" &amp; COUNTIF($J$10:$J$209,$J87))</f>
        <v/>
      </c>
      <c r="R87" s="216"/>
      <c r="S87" s="217"/>
      <c r="T87" s="217"/>
      <c r="U87" s="217"/>
      <c r="V87" s="92"/>
    </row>
    <row r="88" spans="1:22" ht="60" customHeight="1">
      <c r="A88" s="209"/>
      <c r="B88" s="209"/>
      <c r="C88" s="209"/>
      <c r="D88" s="209"/>
      <c r="E88" s="95"/>
      <c r="F88" s="96"/>
      <c r="G88" s="210" t="str">
        <f t="shared" si="3"/>
        <v/>
      </c>
      <c r="H88" s="211"/>
      <c r="I88" s="25" t="s">
        <v>124</v>
      </c>
      <c r="J88" s="212"/>
      <c r="K88" s="213"/>
      <c r="L88" s="214" t="str">
        <f>IFERROR(VLOOKUP(J88,生活援助リスト!$A$2:$B$37,2,FALSE),"")</f>
        <v/>
      </c>
      <c r="M88" s="214"/>
      <c r="N88" s="214"/>
      <c r="O88" s="214"/>
      <c r="P88" s="215"/>
      <c r="Q88" s="216" t="str">
        <f>IF($J88="","",COUNTIF($J$10:$J88,$J88) &amp; "/" &amp; COUNTIF($J$10:$J$209,$J88))</f>
        <v/>
      </c>
      <c r="R88" s="216"/>
      <c r="S88" s="217"/>
      <c r="T88" s="217"/>
      <c r="U88" s="217"/>
      <c r="V88" s="92"/>
    </row>
    <row r="89" spans="1:22" ht="60" customHeight="1">
      <c r="A89" s="209"/>
      <c r="B89" s="209"/>
      <c r="C89" s="209"/>
      <c r="D89" s="209"/>
      <c r="E89" s="95"/>
      <c r="F89" s="96"/>
      <c r="G89" s="210" t="str">
        <f t="shared" si="3"/>
        <v/>
      </c>
      <c r="H89" s="211"/>
      <c r="I89" s="25" t="s">
        <v>124</v>
      </c>
      <c r="J89" s="212"/>
      <c r="K89" s="213"/>
      <c r="L89" s="214" t="str">
        <f>IFERROR(VLOOKUP(J89,生活援助リスト!$A$2:$B$37,2,FALSE),"")</f>
        <v/>
      </c>
      <c r="M89" s="214"/>
      <c r="N89" s="214"/>
      <c r="O89" s="214"/>
      <c r="P89" s="215"/>
      <c r="Q89" s="216" t="str">
        <f>IF($J89="","",COUNTIF($J$10:$J89,$J89) &amp; "/" &amp; COUNTIF($J$10:$J$209,$J89))</f>
        <v/>
      </c>
      <c r="R89" s="216"/>
      <c r="S89" s="217"/>
      <c r="T89" s="217"/>
      <c r="U89" s="217"/>
      <c r="V89" s="92"/>
    </row>
    <row r="90" spans="1:22" ht="60" customHeight="1">
      <c r="A90" s="209"/>
      <c r="B90" s="209"/>
      <c r="C90" s="209"/>
      <c r="D90" s="209"/>
      <c r="E90" s="95"/>
      <c r="F90" s="96"/>
      <c r="G90" s="210" t="str">
        <f t="shared" si="3"/>
        <v/>
      </c>
      <c r="H90" s="211"/>
      <c r="I90" s="25" t="s">
        <v>124</v>
      </c>
      <c r="J90" s="212"/>
      <c r="K90" s="213"/>
      <c r="L90" s="214" t="str">
        <f>IFERROR(VLOOKUP(J90,生活援助リスト!$A$2:$B$37,2,FALSE),"")</f>
        <v/>
      </c>
      <c r="M90" s="214"/>
      <c r="N90" s="214"/>
      <c r="O90" s="214"/>
      <c r="P90" s="215"/>
      <c r="Q90" s="216" t="str">
        <f>IF($J90="","",COUNTIF($J$10:$J90,$J90) &amp; "/" &amp; COUNTIF($J$10:$J$209,$J90))</f>
        <v/>
      </c>
      <c r="R90" s="216"/>
      <c r="S90" s="217"/>
      <c r="T90" s="217"/>
      <c r="U90" s="217"/>
      <c r="V90" s="92"/>
    </row>
    <row r="91" spans="1:22" ht="60" customHeight="1">
      <c r="A91" s="209"/>
      <c r="B91" s="209"/>
      <c r="C91" s="209"/>
      <c r="D91" s="209"/>
      <c r="E91" s="95"/>
      <c r="F91" s="96"/>
      <c r="G91" s="210" t="str">
        <f t="shared" si="3"/>
        <v/>
      </c>
      <c r="H91" s="211"/>
      <c r="I91" s="25" t="s">
        <v>124</v>
      </c>
      <c r="J91" s="212"/>
      <c r="K91" s="213"/>
      <c r="L91" s="214" t="str">
        <f>IFERROR(VLOOKUP(J91,生活援助リスト!$A$2:$B$37,2,FALSE),"")</f>
        <v/>
      </c>
      <c r="M91" s="214"/>
      <c r="N91" s="214"/>
      <c r="O91" s="214"/>
      <c r="P91" s="215"/>
      <c r="Q91" s="216" t="str">
        <f>IF($J91="","",COUNTIF($J$10:$J91,$J91) &amp; "/" &amp; COUNTIF($J$10:$J$209,$J91))</f>
        <v/>
      </c>
      <c r="R91" s="216"/>
      <c r="S91" s="217"/>
      <c r="T91" s="217"/>
      <c r="U91" s="217"/>
      <c r="V91" s="92"/>
    </row>
    <row r="92" spans="1:22" ht="60" customHeight="1">
      <c r="A92" s="209"/>
      <c r="B92" s="209"/>
      <c r="C92" s="209"/>
      <c r="D92" s="209"/>
      <c r="E92" s="95"/>
      <c r="F92" s="96"/>
      <c r="G92" s="210" t="str">
        <f t="shared" si="3"/>
        <v/>
      </c>
      <c r="H92" s="211"/>
      <c r="I92" s="25" t="s">
        <v>124</v>
      </c>
      <c r="J92" s="212"/>
      <c r="K92" s="213"/>
      <c r="L92" s="214" t="str">
        <f>IFERROR(VLOOKUP(J92,生活援助リスト!$A$2:$B$37,2,FALSE),"")</f>
        <v/>
      </c>
      <c r="M92" s="214"/>
      <c r="N92" s="214"/>
      <c r="O92" s="214"/>
      <c r="P92" s="215"/>
      <c r="Q92" s="216" t="str">
        <f>IF($J92="","",COUNTIF($J$10:$J92,$J92) &amp; "/" &amp; COUNTIF($J$10:$J$209,$J92))</f>
        <v/>
      </c>
      <c r="R92" s="216"/>
      <c r="S92" s="217"/>
      <c r="T92" s="217"/>
      <c r="U92" s="217"/>
      <c r="V92" s="92"/>
    </row>
    <row r="93" spans="1:22" ht="60" customHeight="1">
      <c r="A93" s="209"/>
      <c r="B93" s="209"/>
      <c r="C93" s="209"/>
      <c r="D93" s="209"/>
      <c r="E93" s="95"/>
      <c r="F93" s="96"/>
      <c r="G93" s="210" t="str">
        <f t="shared" si="3"/>
        <v/>
      </c>
      <c r="H93" s="211"/>
      <c r="I93" s="25" t="s">
        <v>124</v>
      </c>
      <c r="J93" s="212"/>
      <c r="K93" s="213"/>
      <c r="L93" s="214" t="str">
        <f>IFERROR(VLOOKUP(J93,生活援助リスト!$A$2:$B$37,2,FALSE),"")</f>
        <v/>
      </c>
      <c r="M93" s="214"/>
      <c r="N93" s="214"/>
      <c r="O93" s="214"/>
      <c r="P93" s="215"/>
      <c r="Q93" s="216" t="str">
        <f>IF($J93="","",COUNTIF($J$10:$J93,$J93) &amp; "/" &amp; COUNTIF($J$10:$J$209,$J93))</f>
        <v/>
      </c>
      <c r="R93" s="216"/>
      <c r="S93" s="217"/>
      <c r="T93" s="217"/>
      <c r="U93" s="217"/>
      <c r="V93" s="92"/>
    </row>
    <row r="94" spans="1:22" ht="60" customHeight="1">
      <c r="A94" s="209"/>
      <c r="B94" s="209"/>
      <c r="C94" s="209"/>
      <c r="D94" s="209"/>
      <c r="E94" s="95"/>
      <c r="F94" s="96"/>
      <c r="G94" s="210" t="str">
        <f t="shared" si="3"/>
        <v/>
      </c>
      <c r="H94" s="211"/>
      <c r="I94" s="25" t="s">
        <v>124</v>
      </c>
      <c r="J94" s="212"/>
      <c r="K94" s="213"/>
      <c r="L94" s="214" t="str">
        <f>IFERROR(VLOOKUP(J94,生活援助リスト!$A$2:$B$37,2,FALSE),"")</f>
        <v/>
      </c>
      <c r="M94" s="214"/>
      <c r="N94" s="214"/>
      <c r="O94" s="214"/>
      <c r="P94" s="215"/>
      <c r="Q94" s="216" t="str">
        <f>IF($J94="","",COUNTIF($J$10:$J94,$J94) &amp; "/" &amp; COUNTIF($J$10:$J$209,$J94))</f>
        <v/>
      </c>
      <c r="R94" s="216"/>
      <c r="S94" s="217"/>
      <c r="T94" s="217"/>
      <c r="U94" s="217"/>
      <c r="V94" s="92"/>
    </row>
    <row r="95" spans="1:22" ht="60" customHeight="1">
      <c r="A95" s="209"/>
      <c r="B95" s="209"/>
      <c r="C95" s="209"/>
      <c r="D95" s="209"/>
      <c r="E95" s="95"/>
      <c r="F95" s="96"/>
      <c r="G95" s="210" t="str">
        <f t="shared" si="3"/>
        <v/>
      </c>
      <c r="H95" s="211"/>
      <c r="I95" s="25" t="s">
        <v>124</v>
      </c>
      <c r="J95" s="212"/>
      <c r="K95" s="213"/>
      <c r="L95" s="214" t="str">
        <f>IFERROR(VLOOKUP(J95,生活援助リスト!$A$2:$B$37,2,FALSE),"")</f>
        <v/>
      </c>
      <c r="M95" s="214"/>
      <c r="N95" s="214"/>
      <c r="O95" s="214"/>
      <c r="P95" s="215"/>
      <c r="Q95" s="216" t="str">
        <f>IF($J95="","",COUNTIF($J$10:$J95,$J95) &amp; "/" &amp; COUNTIF($J$10:$J$209,$J95))</f>
        <v/>
      </c>
      <c r="R95" s="216"/>
      <c r="S95" s="217"/>
      <c r="T95" s="217"/>
      <c r="U95" s="217"/>
      <c r="V95" s="92"/>
    </row>
    <row r="96" spans="1:22" ht="60" customHeight="1">
      <c r="A96" s="209"/>
      <c r="B96" s="209"/>
      <c r="C96" s="209"/>
      <c r="D96" s="209"/>
      <c r="E96" s="95"/>
      <c r="F96" s="96"/>
      <c r="G96" s="210" t="str">
        <f t="shared" si="3"/>
        <v/>
      </c>
      <c r="H96" s="211"/>
      <c r="I96" s="25" t="s">
        <v>124</v>
      </c>
      <c r="J96" s="212"/>
      <c r="K96" s="213"/>
      <c r="L96" s="214" t="str">
        <f>IFERROR(VLOOKUP(J96,生活援助リスト!$A$2:$B$37,2,FALSE),"")</f>
        <v/>
      </c>
      <c r="M96" s="214"/>
      <c r="N96" s="214"/>
      <c r="O96" s="214"/>
      <c r="P96" s="215"/>
      <c r="Q96" s="216" t="str">
        <f>IF($J96="","",COUNTIF($J$10:$J96,$J96) &amp; "/" &amp; COUNTIF($J$10:$J$209,$J96))</f>
        <v/>
      </c>
      <c r="R96" s="216"/>
      <c r="S96" s="217"/>
      <c r="T96" s="217"/>
      <c r="U96" s="217"/>
      <c r="V96" s="92"/>
    </row>
    <row r="97" spans="1:22" ht="60" customHeight="1">
      <c r="A97" s="209"/>
      <c r="B97" s="209"/>
      <c r="C97" s="209"/>
      <c r="D97" s="209"/>
      <c r="E97" s="95"/>
      <c r="F97" s="96"/>
      <c r="G97" s="210" t="str">
        <f t="shared" si="3"/>
        <v/>
      </c>
      <c r="H97" s="211"/>
      <c r="I97" s="25" t="s">
        <v>124</v>
      </c>
      <c r="J97" s="212"/>
      <c r="K97" s="213"/>
      <c r="L97" s="214" t="str">
        <f>IFERROR(VLOOKUP(J97,生活援助リスト!$A$2:$B$37,2,FALSE),"")</f>
        <v/>
      </c>
      <c r="M97" s="214"/>
      <c r="N97" s="214"/>
      <c r="O97" s="214"/>
      <c r="P97" s="215"/>
      <c r="Q97" s="216" t="str">
        <f>IF($J97="","",COUNTIF($J$10:$J97,$J97) &amp; "/" &amp; COUNTIF($J$10:$J$209,$J97))</f>
        <v/>
      </c>
      <c r="R97" s="216"/>
      <c r="S97" s="217"/>
      <c r="T97" s="217"/>
      <c r="U97" s="217"/>
      <c r="V97" s="92"/>
    </row>
    <row r="98" spans="1:22" ht="60" customHeight="1">
      <c r="A98" s="209"/>
      <c r="B98" s="209"/>
      <c r="C98" s="209"/>
      <c r="D98" s="209"/>
      <c r="E98" s="95"/>
      <c r="F98" s="96"/>
      <c r="G98" s="210" t="str">
        <f t="shared" si="3"/>
        <v/>
      </c>
      <c r="H98" s="211"/>
      <c r="I98" s="25" t="s">
        <v>124</v>
      </c>
      <c r="J98" s="212"/>
      <c r="K98" s="213"/>
      <c r="L98" s="214" t="str">
        <f>IFERROR(VLOOKUP(J98,生活援助リスト!$A$2:$B$37,2,FALSE),"")</f>
        <v/>
      </c>
      <c r="M98" s="214"/>
      <c r="N98" s="214"/>
      <c r="O98" s="214"/>
      <c r="P98" s="215"/>
      <c r="Q98" s="216" t="str">
        <f>IF($J98="","",COUNTIF($J$10:$J98,$J98) &amp; "/" &amp; COUNTIF($J$10:$J$209,$J98))</f>
        <v/>
      </c>
      <c r="R98" s="216"/>
      <c r="S98" s="217"/>
      <c r="T98" s="217"/>
      <c r="U98" s="217"/>
      <c r="V98" s="92"/>
    </row>
    <row r="99" spans="1:22" ht="60" customHeight="1">
      <c r="A99" s="209"/>
      <c r="B99" s="209"/>
      <c r="C99" s="209"/>
      <c r="D99" s="209"/>
      <c r="E99" s="95"/>
      <c r="F99" s="96"/>
      <c r="G99" s="210" t="str">
        <f t="shared" si="3"/>
        <v/>
      </c>
      <c r="H99" s="211"/>
      <c r="I99" s="25" t="s">
        <v>124</v>
      </c>
      <c r="J99" s="212"/>
      <c r="K99" s="213"/>
      <c r="L99" s="214" t="str">
        <f>IFERROR(VLOOKUP(J99,生活援助リスト!$A$2:$B$37,2,FALSE),"")</f>
        <v/>
      </c>
      <c r="M99" s="214"/>
      <c r="N99" s="214"/>
      <c r="O99" s="214"/>
      <c r="P99" s="215"/>
      <c r="Q99" s="216" t="str">
        <f>IF($J99="","",COUNTIF($J$10:$J99,$J99) &amp; "/" &amp; COUNTIF($J$10:$J$209,$J99))</f>
        <v/>
      </c>
      <c r="R99" s="216"/>
      <c r="S99" s="217"/>
      <c r="T99" s="217"/>
      <c r="U99" s="217"/>
      <c r="V99" s="92"/>
    </row>
    <row r="100" spans="1:22" ht="60" customHeight="1">
      <c r="A100" s="209"/>
      <c r="B100" s="209"/>
      <c r="C100" s="209"/>
      <c r="D100" s="209"/>
      <c r="E100" s="95"/>
      <c r="F100" s="96"/>
      <c r="G100" s="210" t="str">
        <f t="shared" si="3"/>
        <v/>
      </c>
      <c r="H100" s="211"/>
      <c r="I100" s="25" t="s">
        <v>124</v>
      </c>
      <c r="J100" s="212"/>
      <c r="K100" s="213"/>
      <c r="L100" s="214" t="str">
        <f>IFERROR(VLOOKUP(J100,生活援助リスト!$A$2:$B$37,2,FALSE),"")</f>
        <v/>
      </c>
      <c r="M100" s="214"/>
      <c r="N100" s="214"/>
      <c r="O100" s="214"/>
      <c r="P100" s="215"/>
      <c r="Q100" s="216" t="str">
        <f>IF($J100="","",COUNTIF($J$10:$J100,$J100) &amp; "/" &amp; COUNTIF($J$10:$J$209,$J100))</f>
        <v/>
      </c>
      <c r="R100" s="216"/>
      <c r="S100" s="217"/>
      <c r="T100" s="217"/>
      <c r="U100" s="217"/>
      <c r="V100" s="92"/>
    </row>
    <row r="101" spans="1:22" ht="60" customHeight="1">
      <c r="A101" s="209"/>
      <c r="B101" s="209"/>
      <c r="C101" s="209"/>
      <c r="D101" s="209"/>
      <c r="E101" s="95"/>
      <c r="F101" s="96"/>
      <c r="G101" s="210" t="str">
        <f t="shared" si="3"/>
        <v/>
      </c>
      <c r="H101" s="211"/>
      <c r="I101" s="25" t="s">
        <v>124</v>
      </c>
      <c r="J101" s="212"/>
      <c r="K101" s="213"/>
      <c r="L101" s="214" t="str">
        <f>IFERROR(VLOOKUP(J101,生活援助リスト!$A$2:$B$37,2,FALSE),"")</f>
        <v/>
      </c>
      <c r="M101" s="214"/>
      <c r="N101" s="214"/>
      <c r="O101" s="214"/>
      <c r="P101" s="215"/>
      <c r="Q101" s="216" t="str">
        <f>IF($J101="","",COUNTIF($J$10:$J101,$J101) &amp; "/" &amp; COUNTIF($J$10:$J$209,$J101))</f>
        <v/>
      </c>
      <c r="R101" s="216"/>
      <c r="S101" s="217"/>
      <c r="T101" s="217"/>
      <c r="U101" s="217"/>
      <c r="V101" s="92"/>
    </row>
    <row r="102" spans="1:22" ht="60" customHeight="1">
      <c r="A102" s="209"/>
      <c r="B102" s="209"/>
      <c r="C102" s="209"/>
      <c r="D102" s="209"/>
      <c r="E102" s="95"/>
      <c r="F102" s="96"/>
      <c r="G102" s="210" t="str">
        <f t="shared" si="3"/>
        <v/>
      </c>
      <c r="H102" s="211"/>
      <c r="I102" s="25" t="s">
        <v>124</v>
      </c>
      <c r="J102" s="212"/>
      <c r="K102" s="213"/>
      <c r="L102" s="214" t="str">
        <f>IFERROR(VLOOKUP(J102,生活援助リスト!$A$2:$B$37,2,FALSE),"")</f>
        <v/>
      </c>
      <c r="M102" s="214"/>
      <c r="N102" s="214"/>
      <c r="O102" s="214"/>
      <c r="P102" s="215"/>
      <c r="Q102" s="216" t="str">
        <f>IF($J102="","",COUNTIF($J$10:$J102,$J102) &amp; "/" &amp; COUNTIF($J$10:$J$209,$J102))</f>
        <v/>
      </c>
      <c r="R102" s="216"/>
      <c r="S102" s="217"/>
      <c r="T102" s="217"/>
      <c r="U102" s="217"/>
      <c r="V102" s="92"/>
    </row>
    <row r="103" spans="1:22" ht="60" customHeight="1">
      <c r="A103" s="209"/>
      <c r="B103" s="209"/>
      <c r="C103" s="209"/>
      <c r="D103" s="209"/>
      <c r="E103" s="95"/>
      <c r="F103" s="96"/>
      <c r="G103" s="210" t="str">
        <f t="shared" si="3"/>
        <v/>
      </c>
      <c r="H103" s="211"/>
      <c r="I103" s="25" t="s">
        <v>124</v>
      </c>
      <c r="J103" s="212"/>
      <c r="K103" s="213"/>
      <c r="L103" s="214" t="str">
        <f>IFERROR(VLOOKUP(J103,生活援助リスト!$A$2:$B$37,2,FALSE),"")</f>
        <v/>
      </c>
      <c r="M103" s="214"/>
      <c r="N103" s="214"/>
      <c r="O103" s="214"/>
      <c r="P103" s="215"/>
      <c r="Q103" s="216" t="str">
        <f>IF($J103="","",COUNTIF($J$10:$J103,$J103) &amp; "/" &amp; COUNTIF($J$10:$J$209,$J103))</f>
        <v/>
      </c>
      <c r="R103" s="216"/>
      <c r="S103" s="217"/>
      <c r="T103" s="217"/>
      <c r="U103" s="217"/>
      <c r="V103" s="92"/>
    </row>
    <row r="104" spans="1:22" ht="60" customHeight="1">
      <c r="A104" s="209"/>
      <c r="B104" s="209"/>
      <c r="C104" s="209"/>
      <c r="D104" s="209"/>
      <c r="E104" s="95"/>
      <c r="F104" s="96"/>
      <c r="G104" s="210" t="str">
        <f t="shared" si="3"/>
        <v/>
      </c>
      <c r="H104" s="211"/>
      <c r="I104" s="25" t="s">
        <v>124</v>
      </c>
      <c r="J104" s="212"/>
      <c r="K104" s="213"/>
      <c r="L104" s="214" t="str">
        <f>IFERROR(VLOOKUP(J104,生活援助リスト!$A$2:$B$37,2,FALSE),"")</f>
        <v/>
      </c>
      <c r="M104" s="214"/>
      <c r="N104" s="214"/>
      <c r="O104" s="214"/>
      <c r="P104" s="215"/>
      <c r="Q104" s="216" t="str">
        <f>IF($J104="","",COUNTIF($J$10:$J104,$J104) &amp; "/" &amp; COUNTIF($J$10:$J$209,$J104))</f>
        <v/>
      </c>
      <c r="R104" s="216"/>
      <c r="S104" s="217"/>
      <c r="T104" s="217"/>
      <c r="U104" s="217"/>
      <c r="V104" s="92"/>
    </row>
    <row r="105" spans="1:22" ht="60" customHeight="1">
      <c r="A105" s="209"/>
      <c r="B105" s="209"/>
      <c r="C105" s="209"/>
      <c r="D105" s="209"/>
      <c r="E105" s="95"/>
      <c r="F105" s="96"/>
      <c r="G105" s="210" t="str">
        <f t="shared" si="3"/>
        <v/>
      </c>
      <c r="H105" s="211"/>
      <c r="I105" s="25" t="s">
        <v>124</v>
      </c>
      <c r="J105" s="212"/>
      <c r="K105" s="213"/>
      <c r="L105" s="214" t="str">
        <f>IFERROR(VLOOKUP(J105,生活援助リスト!$A$2:$B$37,2,FALSE),"")</f>
        <v/>
      </c>
      <c r="M105" s="214"/>
      <c r="N105" s="214"/>
      <c r="O105" s="214"/>
      <c r="P105" s="215"/>
      <c r="Q105" s="216" t="str">
        <f>IF($J105="","",COUNTIF($J$10:$J105,$J105) &amp; "/" &amp; COUNTIF($J$10:$J$209,$J105))</f>
        <v/>
      </c>
      <c r="R105" s="216"/>
      <c r="S105" s="217"/>
      <c r="T105" s="217"/>
      <c r="U105" s="217"/>
      <c r="V105" s="92"/>
    </row>
    <row r="106" spans="1:22" ht="60" customHeight="1">
      <c r="A106" s="209"/>
      <c r="B106" s="209"/>
      <c r="C106" s="209"/>
      <c r="D106" s="209"/>
      <c r="E106" s="95"/>
      <c r="F106" s="96"/>
      <c r="G106" s="210" t="str">
        <f t="shared" si="3"/>
        <v/>
      </c>
      <c r="H106" s="211"/>
      <c r="I106" s="25" t="s">
        <v>124</v>
      </c>
      <c r="J106" s="212"/>
      <c r="K106" s="213"/>
      <c r="L106" s="214" t="str">
        <f>IFERROR(VLOOKUP(J106,生活援助リスト!$A$2:$B$37,2,FALSE),"")</f>
        <v/>
      </c>
      <c r="M106" s="214"/>
      <c r="N106" s="214"/>
      <c r="O106" s="214"/>
      <c r="P106" s="215"/>
      <c r="Q106" s="216" t="str">
        <f>IF($J106="","",COUNTIF($J$10:$J106,$J106) &amp; "/" &amp; COUNTIF($J$10:$J$209,$J106))</f>
        <v/>
      </c>
      <c r="R106" s="216"/>
      <c r="S106" s="217"/>
      <c r="T106" s="217"/>
      <c r="U106" s="217"/>
      <c r="V106" s="92"/>
    </row>
    <row r="107" spans="1:22" ht="60" customHeight="1">
      <c r="A107" s="209"/>
      <c r="B107" s="209"/>
      <c r="C107" s="209"/>
      <c r="D107" s="209"/>
      <c r="E107" s="95"/>
      <c r="F107" s="96"/>
      <c r="G107" s="210" t="str">
        <f t="shared" si="3"/>
        <v/>
      </c>
      <c r="H107" s="211"/>
      <c r="I107" s="25" t="s">
        <v>124</v>
      </c>
      <c r="J107" s="212"/>
      <c r="K107" s="213"/>
      <c r="L107" s="214" t="str">
        <f>IFERROR(VLOOKUP(J107,生活援助リスト!$A$2:$B$37,2,FALSE),"")</f>
        <v/>
      </c>
      <c r="M107" s="214"/>
      <c r="N107" s="214"/>
      <c r="O107" s="214"/>
      <c r="P107" s="215"/>
      <c r="Q107" s="216" t="str">
        <f>IF($J107="","",COUNTIF($J$10:$J107,$J107) &amp; "/" &amp; COUNTIF($J$10:$J$209,$J107))</f>
        <v/>
      </c>
      <c r="R107" s="216"/>
      <c r="S107" s="217"/>
      <c r="T107" s="217"/>
      <c r="U107" s="217"/>
      <c r="V107" s="92"/>
    </row>
    <row r="108" spans="1:22" ht="60" customHeight="1">
      <c r="A108" s="209"/>
      <c r="B108" s="209"/>
      <c r="C108" s="209"/>
      <c r="D108" s="209"/>
      <c r="E108" s="95"/>
      <c r="F108" s="96"/>
      <c r="G108" s="210" t="str">
        <f t="shared" si="3"/>
        <v/>
      </c>
      <c r="H108" s="211"/>
      <c r="I108" s="25" t="s">
        <v>124</v>
      </c>
      <c r="J108" s="212"/>
      <c r="K108" s="213"/>
      <c r="L108" s="214" t="str">
        <f>IFERROR(VLOOKUP(J108,生活援助リスト!$A$2:$B$37,2,FALSE),"")</f>
        <v/>
      </c>
      <c r="M108" s="214"/>
      <c r="N108" s="214"/>
      <c r="O108" s="214"/>
      <c r="P108" s="215"/>
      <c r="Q108" s="216" t="str">
        <f>IF($J108="","",COUNTIF($J$10:$J108,$J108) &amp; "/" &amp; COUNTIF($J$10:$J$209,$J108))</f>
        <v/>
      </c>
      <c r="R108" s="216"/>
      <c r="S108" s="217"/>
      <c r="T108" s="217"/>
      <c r="U108" s="217"/>
      <c r="V108" s="92"/>
    </row>
    <row r="109" spans="1:22" ht="60" customHeight="1">
      <c r="A109" s="209"/>
      <c r="B109" s="209"/>
      <c r="C109" s="209"/>
      <c r="D109" s="209"/>
      <c r="E109" s="95"/>
      <c r="F109" s="96"/>
      <c r="G109" s="210" t="str">
        <f t="shared" si="3"/>
        <v/>
      </c>
      <c r="H109" s="211"/>
      <c r="I109" s="25" t="s">
        <v>124</v>
      </c>
      <c r="J109" s="212"/>
      <c r="K109" s="213"/>
      <c r="L109" s="214" t="str">
        <f>IFERROR(VLOOKUP(J109,生活援助リスト!$A$2:$B$37,2,FALSE),"")</f>
        <v/>
      </c>
      <c r="M109" s="214"/>
      <c r="N109" s="214"/>
      <c r="O109" s="214"/>
      <c r="P109" s="215"/>
      <c r="Q109" s="216" t="str">
        <f>IF($J109="","",COUNTIF($J$10:$J109,$J109) &amp; "/" &amp; COUNTIF($J$10:$J$209,$J109))</f>
        <v/>
      </c>
      <c r="R109" s="216"/>
      <c r="S109" s="217"/>
      <c r="T109" s="217"/>
      <c r="U109" s="217"/>
      <c r="V109" s="92"/>
    </row>
    <row r="110" spans="1:22" ht="60" customHeight="1">
      <c r="A110" s="209"/>
      <c r="B110" s="209"/>
      <c r="C110" s="209"/>
      <c r="D110" s="209"/>
      <c r="E110" s="95"/>
      <c r="F110" s="96"/>
      <c r="G110" s="210" t="str">
        <f t="shared" si="3"/>
        <v/>
      </c>
      <c r="H110" s="211"/>
      <c r="I110" s="25" t="s">
        <v>124</v>
      </c>
      <c r="J110" s="212"/>
      <c r="K110" s="213"/>
      <c r="L110" s="214" t="str">
        <f>IFERROR(VLOOKUP(J110,生活援助リスト!$A$2:$B$37,2,FALSE),"")</f>
        <v/>
      </c>
      <c r="M110" s="214"/>
      <c r="N110" s="214"/>
      <c r="O110" s="214"/>
      <c r="P110" s="215"/>
      <c r="Q110" s="216" t="str">
        <f>IF($J110="","",COUNTIF($J$10:$J110,$J110) &amp; "/" &amp; COUNTIF($J$10:$J$209,$J110))</f>
        <v/>
      </c>
      <c r="R110" s="216"/>
      <c r="S110" s="217"/>
      <c r="T110" s="217"/>
      <c r="U110" s="217"/>
      <c r="V110" s="92"/>
    </row>
    <row r="111" spans="1:22" ht="60" customHeight="1">
      <c r="A111" s="209"/>
      <c r="B111" s="209"/>
      <c r="C111" s="209"/>
      <c r="D111" s="209"/>
      <c r="E111" s="95"/>
      <c r="F111" s="96"/>
      <c r="G111" s="210" t="str">
        <f t="shared" si="3"/>
        <v/>
      </c>
      <c r="H111" s="211"/>
      <c r="I111" s="25" t="s">
        <v>124</v>
      </c>
      <c r="J111" s="212"/>
      <c r="K111" s="213"/>
      <c r="L111" s="214" t="str">
        <f>IFERROR(VLOOKUP(J111,生活援助リスト!$A$2:$B$37,2,FALSE),"")</f>
        <v/>
      </c>
      <c r="M111" s="214"/>
      <c r="N111" s="214"/>
      <c r="O111" s="214"/>
      <c r="P111" s="215"/>
      <c r="Q111" s="216" t="str">
        <f>IF($J111="","",COUNTIF($J$10:$J111,$J111) &amp; "/" &amp; COUNTIF($J$10:$J$209,$J111))</f>
        <v/>
      </c>
      <c r="R111" s="216"/>
      <c r="S111" s="217"/>
      <c r="T111" s="217"/>
      <c r="U111" s="217"/>
      <c r="V111" s="92"/>
    </row>
    <row r="112" spans="1:22" ht="60" customHeight="1">
      <c r="A112" s="209"/>
      <c r="B112" s="209"/>
      <c r="C112" s="209"/>
      <c r="D112" s="209"/>
      <c r="E112" s="95"/>
      <c r="F112" s="96"/>
      <c r="G112" s="210" t="str">
        <f t="shared" si="3"/>
        <v/>
      </c>
      <c r="H112" s="211"/>
      <c r="I112" s="25" t="s">
        <v>124</v>
      </c>
      <c r="J112" s="212"/>
      <c r="K112" s="213"/>
      <c r="L112" s="214" t="str">
        <f>IFERROR(VLOOKUP(J112,生活援助リスト!$A$2:$B$37,2,FALSE),"")</f>
        <v/>
      </c>
      <c r="M112" s="214"/>
      <c r="N112" s="214"/>
      <c r="O112" s="214"/>
      <c r="P112" s="215"/>
      <c r="Q112" s="216" t="str">
        <f>IF($J112="","",COUNTIF($J$10:$J112,$J112) &amp; "/" &amp; COUNTIF($J$10:$J$209,$J112))</f>
        <v/>
      </c>
      <c r="R112" s="216"/>
      <c r="S112" s="217"/>
      <c r="T112" s="217"/>
      <c r="U112" s="217"/>
      <c r="V112" s="92"/>
    </row>
    <row r="113" spans="1:22" ht="60" customHeight="1">
      <c r="A113" s="209"/>
      <c r="B113" s="209"/>
      <c r="C113" s="209"/>
      <c r="D113" s="209"/>
      <c r="E113" s="95"/>
      <c r="F113" s="96"/>
      <c r="G113" s="210" t="str">
        <f t="shared" si="3"/>
        <v/>
      </c>
      <c r="H113" s="211"/>
      <c r="I113" s="25" t="s">
        <v>124</v>
      </c>
      <c r="J113" s="212"/>
      <c r="K113" s="213"/>
      <c r="L113" s="214" t="str">
        <f>IFERROR(VLOOKUP(J113,生活援助リスト!$A$2:$B$37,2,FALSE),"")</f>
        <v/>
      </c>
      <c r="M113" s="214"/>
      <c r="N113" s="214"/>
      <c r="O113" s="214"/>
      <c r="P113" s="215"/>
      <c r="Q113" s="216" t="str">
        <f>IF($J113="","",COUNTIF($J$10:$J113,$J113) &amp; "/" &amp; COUNTIF($J$10:$J$209,$J113))</f>
        <v/>
      </c>
      <c r="R113" s="216"/>
      <c r="S113" s="217"/>
      <c r="T113" s="217"/>
      <c r="U113" s="217"/>
      <c r="V113" s="92"/>
    </row>
    <row r="114" spans="1:22" ht="60" customHeight="1">
      <c r="A114" s="209"/>
      <c r="B114" s="209"/>
      <c r="C114" s="209"/>
      <c r="D114" s="209"/>
      <c r="E114" s="95"/>
      <c r="F114" s="96"/>
      <c r="G114" s="210" t="str">
        <f t="shared" si="3"/>
        <v/>
      </c>
      <c r="H114" s="211"/>
      <c r="I114" s="25" t="s">
        <v>124</v>
      </c>
      <c r="J114" s="212"/>
      <c r="K114" s="213"/>
      <c r="L114" s="214" t="str">
        <f>IFERROR(VLOOKUP(J114,生活援助リスト!$A$2:$B$37,2,FALSE),"")</f>
        <v/>
      </c>
      <c r="M114" s="214"/>
      <c r="N114" s="214"/>
      <c r="O114" s="214"/>
      <c r="P114" s="215"/>
      <c r="Q114" s="216" t="str">
        <f>IF($J114="","",COUNTIF($J$10:$J114,$J114) &amp; "/" &amp; COUNTIF($J$10:$J$209,$J114))</f>
        <v/>
      </c>
      <c r="R114" s="216"/>
      <c r="S114" s="217"/>
      <c r="T114" s="217"/>
      <c r="U114" s="217"/>
      <c r="V114" s="92"/>
    </row>
    <row r="115" spans="1:22" ht="60" customHeight="1">
      <c r="A115" s="209"/>
      <c r="B115" s="209"/>
      <c r="C115" s="209"/>
      <c r="D115" s="209"/>
      <c r="E115" s="95"/>
      <c r="F115" s="96"/>
      <c r="G115" s="210" t="str">
        <f t="shared" si="3"/>
        <v/>
      </c>
      <c r="H115" s="211"/>
      <c r="I115" s="25" t="s">
        <v>124</v>
      </c>
      <c r="J115" s="212"/>
      <c r="K115" s="213"/>
      <c r="L115" s="214" t="str">
        <f>IFERROR(VLOOKUP(J115,生活援助リスト!$A$2:$B$37,2,FALSE),"")</f>
        <v/>
      </c>
      <c r="M115" s="214"/>
      <c r="N115" s="214"/>
      <c r="O115" s="214"/>
      <c r="P115" s="215"/>
      <c r="Q115" s="216" t="str">
        <f>IF($J115="","",COUNTIF($J$10:$J115,$J115) &amp; "/" &amp; COUNTIF($J$10:$J$209,$J115))</f>
        <v/>
      </c>
      <c r="R115" s="216"/>
      <c r="S115" s="217"/>
      <c r="T115" s="217"/>
      <c r="U115" s="217"/>
      <c r="V115" s="92"/>
    </row>
    <row r="116" spans="1:22" ht="60" customHeight="1">
      <c r="A116" s="209"/>
      <c r="B116" s="209"/>
      <c r="C116" s="209"/>
      <c r="D116" s="209"/>
      <c r="E116" s="95"/>
      <c r="F116" s="96"/>
      <c r="G116" s="210" t="str">
        <f t="shared" si="3"/>
        <v/>
      </c>
      <c r="H116" s="211"/>
      <c r="I116" s="25" t="s">
        <v>124</v>
      </c>
      <c r="J116" s="212"/>
      <c r="K116" s="213"/>
      <c r="L116" s="214" t="str">
        <f>IFERROR(VLOOKUP(J116,生活援助リスト!$A$2:$B$37,2,FALSE),"")</f>
        <v/>
      </c>
      <c r="M116" s="214"/>
      <c r="N116" s="214"/>
      <c r="O116" s="214"/>
      <c r="P116" s="215"/>
      <c r="Q116" s="216" t="str">
        <f>IF($J116="","",COUNTIF($J$10:$J116,$J116) &amp; "/" &amp; COUNTIF($J$10:$J$209,$J116))</f>
        <v/>
      </c>
      <c r="R116" s="216"/>
      <c r="S116" s="217"/>
      <c r="T116" s="217"/>
      <c r="U116" s="217"/>
      <c r="V116" s="92"/>
    </row>
    <row r="117" spans="1:22" ht="60" customHeight="1">
      <c r="A117" s="209"/>
      <c r="B117" s="209"/>
      <c r="C117" s="209"/>
      <c r="D117" s="209"/>
      <c r="E117" s="95"/>
      <c r="F117" s="96"/>
      <c r="G117" s="210" t="str">
        <f t="shared" si="3"/>
        <v/>
      </c>
      <c r="H117" s="211"/>
      <c r="I117" s="25" t="s">
        <v>124</v>
      </c>
      <c r="J117" s="212"/>
      <c r="K117" s="213"/>
      <c r="L117" s="214" t="str">
        <f>IFERROR(VLOOKUP(J117,生活援助リスト!$A$2:$B$37,2,FALSE),"")</f>
        <v/>
      </c>
      <c r="M117" s="214"/>
      <c r="N117" s="214"/>
      <c r="O117" s="214"/>
      <c r="P117" s="215"/>
      <c r="Q117" s="216" t="str">
        <f>IF($J117="","",COUNTIF($J$10:$J117,$J117) &amp; "/" &amp; COUNTIF($J$10:$J$209,$J117))</f>
        <v/>
      </c>
      <c r="R117" s="216"/>
      <c r="S117" s="217"/>
      <c r="T117" s="217"/>
      <c r="U117" s="217"/>
      <c r="V117" s="92"/>
    </row>
    <row r="118" spans="1:22" ht="60" customHeight="1">
      <c r="A118" s="209"/>
      <c r="B118" s="209"/>
      <c r="C118" s="209"/>
      <c r="D118" s="209"/>
      <c r="E118" s="95"/>
      <c r="F118" s="96"/>
      <c r="G118" s="210" t="str">
        <f t="shared" si="3"/>
        <v/>
      </c>
      <c r="H118" s="211"/>
      <c r="I118" s="25" t="s">
        <v>124</v>
      </c>
      <c r="J118" s="212"/>
      <c r="K118" s="213"/>
      <c r="L118" s="214" t="str">
        <f>IFERROR(VLOOKUP(J118,生活援助リスト!$A$2:$B$37,2,FALSE),"")</f>
        <v/>
      </c>
      <c r="M118" s="214"/>
      <c r="N118" s="214"/>
      <c r="O118" s="214"/>
      <c r="P118" s="215"/>
      <c r="Q118" s="216" t="str">
        <f>IF($J118="","",COUNTIF($J$10:$J118,$J118) &amp; "/" &amp; COUNTIF($J$10:$J$209,$J118))</f>
        <v/>
      </c>
      <c r="R118" s="216"/>
      <c r="S118" s="217"/>
      <c r="T118" s="217"/>
      <c r="U118" s="217"/>
      <c r="V118" s="92"/>
    </row>
    <row r="119" spans="1:22" ht="60" customHeight="1">
      <c r="A119" s="209"/>
      <c r="B119" s="209"/>
      <c r="C119" s="209"/>
      <c r="D119" s="209"/>
      <c r="E119" s="95"/>
      <c r="F119" s="96"/>
      <c r="G119" s="210" t="str">
        <f t="shared" si="3"/>
        <v/>
      </c>
      <c r="H119" s="211"/>
      <c r="I119" s="25" t="s">
        <v>124</v>
      </c>
      <c r="J119" s="212"/>
      <c r="K119" s="213"/>
      <c r="L119" s="214" t="str">
        <f>IFERROR(VLOOKUP(J119,生活援助リスト!$A$2:$B$37,2,FALSE),"")</f>
        <v/>
      </c>
      <c r="M119" s="214"/>
      <c r="N119" s="214"/>
      <c r="O119" s="214"/>
      <c r="P119" s="215"/>
      <c r="Q119" s="216" t="str">
        <f>IF($J119="","",COUNTIF($J$10:$J119,$J119) &amp; "/" &amp; COUNTIF($J$10:$J$209,$J119))</f>
        <v/>
      </c>
      <c r="R119" s="216"/>
      <c r="S119" s="217"/>
      <c r="T119" s="217"/>
      <c r="U119" s="217"/>
      <c r="V119" s="92"/>
    </row>
    <row r="120" spans="1:22" ht="60" customHeight="1">
      <c r="A120" s="209"/>
      <c r="B120" s="209"/>
      <c r="C120" s="209"/>
      <c r="D120" s="209"/>
      <c r="E120" s="95"/>
      <c r="F120" s="96"/>
      <c r="G120" s="210" t="str">
        <f t="shared" si="3"/>
        <v/>
      </c>
      <c r="H120" s="211"/>
      <c r="I120" s="25" t="s">
        <v>124</v>
      </c>
      <c r="J120" s="212"/>
      <c r="K120" s="213"/>
      <c r="L120" s="214" t="str">
        <f>IFERROR(VLOOKUP(J120,生活援助リスト!$A$2:$B$37,2,FALSE),"")</f>
        <v/>
      </c>
      <c r="M120" s="214"/>
      <c r="N120" s="214"/>
      <c r="O120" s="214"/>
      <c r="P120" s="215"/>
      <c r="Q120" s="216" t="str">
        <f>IF($J120="","",COUNTIF($J$10:$J120,$J120) &amp; "/" &amp; COUNTIF($J$10:$J$209,$J120))</f>
        <v/>
      </c>
      <c r="R120" s="216"/>
      <c r="S120" s="217"/>
      <c r="T120" s="217"/>
      <c r="U120" s="217"/>
      <c r="V120" s="92"/>
    </row>
    <row r="121" spans="1:22" ht="60" customHeight="1">
      <c r="A121" s="209"/>
      <c r="B121" s="209"/>
      <c r="C121" s="209"/>
      <c r="D121" s="209"/>
      <c r="E121" s="95"/>
      <c r="F121" s="96"/>
      <c r="G121" s="210" t="str">
        <f t="shared" si="3"/>
        <v/>
      </c>
      <c r="H121" s="211"/>
      <c r="I121" s="25" t="s">
        <v>124</v>
      </c>
      <c r="J121" s="212"/>
      <c r="K121" s="213"/>
      <c r="L121" s="214" t="str">
        <f>IFERROR(VLOOKUP(J121,生活援助リスト!$A$2:$B$37,2,FALSE),"")</f>
        <v/>
      </c>
      <c r="M121" s="214"/>
      <c r="N121" s="214"/>
      <c r="O121" s="214"/>
      <c r="P121" s="215"/>
      <c r="Q121" s="216" t="str">
        <f>IF($J121="","",COUNTIF($J$10:$J121,$J121) &amp; "/" &amp; COUNTIF($J$10:$J$209,$J121))</f>
        <v/>
      </c>
      <c r="R121" s="216"/>
      <c r="S121" s="217"/>
      <c r="T121" s="217"/>
      <c r="U121" s="217"/>
      <c r="V121" s="92"/>
    </row>
    <row r="122" spans="1:22" ht="60" customHeight="1">
      <c r="A122" s="209"/>
      <c r="B122" s="209"/>
      <c r="C122" s="209"/>
      <c r="D122" s="209"/>
      <c r="E122" s="95"/>
      <c r="F122" s="96"/>
      <c r="G122" s="210" t="str">
        <f t="shared" si="3"/>
        <v/>
      </c>
      <c r="H122" s="211"/>
      <c r="I122" s="25" t="s">
        <v>124</v>
      </c>
      <c r="J122" s="212"/>
      <c r="K122" s="213"/>
      <c r="L122" s="214" t="str">
        <f>IFERROR(VLOOKUP(J122,生活援助リスト!$A$2:$B$37,2,FALSE),"")</f>
        <v/>
      </c>
      <c r="M122" s="214"/>
      <c r="N122" s="214"/>
      <c r="O122" s="214"/>
      <c r="P122" s="215"/>
      <c r="Q122" s="216" t="str">
        <f>IF($J122="","",COUNTIF($J$10:$J122,$J122) &amp; "/" &amp; COUNTIF($J$10:$J$209,$J122))</f>
        <v/>
      </c>
      <c r="R122" s="216"/>
      <c r="S122" s="217"/>
      <c r="T122" s="217"/>
      <c r="U122" s="217"/>
      <c r="V122" s="92"/>
    </row>
    <row r="123" spans="1:22" ht="60" customHeight="1">
      <c r="A123" s="209"/>
      <c r="B123" s="209"/>
      <c r="C123" s="209"/>
      <c r="D123" s="209"/>
      <c r="E123" s="95"/>
      <c r="F123" s="96"/>
      <c r="G123" s="210" t="str">
        <f t="shared" si="3"/>
        <v/>
      </c>
      <c r="H123" s="211"/>
      <c r="I123" s="25" t="s">
        <v>124</v>
      </c>
      <c r="J123" s="212"/>
      <c r="K123" s="213"/>
      <c r="L123" s="214" t="str">
        <f>IFERROR(VLOOKUP(J123,生活援助リスト!$A$2:$B$37,2,FALSE),"")</f>
        <v/>
      </c>
      <c r="M123" s="214"/>
      <c r="N123" s="214"/>
      <c r="O123" s="214"/>
      <c r="P123" s="215"/>
      <c r="Q123" s="216" t="str">
        <f>IF($J123="","",COUNTIF($J$10:$J123,$J123) &amp; "/" &amp; COUNTIF($J$10:$J$209,$J123))</f>
        <v/>
      </c>
      <c r="R123" s="216"/>
      <c r="S123" s="217"/>
      <c r="T123" s="217"/>
      <c r="U123" s="217"/>
      <c r="V123" s="92"/>
    </row>
    <row r="124" spans="1:22" ht="60" customHeight="1">
      <c r="A124" s="209"/>
      <c r="B124" s="209"/>
      <c r="C124" s="209"/>
      <c r="D124" s="209"/>
      <c r="E124" s="95"/>
      <c r="F124" s="96"/>
      <c r="G124" s="210" t="str">
        <f t="shared" si="3"/>
        <v/>
      </c>
      <c r="H124" s="211"/>
      <c r="I124" s="25" t="s">
        <v>124</v>
      </c>
      <c r="J124" s="212"/>
      <c r="K124" s="213"/>
      <c r="L124" s="214" t="str">
        <f>IFERROR(VLOOKUP(J124,生活援助リスト!$A$2:$B$37,2,FALSE),"")</f>
        <v/>
      </c>
      <c r="M124" s="214"/>
      <c r="N124" s="214"/>
      <c r="O124" s="214"/>
      <c r="P124" s="215"/>
      <c r="Q124" s="216" t="str">
        <f>IF($J124="","",COUNTIF($J$10:$J124,$J124) &amp; "/" &amp; COUNTIF($J$10:$J$209,$J124))</f>
        <v/>
      </c>
      <c r="R124" s="216"/>
      <c r="S124" s="217"/>
      <c r="T124" s="217"/>
      <c r="U124" s="217"/>
      <c r="V124" s="92"/>
    </row>
    <row r="125" spans="1:22" ht="60" customHeight="1">
      <c r="A125" s="209"/>
      <c r="B125" s="209"/>
      <c r="C125" s="209"/>
      <c r="D125" s="209"/>
      <c r="E125" s="95"/>
      <c r="F125" s="96"/>
      <c r="G125" s="210" t="str">
        <f t="shared" si="3"/>
        <v/>
      </c>
      <c r="H125" s="211"/>
      <c r="I125" s="25" t="s">
        <v>124</v>
      </c>
      <c r="J125" s="212"/>
      <c r="K125" s="213"/>
      <c r="L125" s="214" t="str">
        <f>IFERROR(VLOOKUP(J125,生活援助リスト!$A$2:$B$37,2,FALSE),"")</f>
        <v/>
      </c>
      <c r="M125" s="214"/>
      <c r="N125" s="214"/>
      <c r="O125" s="214"/>
      <c r="P125" s="215"/>
      <c r="Q125" s="216" t="str">
        <f>IF($J125="","",COUNTIF($J$10:$J125,$J125) &amp; "/" &amp; COUNTIF($J$10:$J$209,$J125))</f>
        <v/>
      </c>
      <c r="R125" s="216"/>
      <c r="S125" s="217"/>
      <c r="T125" s="217"/>
      <c r="U125" s="217"/>
      <c r="V125" s="92"/>
    </row>
    <row r="126" spans="1:22" ht="60" customHeight="1">
      <c r="A126" s="209"/>
      <c r="B126" s="209"/>
      <c r="C126" s="209"/>
      <c r="D126" s="209"/>
      <c r="E126" s="95"/>
      <c r="F126" s="96"/>
      <c r="G126" s="210" t="str">
        <f t="shared" si="3"/>
        <v/>
      </c>
      <c r="H126" s="211"/>
      <c r="I126" s="25" t="s">
        <v>124</v>
      </c>
      <c r="J126" s="212"/>
      <c r="K126" s="213"/>
      <c r="L126" s="214" t="str">
        <f>IFERROR(VLOOKUP(J126,生活援助リスト!$A$2:$B$37,2,FALSE),"")</f>
        <v/>
      </c>
      <c r="M126" s="214"/>
      <c r="N126" s="214"/>
      <c r="O126" s="214"/>
      <c r="P126" s="215"/>
      <c r="Q126" s="216" t="str">
        <f>IF($J126="","",COUNTIF($J$10:$J126,$J126) &amp; "/" &amp; COUNTIF($J$10:$J$209,$J126))</f>
        <v/>
      </c>
      <c r="R126" s="216"/>
      <c r="S126" s="217"/>
      <c r="T126" s="217"/>
      <c r="U126" s="217"/>
      <c r="V126" s="92"/>
    </row>
    <row r="127" spans="1:22" ht="15" customHeight="1">
      <c r="A127" s="37" t="s">
        <v>209</v>
      </c>
      <c r="B127" s="223" t="s">
        <v>214</v>
      </c>
      <c r="C127" s="223"/>
      <c r="D127" s="223"/>
      <c r="E127" s="223"/>
      <c r="F127" s="223"/>
      <c r="G127" s="223"/>
      <c r="H127" s="223"/>
      <c r="I127" s="223"/>
      <c r="J127" s="223"/>
      <c r="K127" s="223"/>
      <c r="L127" s="223"/>
      <c r="M127" s="223"/>
      <c r="N127" s="223"/>
      <c r="O127" s="223"/>
      <c r="P127" s="223"/>
      <c r="Q127" s="223"/>
      <c r="R127" s="223"/>
      <c r="S127" s="223"/>
      <c r="T127" s="223"/>
      <c r="U127" s="223"/>
      <c r="V127" s="223"/>
    </row>
    <row r="128" spans="1:22" ht="15" customHeight="1">
      <c r="A128" s="37"/>
      <c r="B128" s="37"/>
      <c r="C128" s="37"/>
      <c r="D128" s="49"/>
      <c r="E128" s="49"/>
      <c r="F128" s="49"/>
      <c r="G128" s="49"/>
      <c r="H128" s="49"/>
      <c r="I128" s="49"/>
      <c r="J128" s="49"/>
      <c r="K128" s="49"/>
      <c r="L128" s="49"/>
      <c r="M128" s="49"/>
      <c r="N128" s="49"/>
      <c r="O128" s="49"/>
      <c r="P128" s="49"/>
      <c r="Q128" s="49"/>
      <c r="R128" s="49"/>
      <c r="S128" s="49"/>
      <c r="T128" s="49"/>
      <c r="U128" s="49"/>
      <c r="V128" s="49"/>
    </row>
    <row r="129" spans="1:30" s="30" customFormat="1" ht="20.100000000000001" customHeight="1">
      <c r="A129" s="29" t="s">
        <v>221</v>
      </c>
      <c r="B129" s="29"/>
      <c r="C129" s="29"/>
      <c r="D129" s="29"/>
      <c r="X129" s="3"/>
      <c r="Y129" s="3"/>
      <c r="Z129" s="3"/>
      <c r="AA129" s="3"/>
      <c r="AB129" s="3"/>
      <c r="AC129" s="3"/>
      <c r="AD129" s="3"/>
    </row>
    <row r="130" spans="1:30" ht="30" customHeight="1">
      <c r="A130" s="218" t="s">
        <v>176</v>
      </c>
      <c r="B130" s="218"/>
      <c r="C130" s="218"/>
      <c r="D130" s="218"/>
      <c r="E130" s="239" t="s">
        <v>122</v>
      </c>
      <c r="F130" s="221"/>
      <c r="G130" s="221" t="s">
        <v>90</v>
      </c>
      <c r="H130" s="221"/>
      <c r="I130" s="221"/>
      <c r="J130" s="221"/>
      <c r="K130" s="221"/>
      <c r="L130" s="221"/>
      <c r="M130" s="221"/>
      <c r="N130" s="222"/>
      <c r="O130" s="238" t="s">
        <v>178</v>
      </c>
      <c r="P130" s="238"/>
      <c r="Q130" s="238"/>
      <c r="R130" s="238"/>
      <c r="S130" s="238"/>
      <c r="T130" s="238"/>
      <c r="U130" s="218" t="s">
        <v>177</v>
      </c>
      <c r="V130" s="218"/>
    </row>
    <row r="131" spans="1:30" ht="42" customHeight="1">
      <c r="A131" s="205" t="s">
        <v>236</v>
      </c>
      <c r="B131" s="143"/>
      <c r="C131" s="235"/>
      <c r="D131" s="232" t="s">
        <v>235</v>
      </c>
      <c r="E131" s="212" t="s">
        <v>45</v>
      </c>
      <c r="F131" s="213"/>
      <c r="G131" s="214" t="str">
        <f>IFERROR(VLOOKUP(E131,生活援助リスト!$A$2:$B$37,2,FALSE),"")</f>
        <v>障害の医学的側面、生活障害、心理・行動の特徴、関わり支援等の基礎的知識</v>
      </c>
      <c r="H131" s="214"/>
      <c r="I131" s="214"/>
      <c r="J131" s="214"/>
      <c r="K131" s="214"/>
      <c r="L131" s="214"/>
      <c r="M131" s="214"/>
      <c r="N131" s="215"/>
      <c r="O131" s="226"/>
      <c r="P131" s="226"/>
      <c r="Q131" s="226"/>
      <c r="R131" s="226"/>
      <c r="S131" s="226"/>
      <c r="T131" s="226"/>
      <c r="U131" s="227"/>
      <c r="V131" s="227"/>
    </row>
    <row r="132" spans="1:30" ht="42" customHeight="1">
      <c r="A132" s="228"/>
      <c r="B132" s="229"/>
      <c r="C132" s="236"/>
      <c r="D132" s="233"/>
      <c r="E132" s="212"/>
      <c r="F132" s="213"/>
      <c r="G132" s="214" t="str">
        <f>IFERROR(VLOOKUP(E132,生活援助リスト!$A$2:$B$37,2,FALSE),"")</f>
        <v/>
      </c>
      <c r="H132" s="214"/>
      <c r="I132" s="214"/>
      <c r="J132" s="214"/>
      <c r="K132" s="214"/>
      <c r="L132" s="214"/>
      <c r="M132" s="214"/>
      <c r="N132" s="215"/>
      <c r="O132" s="226"/>
      <c r="P132" s="226"/>
      <c r="Q132" s="226"/>
      <c r="R132" s="226"/>
      <c r="S132" s="226"/>
      <c r="T132" s="226"/>
      <c r="U132" s="227"/>
      <c r="V132" s="227"/>
    </row>
    <row r="133" spans="1:30" ht="42" customHeight="1">
      <c r="A133" s="228"/>
      <c r="B133" s="229"/>
      <c r="C133" s="236"/>
      <c r="D133" s="233"/>
      <c r="E133" s="212"/>
      <c r="F133" s="213"/>
      <c r="G133" s="214" t="str">
        <f>IFERROR(VLOOKUP(E133,生活援助リスト!$A$2:$B$37,2,FALSE),"")</f>
        <v/>
      </c>
      <c r="H133" s="214"/>
      <c r="I133" s="214"/>
      <c r="J133" s="214"/>
      <c r="K133" s="214"/>
      <c r="L133" s="214"/>
      <c r="M133" s="214"/>
      <c r="N133" s="215"/>
      <c r="O133" s="226"/>
      <c r="P133" s="226"/>
      <c r="Q133" s="226"/>
      <c r="R133" s="226"/>
      <c r="S133" s="226"/>
      <c r="T133" s="226"/>
      <c r="U133" s="227"/>
      <c r="V133" s="227"/>
    </row>
    <row r="134" spans="1:30" ht="42" customHeight="1">
      <c r="A134" s="230"/>
      <c r="B134" s="231"/>
      <c r="C134" s="237"/>
      <c r="D134" s="234"/>
      <c r="E134" s="212"/>
      <c r="F134" s="213"/>
      <c r="G134" s="214" t="str">
        <f>IFERROR(VLOOKUP(E134,生活援助リスト!$A$2:$B$37,2,FALSE),"")</f>
        <v/>
      </c>
      <c r="H134" s="214"/>
      <c r="I134" s="214"/>
      <c r="J134" s="214"/>
      <c r="K134" s="214"/>
      <c r="L134" s="214"/>
      <c r="M134" s="214"/>
      <c r="N134" s="215"/>
      <c r="O134" s="226"/>
      <c r="P134" s="226"/>
      <c r="Q134" s="226"/>
      <c r="R134" s="226"/>
      <c r="S134" s="226"/>
      <c r="T134" s="226"/>
      <c r="U134" s="227"/>
      <c r="V134" s="227"/>
    </row>
    <row r="135" spans="1:30" ht="42" customHeight="1">
      <c r="A135" s="205" t="s">
        <v>236</v>
      </c>
      <c r="B135" s="143"/>
      <c r="C135" s="235"/>
      <c r="D135" s="232" t="s">
        <v>235</v>
      </c>
      <c r="E135" s="212"/>
      <c r="F135" s="213"/>
      <c r="G135" s="214" t="str">
        <f>IFERROR(VLOOKUP(E135,生活援助リスト!$A$2:$B$37,2,FALSE),"")</f>
        <v/>
      </c>
      <c r="H135" s="214"/>
      <c r="I135" s="214"/>
      <c r="J135" s="214"/>
      <c r="K135" s="214"/>
      <c r="L135" s="214"/>
      <c r="M135" s="214"/>
      <c r="N135" s="215"/>
      <c r="O135" s="226"/>
      <c r="P135" s="226"/>
      <c r="Q135" s="226"/>
      <c r="R135" s="226"/>
      <c r="S135" s="226"/>
      <c r="T135" s="226"/>
      <c r="U135" s="227"/>
      <c r="V135" s="227"/>
    </row>
    <row r="136" spans="1:30" ht="42" customHeight="1">
      <c r="A136" s="228"/>
      <c r="B136" s="229"/>
      <c r="C136" s="236"/>
      <c r="D136" s="233"/>
      <c r="E136" s="212"/>
      <c r="F136" s="213"/>
      <c r="G136" s="214" t="str">
        <f>IFERROR(VLOOKUP(E136,生活援助リスト!$A$2:$B$37,2,FALSE),"")</f>
        <v/>
      </c>
      <c r="H136" s="214"/>
      <c r="I136" s="214"/>
      <c r="J136" s="214"/>
      <c r="K136" s="214"/>
      <c r="L136" s="214"/>
      <c r="M136" s="214"/>
      <c r="N136" s="215"/>
      <c r="O136" s="226"/>
      <c r="P136" s="226"/>
      <c r="Q136" s="226"/>
      <c r="R136" s="226"/>
      <c r="S136" s="226"/>
      <c r="T136" s="226"/>
      <c r="U136" s="227"/>
      <c r="V136" s="227"/>
    </row>
    <row r="137" spans="1:30" ht="42" customHeight="1">
      <c r="A137" s="228"/>
      <c r="B137" s="229"/>
      <c r="C137" s="236"/>
      <c r="D137" s="233"/>
      <c r="E137" s="212"/>
      <c r="F137" s="213"/>
      <c r="G137" s="214" t="str">
        <f>IFERROR(VLOOKUP(E137,生活援助リスト!$A$2:$B$37,2,FALSE),"")</f>
        <v/>
      </c>
      <c r="H137" s="214"/>
      <c r="I137" s="214"/>
      <c r="J137" s="214"/>
      <c r="K137" s="214"/>
      <c r="L137" s="214"/>
      <c r="M137" s="214"/>
      <c r="N137" s="215"/>
      <c r="O137" s="226"/>
      <c r="P137" s="226"/>
      <c r="Q137" s="226"/>
      <c r="R137" s="226"/>
      <c r="S137" s="226"/>
      <c r="T137" s="226"/>
      <c r="U137" s="227"/>
      <c r="V137" s="227"/>
    </row>
    <row r="138" spans="1:30" ht="42" customHeight="1">
      <c r="A138" s="230"/>
      <c r="B138" s="231"/>
      <c r="C138" s="237"/>
      <c r="D138" s="234"/>
      <c r="E138" s="212"/>
      <c r="F138" s="213"/>
      <c r="G138" s="214" t="str">
        <f>IFERROR(VLOOKUP(E138,生活援助リスト!$A$2:$B$37,2,FALSE),"")</f>
        <v/>
      </c>
      <c r="H138" s="214"/>
      <c r="I138" s="214"/>
      <c r="J138" s="214"/>
      <c r="K138" s="214"/>
      <c r="L138" s="214"/>
      <c r="M138" s="214"/>
      <c r="N138" s="215"/>
      <c r="O138" s="226"/>
      <c r="P138" s="226"/>
      <c r="Q138" s="226"/>
      <c r="R138" s="226"/>
      <c r="S138" s="226"/>
      <c r="T138" s="226"/>
      <c r="U138" s="227"/>
      <c r="V138" s="227"/>
    </row>
    <row r="139" spans="1:30" ht="42" customHeight="1">
      <c r="A139" s="205" t="s">
        <v>236</v>
      </c>
      <c r="B139" s="143"/>
      <c r="C139" s="235"/>
      <c r="D139" s="232" t="s">
        <v>235</v>
      </c>
      <c r="E139" s="212"/>
      <c r="F139" s="213"/>
      <c r="G139" s="214" t="str">
        <f>IFERROR(VLOOKUP(E139,生活援助リスト!$A$2:$B$37,2,FALSE),"")</f>
        <v/>
      </c>
      <c r="H139" s="214"/>
      <c r="I139" s="214"/>
      <c r="J139" s="214"/>
      <c r="K139" s="214"/>
      <c r="L139" s="214"/>
      <c r="M139" s="214"/>
      <c r="N139" s="215"/>
      <c r="O139" s="226"/>
      <c r="P139" s="226"/>
      <c r="Q139" s="226"/>
      <c r="R139" s="226"/>
      <c r="S139" s="226"/>
      <c r="T139" s="226"/>
      <c r="U139" s="227"/>
      <c r="V139" s="227"/>
    </row>
    <row r="140" spans="1:30" ht="42" customHeight="1">
      <c r="A140" s="228"/>
      <c r="B140" s="229"/>
      <c r="C140" s="236"/>
      <c r="D140" s="233"/>
      <c r="E140" s="212"/>
      <c r="F140" s="213"/>
      <c r="G140" s="214" t="str">
        <f>IFERROR(VLOOKUP(E140,生活援助リスト!$A$2:$B$37,2,FALSE),"")</f>
        <v/>
      </c>
      <c r="H140" s="214"/>
      <c r="I140" s="214"/>
      <c r="J140" s="214"/>
      <c r="K140" s="214"/>
      <c r="L140" s="214"/>
      <c r="M140" s="214"/>
      <c r="N140" s="215"/>
      <c r="O140" s="226"/>
      <c r="P140" s="226"/>
      <c r="Q140" s="226"/>
      <c r="R140" s="226"/>
      <c r="S140" s="226"/>
      <c r="T140" s="226"/>
      <c r="U140" s="227"/>
      <c r="V140" s="227"/>
    </row>
    <row r="141" spans="1:30" ht="42" customHeight="1">
      <c r="A141" s="228"/>
      <c r="B141" s="229"/>
      <c r="C141" s="236"/>
      <c r="D141" s="233"/>
      <c r="E141" s="212"/>
      <c r="F141" s="213"/>
      <c r="G141" s="214" t="str">
        <f>IFERROR(VLOOKUP(E141,生活援助リスト!$A$2:$B$37,2,FALSE),"")</f>
        <v/>
      </c>
      <c r="H141" s="214"/>
      <c r="I141" s="214"/>
      <c r="J141" s="214"/>
      <c r="K141" s="214"/>
      <c r="L141" s="214"/>
      <c r="M141" s="214"/>
      <c r="N141" s="215"/>
      <c r="O141" s="226"/>
      <c r="P141" s="226"/>
      <c r="Q141" s="226"/>
      <c r="R141" s="226"/>
      <c r="S141" s="226"/>
      <c r="T141" s="226"/>
      <c r="U141" s="227"/>
      <c r="V141" s="227"/>
    </row>
    <row r="142" spans="1:30" ht="42" customHeight="1">
      <c r="A142" s="230"/>
      <c r="B142" s="231"/>
      <c r="C142" s="237"/>
      <c r="D142" s="234"/>
      <c r="E142" s="212"/>
      <c r="F142" s="213"/>
      <c r="G142" s="214" t="str">
        <f>IFERROR(VLOOKUP(E142,生活援助リスト!$A$2:$B$37,2,FALSE),"")</f>
        <v/>
      </c>
      <c r="H142" s="214"/>
      <c r="I142" s="214"/>
      <c r="J142" s="214"/>
      <c r="K142" s="214"/>
      <c r="L142" s="214"/>
      <c r="M142" s="214"/>
      <c r="N142" s="215"/>
      <c r="O142" s="226"/>
      <c r="P142" s="226"/>
      <c r="Q142" s="226"/>
      <c r="R142" s="226"/>
      <c r="S142" s="226"/>
      <c r="T142" s="226"/>
      <c r="U142" s="227"/>
      <c r="V142" s="227"/>
    </row>
    <row r="143" spans="1:30" ht="42" customHeight="1">
      <c r="A143" s="205" t="s">
        <v>236</v>
      </c>
      <c r="B143" s="143"/>
      <c r="C143" s="235"/>
      <c r="D143" s="232" t="s">
        <v>235</v>
      </c>
      <c r="E143" s="212"/>
      <c r="F143" s="213"/>
      <c r="G143" s="214" t="str">
        <f>IFERROR(VLOOKUP(E143,生活援助リスト!$A$2:$B$37,2,FALSE),"")</f>
        <v/>
      </c>
      <c r="H143" s="214"/>
      <c r="I143" s="214"/>
      <c r="J143" s="214"/>
      <c r="K143" s="214"/>
      <c r="L143" s="214"/>
      <c r="M143" s="214"/>
      <c r="N143" s="215"/>
      <c r="O143" s="226"/>
      <c r="P143" s="226"/>
      <c r="Q143" s="226"/>
      <c r="R143" s="226"/>
      <c r="S143" s="226"/>
      <c r="T143" s="226"/>
      <c r="U143" s="227"/>
      <c r="V143" s="227"/>
    </row>
    <row r="144" spans="1:30" ht="42" customHeight="1">
      <c r="A144" s="228"/>
      <c r="B144" s="229"/>
      <c r="C144" s="236"/>
      <c r="D144" s="233"/>
      <c r="E144" s="212"/>
      <c r="F144" s="213"/>
      <c r="G144" s="214" t="str">
        <f>IFERROR(VLOOKUP(E144,生活援助リスト!$A$2:$B$37,2,FALSE),"")</f>
        <v/>
      </c>
      <c r="H144" s="214"/>
      <c r="I144" s="214"/>
      <c r="J144" s="214"/>
      <c r="K144" s="214"/>
      <c r="L144" s="214"/>
      <c r="M144" s="214"/>
      <c r="N144" s="215"/>
      <c r="O144" s="226"/>
      <c r="P144" s="226"/>
      <c r="Q144" s="226"/>
      <c r="R144" s="226"/>
      <c r="S144" s="226"/>
      <c r="T144" s="226"/>
      <c r="U144" s="227"/>
      <c r="V144" s="227"/>
    </row>
    <row r="145" spans="1:22" ht="42" customHeight="1">
      <c r="A145" s="228"/>
      <c r="B145" s="229"/>
      <c r="C145" s="236"/>
      <c r="D145" s="233"/>
      <c r="E145" s="212"/>
      <c r="F145" s="213"/>
      <c r="G145" s="214" t="str">
        <f>IFERROR(VLOOKUP(E145,生活援助リスト!$A$2:$B$37,2,FALSE),"")</f>
        <v/>
      </c>
      <c r="H145" s="214"/>
      <c r="I145" s="214"/>
      <c r="J145" s="214"/>
      <c r="K145" s="214"/>
      <c r="L145" s="214"/>
      <c r="M145" s="214"/>
      <c r="N145" s="215"/>
      <c r="O145" s="226"/>
      <c r="P145" s="226"/>
      <c r="Q145" s="226"/>
      <c r="R145" s="226"/>
      <c r="S145" s="226"/>
      <c r="T145" s="226"/>
      <c r="U145" s="227"/>
      <c r="V145" s="227"/>
    </row>
    <row r="146" spans="1:22" ht="42" customHeight="1">
      <c r="A146" s="230"/>
      <c r="B146" s="231"/>
      <c r="C146" s="237"/>
      <c r="D146" s="234"/>
      <c r="E146" s="212"/>
      <c r="F146" s="213"/>
      <c r="G146" s="214" t="str">
        <f>IFERROR(VLOOKUP(E146,生活援助リスト!$A$2:$B$37,2,FALSE),"")</f>
        <v/>
      </c>
      <c r="H146" s="214"/>
      <c r="I146" s="214"/>
      <c r="J146" s="214"/>
      <c r="K146" s="214"/>
      <c r="L146" s="214"/>
      <c r="M146" s="214"/>
      <c r="N146" s="215"/>
      <c r="O146" s="226"/>
      <c r="P146" s="226"/>
      <c r="Q146" s="226"/>
      <c r="R146" s="226"/>
      <c r="S146" s="226"/>
      <c r="T146" s="226"/>
      <c r="U146" s="227"/>
      <c r="V146" s="227"/>
    </row>
    <row r="147" spans="1:22" ht="30" customHeight="1">
      <c r="A147" s="218" t="s">
        <v>179</v>
      </c>
      <c r="B147" s="218"/>
      <c r="C147" s="218"/>
      <c r="D147" s="218"/>
      <c r="E147" s="218"/>
      <c r="F147" s="218"/>
      <c r="G147" s="218"/>
      <c r="H147" s="218"/>
      <c r="I147" s="218"/>
      <c r="J147" s="218"/>
      <c r="K147" s="218"/>
      <c r="L147" s="218"/>
      <c r="M147" s="218"/>
      <c r="N147" s="218"/>
      <c r="O147" s="226"/>
      <c r="P147" s="226"/>
      <c r="Q147" s="226"/>
      <c r="R147" s="226"/>
      <c r="S147" s="226"/>
      <c r="T147" s="226"/>
      <c r="U147" s="227"/>
      <c r="V147" s="227"/>
    </row>
  </sheetData>
  <sheetProtection password="CC81" sheet="1" objects="1" scenarios="1"/>
  <mergeCells count="799">
    <mergeCell ref="A147:N147"/>
    <mergeCell ref="A130:D130"/>
    <mergeCell ref="U130:V130"/>
    <mergeCell ref="O130:T130"/>
    <mergeCell ref="E130:F130"/>
    <mergeCell ref="G130:N130"/>
    <mergeCell ref="O134:T134"/>
    <mergeCell ref="U131:V131"/>
    <mergeCell ref="O131:T131"/>
    <mergeCell ref="G131:N131"/>
    <mergeCell ref="E131:F131"/>
    <mergeCell ref="E132:F132"/>
    <mergeCell ref="O145:T145"/>
    <mergeCell ref="U145:V145"/>
    <mergeCell ref="E137:F137"/>
    <mergeCell ref="G137:N137"/>
    <mergeCell ref="O137:T137"/>
    <mergeCell ref="U137:V137"/>
    <mergeCell ref="E138:F138"/>
    <mergeCell ref="E144:F144"/>
    <mergeCell ref="G144:N144"/>
    <mergeCell ref="O144:T144"/>
    <mergeCell ref="U144:V144"/>
    <mergeCell ref="E143:F143"/>
    <mergeCell ref="A14:D14"/>
    <mergeCell ref="Q13:R13"/>
    <mergeCell ref="S13:U13"/>
    <mergeCell ref="J14:K14"/>
    <mergeCell ref="L14:P14"/>
    <mergeCell ref="Q14:R14"/>
    <mergeCell ref="S14:U14"/>
    <mergeCell ref="G13:H13"/>
    <mergeCell ref="A13:D13"/>
    <mergeCell ref="B127:V127"/>
    <mergeCell ref="A15:D15"/>
    <mergeCell ref="A16:D16"/>
    <mergeCell ref="A17:D17"/>
    <mergeCell ref="A18:D18"/>
    <mergeCell ref="A11:D11"/>
    <mergeCell ref="A12:D12"/>
    <mergeCell ref="Q4:V4"/>
    <mergeCell ref="A2:V2"/>
    <mergeCell ref="A6:E6"/>
    <mergeCell ref="A7:E7"/>
    <mergeCell ref="A9:D9"/>
    <mergeCell ref="A10:D10"/>
    <mergeCell ref="G10:H10"/>
    <mergeCell ref="J10:K10"/>
    <mergeCell ref="S10:U10"/>
    <mergeCell ref="Q10:R10"/>
    <mergeCell ref="L10:P10"/>
    <mergeCell ref="G9:I9"/>
    <mergeCell ref="J9:K9"/>
    <mergeCell ref="Q16:R16"/>
    <mergeCell ref="S16:U16"/>
    <mergeCell ref="G15:H15"/>
    <mergeCell ref="J15:K15"/>
    <mergeCell ref="U136:V136"/>
    <mergeCell ref="Q9:R9"/>
    <mergeCell ref="L9:P9"/>
    <mergeCell ref="G14:H14"/>
    <mergeCell ref="O139:T139"/>
    <mergeCell ref="G134:N134"/>
    <mergeCell ref="U134:V134"/>
    <mergeCell ref="G138:N138"/>
    <mergeCell ref="E133:F133"/>
    <mergeCell ref="G133:N133"/>
    <mergeCell ref="O133:T133"/>
    <mergeCell ref="U133:V133"/>
    <mergeCell ref="L16:P16"/>
    <mergeCell ref="J13:K13"/>
    <mergeCell ref="L13:P13"/>
    <mergeCell ref="G11:H11"/>
    <mergeCell ref="J11:K11"/>
    <mergeCell ref="L11:P11"/>
    <mergeCell ref="Q11:R11"/>
    <mergeCell ref="S11:U11"/>
    <mergeCell ref="G132:N132"/>
    <mergeCell ref="O132:T132"/>
    <mergeCell ref="U132:V132"/>
    <mergeCell ref="G12:H12"/>
    <mergeCell ref="Q3:V3"/>
    <mergeCell ref="G18:H18"/>
    <mergeCell ref="J18:K18"/>
    <mergeCell ref="L18:P18"/>
    <mergeCell ref="Q18:R18"/>
    <mergeCell ref="S18:U18"/>
    <mergeCell ref="G17:H17"/>
    <mergeCell ref="J17:K17"/>
    <mergeCell ref="L17:P17"/>
    <mergeCell ref="Q17:R17"/>
    <mergeCell ref="S17:U17"/>
    <mergeCell ref="G16:H16"/>
    <mergeCell ref="J16:K16"/>
    <mergeCell ref="J12:K12"/>
    <mergeCell ref="L12:P12"/>
    <mergeCell ref="Q12:R12"/>
    <mergeCell ref="S12:U12"/>
    <mergeCell ref="L15:P15"/>
    <mergeCell ref="Q15:R15"/>
    <mergeCell ref="S15:U15"/>
    <mergeCell ref="S9:U9"/>
    <mergeCell ref="O138:T138"/>
    <mergeCell ref="U138:V138"/>
    <mergeCell ref="E146:F146"/>
    <mergeCell ref="G146:N146"/>
    <mergeCell ref="O146:T146"/>
    <mergeCell ref="U146:V146"/>
    <mergeCell ref="E145:F145"/>
    <mergeCell ref="G145:N145"/>
    <mergeCell ref="U139:V139"/>
    <mergeCell ref="E140:F140"/>
    <mergeCell ref="G140:N140"/>
    <mergeCell ref="O140:T140"/>
    <mergeCell ref="U140:V140"/>
    <mergeCell ref="E141:F141"/>
    <mergeCell ref="G141:N141"/>
    <mergeCell ref="O141:T141"/>
    <mergeCell ref="U141:V141"/>
    <mergeCell ref="E142:F142"/>
    <mergeCell ref="G142:N142"/>
    <mergeCell ref="U142:V142"/>
    <mergeCell ref="O142:T142"/>
    <mergeCell ref="G143:N143"/>
    <mergeCell ref="O143:T143"/>
    <mergeCell ref="U143:V143"/>
    <mergeCell ref="O147:T147"/>
    <mergeCell ref="U147:V147"/>
    <mergeCell ref="A131:B134"/>
    <mergeCell ref="D131:D134"/>
    <mergeCell ref="C131:C134"/>
    <mergeCell ref="A135:B138"/>
    <mergeCell ref="C135:C138"/>
    <mergeCell ref="D135:D138"/>
    <mergeCell ref="A143:B146"/>
    <mergeCell ref="C143:C146"/>
    <mergeCell ref="D143:D146"/>
    <mergeCell ref="E135:F135"/>
    <mergeCell ref="G135:N135"/>
    <mergeCell ref="O135:T135"/>
    <mergeCell ref="U135:V135"/>
    <mergeCell ref="E136:F136"/>
    <mergeCell ref="G136:N136"/>
    <mergeCell ref="O136:T136"/>
    <mergeCell ref="A139:B142"/>
    <mergeCell ref="C139:C142"/>
    <mergeCell ref="D139:D142"/>
    <mergeCell ref="E139:F139"/>
    <mergeCell ref="G139:N139"/>
    <mergeCell ref="E134:F134"/>
    <mergeCell ref="A19:D19"/>
    <mergeCell ref="G19:H19"/>
    <mergeCell ref="J19:K19"/>
    <mergeCell ref="L19:P19"/>
    <mergeCell ref="Q19:R19"/>
    <mergeCell ref="S19:U19"/>
    <mergeCell ref="A20:D20"/>
    <mergeCell ref="G20:H20"/>
    <mergeCell ref="J20:K20"/>
    <mergeCell ref="L20:P20"/>
    <mergeCell ref="Q20:R20"/>
    <mergeCell ref="S20:U20"/>
    <mergeCell ref="A21:D21"/>
    <mergeCell ref="G21:H21"/>
    <mergeCell ref="J21:K21"/>
    <mergeCell ref="L21:P21"/>
    <mergeCell ref="Q21:R21"/>
    <mergeCell ref="S21:U21"/>
    <mergeCell ref="A22:D22"/>
    <mergeCell ref="G22:H22"/>
    <mergeCell ref="J22:K22"/>
    <mergeCell ref="L22:P22"/>
    <mergeCell ref="Q22:R22"/>
    <mergeCell ref="S22:U22"/>
    <mergeCell ref="A23:D23"/>
    <mergeCell ref="G23:H23"/>
    <mergeCell ref="J23:K23"/>
    <mergeCell ref="L23:P23"/>
    <mergeCell ref="Q23:R23"/>
    <mergeCell ref="S23:U23"/>
    <mergeCell ref="A24:D24"/>
    <mergeCell ref="G24:H24"/>
    <mergeCell ref="J24:K24"/>
    <mergeCell ref="L24:P24"/>
    <mergeCell ref="Q24:R24"/>
    <mergeCell ref="S24:U24"/>
    <mergeCell ref="A25:D25"/>
    <mergeCell ref="G25:H25"/>
    <mergeCell ref="J25:K25"/>
    <mergeCell ref="L25:P25"/>
    <mergeCell ref="Q25:R25"/>
    <mergeCell ref="S25:U25"/>
    <mergeCell ref="A26:D26"/>
    <mergeCell ref="G26:H26"/>
    <mergeCell ref="J26:K26"/>
    <mergeCell ref="L26:P26"/>
    <mergeCell ref="Q26:R26"/>
    <mergeCell ref="S26:U26"/>
    <mergeCell ref="A27:D27"/>
    <mergeCell ref="G27:H27"/>
    <mergeCell ref="J27:K27"/>
    <mergeCell ref="L27:P27"/>
    <mergeCell ref="Q27:R27"/>
    <mergeCell ref="S27:U27"/>
    <mergeCell ref="A28:D28"/>
    <mergeCell ref="G28:H28"/>
    <mergeCell ref="J28:K28"/>
    <mergeCell ref="L28:P28"/>
    <mergeCell ref="Q28:R28"/>
    <mergeCell ref="S28:U28"/>
    <mergeCell ref="A29:D29"/>
    <mergeCell ref="G29:H29"/>
    <mergeCell ref="J29:K29"/>
    <mergeCell ref="L29:P29"/>
    <mergeCell ref="Q29:R29"/>
    <mergeCell ref="S29:U29"/>
    <mergeCell ref="A30:D30"/>
    <mergeCell ref="G30:H30"/>
    <mergeCell ref="J30:K30"/>
    <mergeCell ref="L30:P30"/>
    <mergeCell ref="Q30:R30"/>
    <mergeCell ref="S30:U30"/>
    <mergeCell ref="A31:D31"/>
    <mergeCell ref="G31:H31"/>
    <mergeCell ref="J31:K31"/>
    <mergeCell ref="L31:P31"/>
    <mergeCell ref="Q31:R31"/>
    <mergeCell ref="S31:U31"/>
    <mergeCell ref="A32:D32"/>
    <mergeCell ref="G32:H32"/>
    <mergeCell ref="J32:K32"/>
    <mergeCell ref="L32:P32"/>
    <mergeCell ref="Q32:R32"/>
    <mergeCell ref="S32:U32"/>
    <mergeCell ref="A33:D33"/>
    <mergeCell ref="G33:H33"/>
    <mergeCell ref="J33:K33"/>
    <mergeCell ref="L33:P33"/>
    <mergeCell ref="Q33:R33"/>
    <mergeCell ref="S33:U33"/>
    <mergeCell ref="A34:D34"/>
    <mergeCell ref="G34:H34"/>
    <mergeCell ref="J34:K34"/>
    <mergeCell ref="L34:P34"/>
    <mergeCell ref="Q34:R34"/>
    <mergeCell ref="S34:U34"/>
    <mergeCell ref="A35:D35"/>
    <mergeCell ref="G35:H35"/>
    <mergeCell ref="J35:K35"/>
    <mergeCell ref="L35:P35"/>
    <mergeCell ref="Q35:R35"/>
    <mergeCell ref="S35:U35"/>
    <mergeCell ref="A36:D36"/>
    <mergeCell ref="G36:H36"/>
    <mergeCell ref="J36:K36"/>
    <mergeCell ref="L36:P36"/>
    <mergeCell ref="Q36:R36"/>
    <mergeCell ref="S36:U36"/>
    <mergeCell ref="A37:D37"/>
    <mergeCell ref="G37:H37"/>
    <mergeCell ref="J37:K37"/>
    <mergeCell ref="L37:P37"/>
    <mergeCell ref="Q37:R37"/>
    <mergeCell ref="S37:U37"/>
    <mergeCell ref="A38:D38"/>
    <mergeCell ref="G38:H38"/>
    <mergeCell ref="J38:K38"/>
    <mergeCell ref="L38:P38"/>
    <mergeCell ref="Q38:R38"/>
    <mergeCell ref="S38:U38"/>
    <mergeCell ref="A39:D39"/>
    <mergeCell ref="G39:H39"/>
    <mergeCell ref="J39:K39"/>
    <mergeCell ref="L39:P39"/>
    <mergeCell ref="Q39:R39"/>
    <mergeCell ref="S39:U39"/>
    <mergeCell ref="A40:D40"/>
    <mergeCell ref="G40:H40"/>
    <mergeCell ref="J40:K40"/>
    <mergeCell ref="L40:P40"/>
    <mergeCell ref="Q40:R40"/>
    <mergeCell ref="S40:U40"/>
    <mergeCell ref="A41:D41"/>
    <mergeCell ref="G41:H41"/>
    <mergeCell ref="J41:K41"/>
    <mergeCell ref="L41:P41"/>
    <mergeCell ref="Q41:R41"/>
    <mergeCell ref="S41:U41"/>
    <mergeCell ref="A42:D42"/>
    <mergeCell ref="G42:H42"/>
    <mergeCell ref="J42:K42"/>
    <mergeCell ref="L42:P42"/>
    <mergeCell ref="Q42:R42"/>
    <mergeCell ref="S42:U42"/>
    <mergeCell ref="A43:D43"/>
    <mergeCell ref="G43:H43"/>
    <mergeCell ref="J43:K43"/>
    <mergeCell ref="L43:P43"/>
    <mergeCell ref="Q43:R43"/>
    <mergeCell ref="S43:U43"/>
    <mergeCell ref="A44:D44"/>
    <mergeCell ref="G44:H44"/>
    <mergeCell ref="J44:K44"/>
    <mergeCell ref="L44:P44"/>
    <mergeCell ref="Q44:R44"/>
    <mergeCell ref="S44:U44"/>
    <mergeCell ref="A45:D45"/>
    <mergeCell ref="G45:H45"/>
    <mergeCell ref="J45:K45"/>
    <mergeCell ref="L45:P45"/>
    <mergeCell ref="Q45:R45"/>
    <mergeCell ref="S45:U45"/>
    <mergeCell ref="A46:D46"/>
    <mergeCell ref="G46:H46"/>
    <mergeCell ref="J46:K46"/>
    <mergeCell ref="L46:P46"/>
    <mergeCell ref="Q46:R46"/>
    <mergeCell ref="S46:U46"/>
    <mergeCell ref="A47:D47"/>
    <mergeCell ref="G47:H47"/>
    <mergeCell ref="J47:K47"/>
    <mergeCell ref="L47:P47"/>
    <mergeCell ref="Q47:R47"/>
    <mergeCell ref="S47:U47"/>
    <mergeCell ref="A48:D48"/>
    <mergeCell ref="G48:H48"/>
    <mergeCell ref="J48:K48"/>
    <mergeCell ref="L48:P48"/>
    <mergeCell ref="Q48:R48"/>
    <mergeCell ref="S48:U48"/>
    <mergeCell ref="A49:D49"/>
    <mergeCell ref="G49:H49"/>
    <mergeCell ref="J49:K49"/>
    <mergeCell ref="L49:P49"/>
    <mergeCell ref="Q49:R49"/>
    <mergeCell ref="S49:U49"/>
    <mergeCell ref="A50:D50"/>
    <mergeCell ref="G50:H50"/>
    <mergeCell ref="J50:K50"/>
    <mergeCell ref="L50:P50"/>
    <mergeCell ref="Q50:R50"/>
    <mergeCell ref="S50:U50"/>
    <mergeCell ref="A51:D51"/>
    <mergeCell ref="G51:H51"/>
    <mergeCell ref="J51:K51"/>
    <mergeCell ref="L51:P51"/>
    <mergeCell ref="Q51:R51"/>
    <mergeCell ref="S51:U51"/>
    <mergeCell ref="A52:D52"/>
    <mergeCell ref="G52:H52"/>
    <mergeCell ref="J52:K52"/>
    <mergeCell ref="L52:P52"/>
    <mergeCell ref="Q52:R52"/>
    <mergeCell ref="S52:U52"/>
    <mergeCell ref="A53:D53"/>
    <mergeCell ref="G53:H53"/>
    <mergeCell ref="J53:K53"/>
    <mergeCell ref="L53:P53"/>
    <mergeCell ref="Q53:R53"/>
    <mergeCell ref="S53:U53"/>
    <mergeCell ref="A54:D54"/>
    <mergeCell ref="G54:H54"/>
    <mergeCell ref="J54:K54"/>
    <mergeCell ref="L54:P54"/>
    <mergeCell ref="Q54:R54"/>
    <mergeCell ref="S54:U54"/>
    <mergeCell ref="A55:D55"/>
    <mergeCell ref="G55:H55"/>
    <mergeCell ref="J55:K55"/>
    <mergeCell ref="L55:P55"/>
    <mergeCell ref="Q55:R55"/>
    <mergeCell ref="S55:U55"/>
    <mergeCell ref="A56:D56"/>
    <mergeCell ref="G56:H56"/>
    <mergeCell ref="J56:K56"/>
    <mergeCell ref="L56:P56"/>
    <mergeCell ref="Q56:R56"/>
    <mergeCell ref="S56:U56"/>
    <mergeCell ref="A57:D57"/>
    <mergeCell ref="G57:H57"/>
    <mergeCell ref="J57:K57"/>
    <mergeCell ref="L57:P57"/>
    <mergeCell ref="Q57:R57"/>
    <mergeCell ref="S57:U57"/>
    <mergeCell ref="A58:D58"/>
    <mergeCell ref="G58:H58"/>
    <mergeCell ref="J58:K58"/>
    <mergeCell ref="L58:P58"/>
    <mergeCell ref="Q58:R58"/>
    <mergeCell ref="S58:U58"/>
    <mergeCell ref="A59:D59"/>
    <mergeCell ref="G59:H59"/>
    <mergeCell ref="J59:K59"/>
    <mergeCell ref="L59:P59"/>
    <mergeCell ref="Q59:R59"/>
    <mergeCell ref="S59:U59"/>
    <mergeCell ref="A60:D60"/>
    <mergeCell ref="G60:H60"/>
    <mergeCell ref="J60:K60"/>
    <mergeCell ref="L60:P60"/>
    <mergeCell ref="Q60:R60"/>
    <mergeCell ref="S60:U60"/>
    <mergeCell ref="A61:D61"/>
    <mergeCell ref="G61:H61"/>
    <mergeCell ref="J61:K61"/>
    <mergeCell ref="L61:P61"/>
    <mergeCell ref="Q61:R61"/>
    <mergeCell ref="S61:U61"/>
    <mergeCell ref="A62:D62"/>
    <mergeCell ref="G62:H62"/>
    <mergeCell ref="J62:K62"/>
    <mergeCell ref="L62:P62"/>
    <mergeCell ref="Q62:R62"/>
    <mergeCell ref="S62:U62"/>
    <mergeCell ref="A63:D63"/>
    <mergeCell ref="G63:H63"/>
    <mergeCell ref="J63:K63"/>
    <mergeCell ref="L63:P63"/>
    <mergeCell ref="Q63:R63"/>
    <mergeCell ref="S63:U63"/>
    <mergeCell ref="A64:D64"/>
    <mergeCell ref="G64:H64"/>
    <mergeCell ref="J64:K64"/>
    <mergeCell ref="L64:P64"/>
    <mergeCell ref="Q64:R64"/>
    <mergeCell ref="S64:U64"/>
    <mergeCell ref="A65:D65"/>
    <mergeCell ref="G65:H65"/>
    <mergeCell ref="J65:K65"/>
    <mergeCell ref="L65:P65"/>
    <mergeCell ref="Q65:R65"/>
    <mergeCell ref="S65:U65"/>
    <mergeCell ref="A66:D66"/>
    <mergeCell ref="G66:H66"/>
    <mergeCell ref="J66:K66"/>
    <mergeCell ref="L66:P66"/>
    <mergeCell ref="Q66:R66"/>
    <mergeCell ref="S66:U66"/>
    <mergeCell ref="A67:D67"/>
    <mergeCell ref="G67:H67"/>
    <mergeCell ref="J67:K67"/>
    <mergeCell ref="L67:P67"/>
    <mergeCell ref="Q67:R67"/>
    <mergeCell ref="S67:U67"/>
    <mergeCell ref="A68:D68"/>
    <mergeCell ref="G68:H68"/>
    <mergeCell ref="J68:K68"/>
    <mergeCell ref="L68:P68"/>
    <mergeCell ref="Q68:R68"/>
    <mergeCell ref="S68:U68"/>
    <mergeCell ref="A69:D69"/>
    <mergeCell ref="G69:H69"/>
    <mergeCell ref="J69:K69"/>
    <mergeCell ref="L69:P69"/>
    <mergeCell ref="Q69:R69"/>
    <mergeCell ref="S69:U69"/>
    <mergeCell ref="A70:D70"/>
    <mergeCell ref="G70:H70"/>
    <mergeCell ref="J70:K70"/>
    <mergeCell ref="L70:P70"/>
    <mergeCell ref="Q70:R70"/>
    <mergeCell ref="S70:U70"/>
    <mergeCell ref="A71:D71"/>
    <mergeCell ref="G71:H71"/>
    <mergeCell ref="J71:K71"/>
    <mergeCell ref="L71:P71"/>
    <mergeCell ref="Q71:R71"/>
    <mergeCell ref="S71:U71"/>
    <mergeCell ref="A72:D72"/>
    <mergeCell ref="G72:H72"/>
    <mergeCell ref="J72:K72"/>
    <mergeCell ref="L72:P72"/>
    <mergeCell ref="Q72:R72"/>
    <mergeCell ref="S72:U72"/>
    <mergeCell ref="A73:D73"/>
    <mergeCell ref="G73:H73"/>
    <mergeCell ref="J73:K73"/>
    <mergeCell ref="L73:P73"/>
    <mergeCell ref="Q73:R73"/>
    <mergeCell ref="S73:U73"/>
    <mergeCell ref="A74:D74"/>
    <mergeCell ref="G74:H74"/>
    <mergeCell ref="J74:K74"/>
    <mergeCell ref="L74:P74"/>
    <mergeCell ref="Q74:R74"/>
    <mergeCell ref="S74:U74"/>
    <mergeCell ref="A75:D75"/>
    <mergeCell ref="G75:H75"/>
    <mergeCell ref="J75:K75"/>
    <mergeCell ref="L75:P75"/>
    <mergeCell ref="Q75:R75"/>
    <mergeCell ref="S75:U75"/>
    <mergeCell ref="A76:D76"/>
    <mergeCell ref="G76:H76"/>
    <mergeCell ref="J76:K76"/>
    <mergeCell ref="L76:P76"/>
    <mergeCell ref="Q76:R76"/>
    <mergeCell ref="S76:U76"/>
    <mergeCell ref="A77:D77"/>
    <mergeCell ref="G77:H77"/>
    <mergeCell ref="J77:K77"/>
    <mergeCell ref="L77:P77"/>
    <mergeCell ref="Q77:R77"/>
    <mergeCell ref="S77:U77"/>
    <mergeCell ref="A78:D78"/>
    <mergeCell ref="G78:H78"/>
    <mergeCell ref="J78:K78"/>
    <mergeCell ref="L78:P78"/>
    <mergeCell ref="Q78:R78"/>
    <mergeCell ref="S78:U78"/>
    <mergeCell ref="A79:D79"/>
    <mergeCell ref="G79:H79"/>
    <mergeCell ref="J79:K79"/>
    <mergeCell ref="L79:P79"/>
    <mergeCell ref="Q79:R79"/>
    <mergeCell ref="S79:U79"/>
    <mergeCell ref="A80:D80"/>
    <mergeCell ref="G80:H80"/>
    <mergeCell ref="J80:K80"/>
    <mergeCell ref="L80:P80"/>
    <mergeCell ref="Q80:R80"/>
    <mergeCell ref="S80:U80"/>
    <mergeCell ref="A81:D81"/>
    <mergeCell ref="G81:H81"/>
    <mergeCell ref="J81:K81"/>
    <mergeCell ref="L81:P81"/>
    <mergeCell ref="Q81:R81"/>
    <mergeCell ref="S81:U81"/>
    <mergeCell ref="A82:D82"/>
    <mergeCell ref="G82:H82"/>
    <mergeCell ref="J82:K82"/>
    <mergeCell ref="L82:P82"/>
    <mergeCell ref="Q82:R82"/>
    <mergeCell ref="S82:U82"/>
    <mergeCell ref="A83:D83"/>
    <mergeCell ref="G83:H83"/>
    <mergeCell ref="J83:K83"/>
    <mergeCell ref="L83:P83"/>
    <mergeCell ref="Q83:R83"/>
    <mergeCell ref="S83:U83"/>
    <mergeCell ref="A84:D84"/>
    <mergeCell ref="G84:H84"/>
    <mergeCell ref="J84:K84"/>
    <mergeCell ref="L84:P84"/>
    <mergeCell ref="Q84:R84"/>
    <mergeCell ref="S84:U84"/>
    <mergeCell ref="A85:D85"/>
    <mergeCell ref="G85:H85"/>
    <mergeCell ref="J85:K85"/>
    <mergeCell ref="L85:P85"/>
    <mergeCell ref="Q85:R85"/>
    <mergeCell ref="S85:U85"/>
    <mergeCell ref="A86:D86"/>
    <mergeCell ref="G86:H86"/>
    <mergeCell ref="J86:K86"/>
    <mergeCell ref="L86:P86"/>
    <mergeCell ref="Q86:R86"/>
    <mergeCell ref="S86:U86"/>
    <mergeCell ref="A87:D87"/>
    <mergeCell ref="G87:H87"/>
    <mergeCell ref="J87:K87"/>
    <mergeCell ref="L87:P87"/>
    <mergeCell ref="Q87:R87"/>
    <mergeCell ref="S87:U87"/>
    <mergeCell ref="A88:D88"/>
    <mergeCell ref="G88:H88"/>
    <mergeCell ref="J88:K88"/>
    <mergeCell ref="L88:P88"/>
    <mergeCell ref="Q88:R88"/>
    <mergeCell ref="S88:U88"/>
    <mergeCell ref="A89:D89"/>
    <mergeCell ref="G89:H89"/>
    <mergeCell ref="J89:K89"/>
    <mergeCell ref="L89:P89"/>
    <mergeCell ref="Q89:R89"/>
    <mergeCell ref="S89:U89"/>
    <mergeCell ref="A90:D90"/>
    <mergeCell ref="G90:H90"/>
    <mergeCell ref="J90:K90"/>
    <mergeCell ref="L90:P90"/>
    <mergeCell ref="Q90:R90"/>
    <mergeCell ref="S90:U90"/>
    <mergeCell ref="A91:D91"/>
    <mergeCell ref="G91:H91"/>
    <mergeCell ref="J91:K91"/>
    <mergeCell ref="L91:P91"/>
    <mergeCell ref="Q91:R91"/>
    <mergeCell ref="S91:U91"/>
    <mergeCell ref="A92:D92"/>
    <mergeCell ref="G92:H92"/>
    <mergeCell ref="J92:K92"/>
    <mergeCell ref="L92:P92"/>
    <mergeCell ref="Q92:R92"/>
    <mergeCell ref="S92:U92"/>
    <mergeCell ref="A93:D93"/>
    <mergeCell ref="G93:H93"/>
    <mergeCell ref="J93:K93"/>
    <mergeCell ref="L93:P93"/>
    <mergeCell ref="Q93:R93"/>
    <mergeCell ref="S93:U93"/>
    <mergeCell ref="A94:D94"/>
    <mergeCell ref="G94:H94"/>
    <mergeCell ref="J94:K94"/>
    <mergeCell ref="L94:P94"/>
    <mergeCell ref="Q94:R94"/>
    <mergeCell ref="S94:U94"/>
    <mergeCell ref="A95:D95"/>
    <mergeCell ref="G95:H95"/>
    <mergeCell ref="J95:K95"/>
    <mergeCell ref="L95:P95"/>
    <mergeCell ref="Q95:R95"/>
    <mergeCell ref="S95:U95"/>
    <mergeCell ref="A96:D96"/>
    <mergeCell ref="G96:H96"/>
    <mergeCell ref="J96:K96"/>
    <mergeCell ref="L96:P96"/>
    <mergeCell ref="Q96:R96"/>
    <mergeCell ref="S96:U96"/>
    <mergeCell ref="A97:D97"/>
    <mergeCell ref="G97:H97"/>
    <mergeCell ref="J97:K97"/>
    <mergeCell ref="L97:P97"/>
    <mergeCell ref="Q97:R97"/>
    <mergeCell ref="S97:U97"/>
    <mergeCell ref="A98:D98"/>
    <mergeCell ref="G98:H98"/>
    <mergeCell ref="J98:K98"/>
    <mergeCell ref="L98:P98"/>
    <mergeCell ref="Q98:R98"/>
    <mergeCell ref="S98:U98"/>
    <mergeCell ref="A99:D99"/>
    <mergeCell ref="G99:H99"/>
    <mergeCell ref="J99:K99"/>
    <mergeCell ref="L99:P99"/>
    <mergeCell ref="Q99:R99"/>
    <mergeCell ref="S99:U99"/>
    <mergeCell ref="A100:D100"/>
    <mergeCell ref="G100:H100"/>
    <mergeCell ref="J100:K100"/>
    <mergeCell ref="L100:P100"/>
    <mergeCell ref="Q100:R100"/>
    <mergeCell ref="S100:U100"/>
    <mergeCell ref="A101:D101"/>
    <mergeCell ref="G101:H101"/>
    <mergeCell ref="J101:K101"/>
    <mergeCell ref="L101:P101"/>
    <mergeCell ref="Q101:R101"/>
    <mergeCell ref="S101:U101"/>
    <mergeCell ref="A102:D102"/>
    <mergeCell ref="G102:H102"/>
    <mergeCell ref="J102:K102"/>
    <mergeCell ref="L102:P102"/>
    <mergeCell ref="Q102:R102"/>
    <mergeCell ref="S102:U102"/>
    <mergeCell ref="A103:D103"/>
    <mergeCell ref="G103:H103"/>
    <mergeCell ref="J103:K103"/>
    <mergeCell ref="L103:P103"/>
    <mergeCell ref="Q103:R103"/>
    <mergeCell ref="S103:U103"/>
    <mergeCell ref="A104:D104"/>
    <mergeCell ref="G104:H104"/>
    <mergeCell ref="J104:K104"/>
    <mergeCell ref="L104:P104"/>
    <mergeCell ref="Q104:R104"/>
    <mergeCell ref="S104:U104"/>
    <mergeCell ref="A105:D105"/>
    <mergeCell ref="G105:H105"/>
    <mergeCell ref="J105:K105"/>
    <mergeCell ref="L105:P105"/>
    <mergeCell ref="Q105:R105"/>
    <mergeCell ref="S105:U105"/>
    <mergeCell ref="A106:D106"/>
    <mergeCell ref="G106:H106"/>
    <mergeCell ref="J106:K106"/>
    <mergeCell ref="L106:P106"/>
    <mergeCell ref="Q106:R106"/>
    <mergeCell ref="S106:U106"/>
    <mergeCell ref="A107:D107"/>
    <mergeCell ref="G107:H107"/>
    <mergeCell ref="J107:K107"/>
    <mergeCell ref="L107:P107"/>
    <mergeCell ref="Q107:R107"/>
    <mergeCell ref="S107:U107"/>
    <mergeCell ref="A108:D108"/>
    <mergeCell ref="G108:H108"/>
    <mergeCell ref="J108:K108"/>
    <mergeCell ref="L108:P108"/>
    <mergeCell ref="Q108:R108"/>
    <mergeCell ref="S108:U108"/>
    <mergeCell ref="A109:D109"/>
    <mergeCell ref="G109:H109"/>
    <mergeCell ref="J109:K109"/>
    <mergeCell ref="L109:P109"/>
    <mergeCell ref="Q109:R109"/>
    <mergeCell ref="S109:U109"/>
    <mergeCell ref="A110:D110"/>
    <mergeCell ref="G110:H110"/>
    <mergeCell ref="J110:K110"/>
    <mergeCell ref="L110:P110"/>
    <mergeCell ref="Q110:R110"/>
    <mergeCell ref="S110:U110"/>
    <mergeCell ref="A111:D111"/>
    <mergeCell ref="G111:H111"/>
    <mergeCell ref="J111:K111"/>
    <mergeCell ref="L111:P111"/>
    <mergeCell ref="Q111:R111"/>
    <mergeCell ref="S111:U111"/>
    <mergeCell ref="A112:D112"/>
    <mergeCell ref="G112:H112"/>
    <mergeCell ref="J112:K112"/>
    <mergeCell ref="L112:P112"/>
    <mergeCell ref="Q112:R112"/>
    <mergeCell ref="S112:U112"/>
    <mergeCell ref="A113:D113"/>
    <mergeCell ref="G113:H113"/>
    <mergeCell ref="J113:K113"/>
    <mergeCell ref="L113:P113"/>
    <mergeCell ref="Q113:R113"/>
    <mergeCell ref="S113:U113"/>
    <mergeCell ref="A114:D114"/>
    <mergeCell ref="G114:H114"/>
    <mergeCell ref="J114:K114"/>
    <mergeCell ref="L114:P114"/>
    <mergeCell ref="Q114:R114"/>
    <mergeCell ref="S114:U114"/>
    <mergeCell ref="A115:D115"/>
    <mergeCell ref="G115:H115"/>
    <mergeCell ref="J115:K115"/>
    <mergeCell ref="L115:P115"/>
    <mergeCell ref="Q115:R115"/>
    <mergeCell ref="S115:U115"/>
    <mergeCell ref="A116:D116"/>
    <mergeCell ref="G116:H116"/>
    <mergeCell ref="J116:K116"/>
    <mergeCell ref="L116:P116"/>
    <mergeCell ref="Q116:R116"/>
    <mergeCell ref="S116:U116"/>
    <mergeCell ref="S119:U119"/>
    <mergeCell ref="A120:D120"/>
    <mergeCell ref="G120:H120"/>
    <mergeCell ref="J120:K120"/>
    <mergeCell ref="L120:P120"/>
    <mergeCell ref="Q120:R120"/>
    <mergeCell ref="S120:U120"/>
    <mergeCell ref="A117:D117"/>
    <mergeCell ref="G117:H117"/>
    <mergeCell ref="J117:K117"/>
    <mergeCell ref="L117:P117"/>
    <mergeCell ref="Q117:R117"/>
    <mergeCell ref="S117:U117"/>
    <mergeCell ref="A118:D118"/>
    <mergeCell ref="G118:H118"/>
    <mergeCell ref="J118:K118"/>
    <mergeCell ref="L118:P118"/>
    <mergeCell ref="Q118:R118"/>
    <mergeCell ref="S118:U118"/>
    <mergeCell ref="A126:D126"/>
    <mergeCell ref="G126:H126"/>
    <mergeCell ref="J126:K126"/>
    <mergeCell ref="L126:P126"/>
    <mergeCell ref="Q126:R126"/>
    <mergeCell ref="S126:U126"/>
    <mergeCell ref="A123:D123"/>
    <mergeCell ref="G123:H123"/>
    <mergeCell ref="J123:K123"/>
    <mergeCell ref="L123:P123"/>
    <mergeCell ref="Q123:R123"/>
    <mergeCell ref="S123:U123"/>
    <mergeCell ref="A124:D124"/>
    <mergeCell ref="G124:H124"/>
    <mergeCell ref="J124:K124"/>
    <mergeCell ref="L124:P124"/>
    <mergeCell ref="Q124:R124"/>
    <mergeCell ref="S124:U124"/>
    <mergeCell ref="AD8:AD9"/>
    <mergeCell ref="A125:D125"/>
    <mergeCell ref="G125:H125"/>
    <mergeCell ref="J125:K125"/>
    <mergeCell ref="L125:P125"/>
    <mergeCell ref="Q125:R125"/>
    <mergeCell ref="S125:U125"/>
    <mergeCell ref="A121:D121"/>
    <mergeCell ref="G121:H121"/>
    <mergeCell ref="J121:K121"/>
    <mergeCell ref="L121:P121"/>
    <mergeCell ref="Q121:R121"/>
    <mergeCell ref="S121:U121"/>
    <mergeCell ref="A122:D122"/>
    <mergeCell ref="G122:H122"/>
    <mergeCell ref="J122:K122"/>
    <mergeCell ref="L122:P122"/>
    <mergeCell ref="Q122:R122"/>
    <mergeCell ref="S122:U122"/>
    <mergeCell ref="A119:D119"/>
    <mergeCell ref="G119:H119"/>
    <mergeCell ref="J119:K119"/>
    <mergeCell ref="L119:P119"/>
    <mergeCell ref="Q119:R119"/>
  </mergeCells>
  <phoneticPr fontId="7"/>
  <conditionalFormatting sqref="F6:G6">
    <cfRule type="expression" dxfId="125" priority="36" stopIfTrue="1">
      <formula>OR($F$6="",$G$6="",$I$6="",$K$6="")</formula>
    </cfRule>
    <cfRule type="expression" dxfId="124" priority="40">
      <formula>IF(ISERROR(VALUE(TEXT(DATEVALUE($F$6&amp;$G$6&amp;"年"&amp;$I$6&amp;"月"&amp;$K$6&amp;"日"),"yyyy/mm/dd"))),FALSE,TRUE)=FALSE</formula>
    </cfRule>
    <cfRule type="expression" dxfId="123" priority="48">
      <formula>DATEVALUE($F$6&amp;$G$6&amp;"年"&amp;$I$6&amp;"月"&amp;$K$6&amp;"日")&gt;DATEVALUE($N$6&amp;$O$6&amp;"年"&amp;$Q$6&amp;"月"&amp;$S$6&amp;"日")</formula>
    </cfRule>
  </conditionalFormatting>
  <conditionalFormatting sqref="F7:G7">
    <cfRule type="expression" dxfId="122" priority="12" stopIfTrue="1">
      <formula>OR($F$7="",$G$7="",$I$7="",$K$7="")</formula>
    </cfRule>
    <cfRule type="expression" dxfId="121" priority="16">
      <formula>IF(ISERROR(VALUE(TEXT(DATEVALUE($F$7&amp;$G$7&amp;"年"&amp;$I$7&amp;"月"&amp;$K$7&amp;"日"),"yyyy/mm/dd"))),FALSE,TRUE)=FALSE</formula>
    </cfRule>
    <cfRule type="expression" dxfId="120" priority="24">
      <formula>DATEVALUE($F$7&amp;$G$7&amp;"年"&amp;$I$7&amp;"月"&amp;$K$7&amp;"日")&gt;DATEVALUE($N$7&amp;$O$7&amp;"年"&amp;$Q$7&amp;"月"&amp;$S$7&amp;"日")</formula>
    </cfRule>
  </conditionalFormatting>
  <conditionalFormatting sqref="I6">
    <cfRule type="expression" dxfId="119" priority="35" stopIfTrue="1">
      <formula>OR($F$6="",$G$6="",$I$6="",$K$6="")</formula>
    </cfRule>
    <cfRule type="expression" dxfId="118" priority="39">
      <formula>IF(ISERROR(VALUE(TEXT(DATEVALUE($F$6&amp;$G$6&amp;"年"&amp;$I$6&amp;"月"&amp;$K$6&amp;"日"),"yyyy/mm/dd"))),FALSE,TRUE)=FALSE</formula>
    </cfRule>
    <cfRule type="expression" dxfId="117" priority="47">
      <formula>DATEVALUE($F$6&amp;$G$6&amp;"年"&amp;$I$6&amp;"月"&amp;$K$6&amp;"日")&gt;DATEVALUE($N$6&amp;$O$6&amp;"年"&amp;$Q$6&amp;"月"&amp;$S$6&amp;"日")</formula>
    </cfRule>
  </conditionalFormatting>
  <conditionalFormatting sqref="I7">
    <cfRule type="expression" dxfId="116" priority="11" stopIfTrue="1">
      <formula>OR($F$7="",$G$7="",$I$7="",$K$7="")</formula>
    </cfRule>
    <cfRule type="expression" dxfId="115" priority="15">
      <formula>IF(ISERROR(VALUE(TEXT(DATEVALUE($F$7&amp;$G$7&amp;"年"&amp;$I$7&amp;"月"&amp;$K$7&amp;"日"),"yyyy/mm/dd"))),FALSE,TRUE)=FALSE</formula>
    </cfRule>
    <cfRule type="expression" dxfId="114" priority="23">
      <formula>DATEVALUE($F$7&amp;$G$7&amp;"年"&amp;$I$7&amp;"月"&amp;$K$7&amp;"日")&gt;DATEVALUE($N$7&amp;$O$7&amp;"年"&amp;$Q$7&amp;"月"&amp;$S$7&amp;"日")</formula>
    </cfRule>
  </conditionalFormatting>
  <conditionalFormatting sqref="K6">
    <cfRule type="expression" dxfId="113" priority="34" stopIfTrue="1">
      <formula>OR($F$6="",$G$6="",$I$6="",$K$6="")</formula>
    </cfRule>
    <cfRule type="expression" dxfId="112" priority="38">
      <formula>IF(ISERROR(VALUE(TEXT(DATEVALUE($F$6&amp;$G$6&amp;"年"&amp;$I$6&amp;"月"&amp;$K$6&amp;"日"),"yyyy/mm/dd"))),FALSE,TRUE)=FALSE</formula>
    </cfRule>
    <cfRule type="expression" dxfId="111" priority="46">
      <formula>DATEVALUE($F$6&amp;$G$6&amp;"年"&amp;$I$6&amp;"月"&amp;$K$6&amp;"日")&gt;DATEVALUE($N$6&amp;$O$6&amp;"年"&amp;$Q$6&amp;"月"&amp;$S$6&amp;"日")</formula>
    </cfRule>
  </conditionalFormatting>
  <conditionalFormatting sqref="K7">
    <cfRule type="expression" dxfId="110" priority="10" stopIfTrue="1">
      <formula>OR($F$7="",$G$7="",$I$7="",$K$7="")</formula>
    </cfRule>
    <cfRule type="expression" dxfId="109" priority="14">
      <formula>IF(ISERROR(VALUE(TEXT(DATEVALUE($F$7&amp;$G$7&amp;"年"&amp;$I$7&amp;"月"&amp;$K$7&amp;"日"),"yyyy/mm/dd"))),FALSE,TRUE)=FALSE</formula>
    </cfRule>
    <cfRule type="expression" dxfId="108" priority="22">
      <formula>DATEVALUE($F$7&amp;$G$7&amp;"年"&amp;$I$7&amp;"月"&amp;$K$7&amp;"日")&gt;DATEVALUE($N$7&amp;$O$7&amp;"年"&amp;$Q$7&amp;"月"&amp;$S$7&amp;"日")</formula>
    </cfRule>
  </conditionalFormatting>
  <conditionalFormatting sqref="N6:O6">
    <cfRule type="expression" dxfId="107" priority="28" stopIfTrue="1">
      <formula>OR($N$6="",$O$6="",$Q$6="",$S$6="")</formula>
    </cfRule>
    <cfRule type="expression" dxfId="106" priority="32">
      <formula>IF(ISERROR(VALUE(TEXT(DATEVALUE($N$6&amp;$O$6&amp;"年"&amp;$Q$6&amp;"月"&amp;$S$6&amp;"日"),"yyyy/mm/dd"))),FALSE,TRUE)=FALSE</formula>
    </cfRule>
    <cfRule type="expression" dxfId="105" priority="44">
      <formula>DATEVALUE($F$6&amp;$G$6&amp;"年"&amp;$I$6&amp;"月"&amp;$K$6&amp;"日")&gt;DATEVALUE($N$6&amp;$O$6&amp;"年"&amp;$Q$6&amp;"月"&amp;$S$6&amp;"日")</formula>
    </cfRule>
  </conditionalFormatting>
  <conditionalFormatting sqref="N7:O7">
    <cfRule type="expression" dxfId="104" priority="3" stopIfTrue="1">
      <formula>OR($N$7="",$O$7="",$Q$7="",$S$7="")</formula>
    </cfRule>
    <cfRule type="expression" dxfId="103" priority="8">
      <formula>IF(ISERROR(VALUE(TEXT(DATEVALUE($N$7&amp;$O$7&amp;"年"&amp;$Q$7&amp;"月"&amp;$S$7&amp;"日"),"yyyy/mm/dd"))),FALSE,TRUE)=FALSE</formula>
    </cfRule>
    <cfRule type="expression" dxfId="102" priority="20">
      <formula>DATEVALUE($F$7&amp;$G$7&amp;"年"&amp;$I$7&amp;"月"&amp;$K$7&amp;"日")&gt;DATEVALUE($N$7&amp;$O$7&amp;"年"&amp;$Q$7&amp;"月"&amp;$S$7&amp;"日")</formula>
    </cfRule>
  </conditionalFormatting>
  <conditionalFormatting sqref="Q6">
    <cfRule type="expression" dxfId="101" priority="27" stopIfTrue="1">
      <formula>OR($N$6="",$O$6="",$Q$6="",$S$6="")</formula>
    </cfRule>
    <cfRule type="expression" dxfId="100" priority="31">
      <formula>IF(ISERROR(VALUE(TEXT(DATEVALUE($N$6&amp;$O$6&amp;"年"&amp;$Q$6&amp;"月"&amp;$S$6&amp;"日"),"yyyy/mm/dd"))),FALSE,TRUE)=FALSE</formula>
    </cfRule>
    <cfRule type="expression" dxfId="99" priority="43">
      <formula>DATEVALUE($F$6&amp;$G$6&amp;"年"&amp;$I$6&amp;"月"&amp;$K$6&amp;"日")&gt;DATEVALUE($N$6&amp;$O$6&amp;"年"&amp;$Q$6&amp;"月"&amp;$S$6&amp;"日")</formula>
    </cfRule>
  </conditionalFormatting>
  <conditionalFormatting sqref="Q7">
    <cfRule type="expression" dxfId="98" priority="2" stopIfTrue="1">
      <formula>OR($N$7="",$O$7="",$Q$7="",$S$7="")</formula>
    </cfRule>
    <cfRule type="expression" dxfId="97" priority="7">
      <formula>IF(ISERROR(VALUE(TEXT(DATEVALUE($N$7&amp;$O$7&amp;"年"&amp;$Q$7&amp;"月"&amp;$S$7&amp;"日"),"yyyy/mm/dd"))),FALSE,TRUE)=FALSE</formula>
    </cfRule>
    <cfRule type="expression" dxfId="96" priority="19">
      <formula>DATEVALUE($F$7&amp;$G$7&amp;"年"&amp;$I$7&amp;"月"&amp;$K$7&amp;"日")&gt;DATEVALUE($N$7&amp;$O$7&amp;"年"&amp;$Q$7&amp;"月"&amp;$S$7&amp;"日")</formula>
    </cfRule>
  </conditionalFormatting>
  <conditionalFormatting sqref="S6">
    <cfRule type="expression" dxfId="95" priority="26" stopIfTrue="1">
      <formula>OR($N$6="",$O$6="",$Q$6="",$S$6="")</formula>
    </cfRule>
    <cfRule type="expression" dxfId="94" priority="30">
      <formula>IF(ISERROR(VALUE(TEXT(DATEVALUE($N$6&amp;$O$6&amp;"年"&amp;$Q$6&amp;"月"&amp;$S$6&amp;"日"),"yyyy/mm/dd"))),FALSE,TRUE)=FALSE</formula>
    </cfRule>
    <cfRule type="expression" dxfId="93" priority="42">
      <formula>DATEVALUE($F$6&amp;$G$6&amp;"年"&amp;$I$6&amp;"月"&amp;$K$6&amp;"日")&gt;DATEVALUE($N$6&amp;$O$6&amp;"年"&amp;$Q$6&amp;"月"&amp;$S$6&amp;"日")</formula>
    </cfRule>
  </conditionalFormatting>
  <conditionalFormatting sqref="S7">
    <cfRule type="expression" dxfId="92" priority="1" stopIfTrue="1">
      <formula>OR($N$7="",$O$7="",$Q$7="",$S$7="")</formula>
    </cfRule>
    <cfRule type="expression" dxfId="91" priority="5">
      <formula>IF(ISERROR(VALUE(TEXT(DATEVALUE($N$7&amp;$O$7&amp;"年"&amp;$Q$7&amp;"月"&amp;$S$7&amp;"日"),"yyyy/mm/dd"))),FALSE,TRUE)=FALSE</formula>
    </cfRule>
    <cfRule type="expression" dxfId="90" priority="18">
      <formula>DATEVALUE($F$7&amp;$G$7&amp;"年"&amp;$I$7&amp;"月"&amp;$K$7&amp;"日")&gt;DATEVALUE($N$7&amp;$O$7&amp;"年"&amp;$Q$7&amp;"月"&amp;$S$7&amp;"日")</formula>
    </cfRule>
  </conditionalFormatting>
  <dataValidations count="8">
    <dataValidation type="whole" imeMode="disabled" operator="greaterThanOrEqual" allowBlank="1" showInputMessage="1" showErrorMessage="1" sqref="C131:C146" xr:uid="{FC9DE5FE-B74D-4722-BE04-25098A4DBF44}">
      <formula1>1</formula1>
    </dataValidation>
    <dataValidation type="whole" imeMode="disabled" allowBlank="1" showInputMessage="1" showErrorMessage="1" sqref="I6:I7 Q6:Q7" xr:uid="{2C5C8A27-2CAF-4811-9DA8-673895C26B3B}">
      <formula1>1</formula1>
      <formula2>12</formula2>
    </dataValidation>
    <dataValidation type="whole" imeMode="disabled" allowBlank="1" showInputMessage="1" showErrorMessage="1" sqref="K6:K7 S6:S7" xr:uid="{1C8A89C2-AEB1-4D29-B9DF-E280E07DF2FA}">
      <formula1>1</formula1>
      <formula2>31</formula2>
    </dataValidation>
    <dataValidation type="date" operator="greaterThanOrEqual" allowBlank="1" showInputMessage="1" showErrorMessage="1" sqref="O131:T147 A10:D126" xr:uid="{0FE0FDA3-168F-44C1-AB78-6B6D59B5FBD2}">
      <formula1>1</formula1>
    </dataValidation>
    <dataValidation imeMode="on" allowBlank="1" showInputMessage="1" showErrorMessage="1" sqref="U131:V147 Q3:V4 S10:V126" xr:uid="{014E2854-2230-40A8-915E-DE459AEF1D79}"/>
    <dataValidation type="time" imeMode="disabled" operator="lessThan" allowBlank="1" showInputMessage="1" showErrorMessage="1" sqref="E10:E126" xr:uid="{8A0147D7-6CD3-45BB-A752-5E86E0E86A5C}">
      <formula1>$F10</formula1>
    </dataValidation>
    <dataValidation type="time" imeMode="disabled" operator="greaterThan" allowBlank="1" showInputMessage="1" showErrorMessage="1" sqref="F10:F126" xr:uid="{3C587456-3006-4B0B-8B58-45F6A33BD708}">
      <formula1>$E10</formula1>
    </dataValidation>
    <dataValidation imeMode="disabled" operator="greaterThanOrEqual" allowBlank="1" showInputMessage="1" showErrorMessage="1" sqref="G10:H126" xr:uid="{587CB089-BA69-4DF0-9FE6-D28D451C7A5F}"/>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3">
        <x14:dataValidation type="whole" imeMode="disabled" allowBlank="1" showInputMessage="1" showErrorMessage="1" xr:uid="{5DE5E0C8-3C41-4BE9-B7D4-876E993422F1}">
          <x14:formula1>
            <xm:f>1</xm:f>
          </x14:formula1>
          <x14:formula2>
            <xm:f>初期設定!$R$4</xm:f>
          </x14:formula2>
          <xm:sqref>G6:G7 O6:O7</xm:sqref>
        </x14:dataValidation>
        <x14:dataValidation type="list" allowBlank="1" showInputMessage="1" showErrorMessage="1" xr:uid="{7379191D-B1D5-40E3-88C6-8F1B31449228}">
          <x14:formula1>
            <xm:f>生活援助リスト!$A$2:$A$37</xm:f>
          </x14:formula1>
          <xm:sqref>E131:F146 J10:K126</xm:sqref>
        </x14:dataValidation>
        <x14:dataValidation type="list" allowBlank="1" showInputMessage="1" showErrorMessage="1" xr:uid="{0E2CE89A-5E2C-4313-B42B-8FDF2BB3BE34}">
          <x14:formula1>
            <xm:f>初期設定!$B$3:$B$3</xm:f>
          </x14:formula1>
          <xm:sqref>M8 N6:N7 E8 F6:F7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1321-D44A-4669-831D-04EC312B8769}">
  <dimension ref="A1:T41"/>
  <sheetViews>
    <sheetView view="pageBreakPreview" zoomScaleNormal="100" zoomScaleSheetLayoutView="100" workbookViewId="0">
      <selection activeCell="A15" sqref="A15:B16"/>
    </sheetView>
  </sheetViews>
  <sheetFormatPr defaultColWidth="9" defaultRowHeight="15" customHeight="1"/>
  <cols>
    <col min="1" max="1" width="2.625" style="3" customWidth="1"/>
    <col min="2" max="2" width="13.625" style="3" customWidth="1"/>
    <col min="3" max="4" width="5.625" style="3" customWidth="1"/>
    <col min="5" max="5" width="3.625" style="3" customWidth="1"/>
    <col min="6" max="6" width="2.625" style="3" customWidth="1"/>
    <col min="7" max="7" width="3.625" style="3" customWidth="1"/>
    <col min="8" max="8" width="2.625" style="3" customWidth="1"/>
    <col min="9" max="9" width="3.625" style="3" customWidth="1"/>
    <col min="10" max="10" width="2.625" style="3" customWidth="1"/>
    <col min="11" max="12" width="5.625" style="3" customWidth="1"/>
    <col min="13" max="13" width="3.625" style="3" customWidth="1"/>
    <col min="14" max="14" width="2.625" style="3" customWidth="1"/>
    <col min="15" max="15" width="3.625" style="3" customWidth="1"/>
    <col min="16" max="16" width="2.625" style="3" customWidth="1"/>
    <col min="17" max="17" width="3.625" style="3" customWidth="1"/>
    <col min="18" max="18" width="2.625" style="3" customWidth="1"/>
    <col min="19" max="19" width="5.875" style="3" customWidth="1"/>
    <col min="20" max="20" width="5.625" style="3" customWidth="1"/>
    <col min="21" max="16384" width="9" style="3"/>
  </cols>
  <sheetData>
    <row r="1" spans="1:20" ht="15" customHeight="1">
      <c r="O1" s="9"/>
      <c r="T1" s="9" t="s">
        <v>281</v>
      </c>
    </row>
    <row r="2" spans="1:20" ht="24.95" customHeight="1">
      <c r="A2" s="135" t="s">
        <v>282</v>
      </c>
      <c r="B2" s="135"/>
      <c r="C2" s="135"/>
      <c r="D2" s="135"/>
      <c r="E2" s="135"/>
      <c r="F2" s="135"/>
      <c r="G2" s="135"/>
      <c r="H2" s="135"/>
      <c r="I2" s="135"/>
      <c r="J2" s="135"/>
      <c r="K2" s="135"/>
      <c r="L2" s="135"/>
      <c r="M2" s="135"/>
      <c r="N2" s="135"/>
      <c r="O2" s="135"/>
      <c r="P2" s="135"/>
      <c r="Q2" s="135"/>
      <c r="R2" s="135"/>
      <c r="S2" s="135"/>
      <c r="T2" s="135"/>
    </row>
    <row r="3" spans="1:20" ht="15" customHeight="1">
      <c r="K3" s="8" t="s">
        <v>139</v>
      </c>
      <c r="L3" s="8"/>
      <c r="M3" s="173"/>
      <c r="N3" s="173"/>
      <c r="O3" s="173"/>
      <c r="P3" s="173"/>
      <c r="Q3" s="173"/>
      <c r="R3" s="173"/>
      <c r="S3" s="173"/>
      <c r="T3" s="173"/>
    </row>
    <row r="4" spans="1:20" ht="15" customHeight="1">
      <c r="K4" s="8" t="s">
        <v>160</v>
      </c>
      <c r="L4" s="8"/>
      <c r="M4" s="174"/>
      <c r="N4" s="174"/>
      <c r="O4" s="174"/>
      <c r="P4" s="174"/>
      <c r="Q4" s="174"/>
      <c r="R4" s="174"/>
      <c r="S4" s="174"/>
      <c r="T4" s="174"/>
    </row>
    <row r="5" spans="1:20" ht="15" customHeight="1">
      <c r="A5" s="3" t="s">
        <v>283</v>
      </c>
    </row>
    <row r="6" spans="1:20" ht="30" customHeight="1">
      <c r="A6" s="242"/>
      <c r="B6" s="242"/>
      <c r="C6" s="242"/>
      <c r="D6" s="242"/>
      <c r="E6" s="242"/>
      <c r="F6" s="242"/>
      <c r="G6" s="242"/>
      <c r="H6" s="242"/>
      <c r="I6" s="242"/>
      <c r="J6" s="242"/>
      <c r="K6" s="242"/>
      <c r="L6" s="242"/>
      <c r="M6" s="242"/>
      <c r="N6" s="242"/>
      <c r="O6" s="242"/>
      <c r="P6" s="242"/>
      <c r="Q6" s="242"/>
      <c r="R6" s="242"/>
      <c r="S6" s="242"/>
      <c r="T6" s="242"/>
    </row>
    <row r="8" spans="1:20" ht="20.100000000000001" customHeight="1">
      <c r="A8" s="29" t="s">
        <v>284</v>
      </c>
      <c r="B8" s="29"/>
      <c r="J8" s="5"/>
    </row>
    <row r="9" spans="1:20" ht="15" customHeight="1">
      <c r="A9" s="240" t="s">
        <v>285</v>
      </c>
      <c r="B9" s="175"/>
      <c r="C9" s="14"/>
      <c r="D9" s="77"/>
      <c r="E9" s="77"/>
      <c r="F9" s="14" t="s">
        <v>109</v>
      </c>
      <c r="G9" s="77"/>
      <c r="H9" s="14" t="s">
        <v>108</v>
      </c>
      <c r="I9" s="77"/>
      <c r="J9" s="14" t="s">
        <v>107</v>
      </c>
      <c r="K9" s="28" t="s">
        <v>166</v>
      </c>
      <c r="L9" s="77"/>
      <c r="M9" s="77"/>
      <c r="N9" s="14" t="s">
        <v>109</v>
      </c>
      <c r="O9" s="77"/>
      <c r="P9" s="14" t="s">
        <v>108</v>
      </c>
      <c r="Q9" s="77"/>
      <c r="R9" s="14" t="s">
        <v>107</v>
      </c>
      <c r="S9" s="14"/>
      <c r="T9" s="25"/>
    </row>
    <row r="10" spans="1:20" ht="15" customHeight="1">
      <c r="A10" s="240" t="s">
        <v>10</v>
      </c>
      <c r="B10" s="175"/>
      <c r="C10" s="14"/>
      <c r="D10" s="80"/>
      <c r="E10" s="14" t="s">
        <v>286</v>
      </c>
      <c r="F10" s="14"/>
      <c r="G10" s="241"/>
      <c r="H10" s="241"/>
      <c r="I10" s="14" t="s">
        <v>107</v>
      </c>
      <c r="J10" s="14" t="s">
        <v>287</v>
      </c>
      <c r="K10" s="85">
        <f>$D10*$G10</f>
        <v>0</v>
      </c>
      <c r="L10" s="14" t="s">
        <v>168</v>
      </c>
      <c r="M10" s="14"/>
      <c r="N10" s="14"/>
      <c r="O10" s="14"/>
      <c r="P10" s="14"/>
      <c r="Q10" s="14"/>
      <c r="R10" s="14"/>
      <c r="S10" s="14"/>
      <c r="T10" s="25"/>
    </row>
    <row r="11" spans="1:20" ht="30" customHeight="1">
      <c r="A11" s="240" t="s">
        <v>288</v>
      </c>
      <c r="B11" s="175"/>
      <c r="C11" s="161"/>
      <c r="D11" s="161"/>
      <c r="E11" s="161"/>
      <c r="F11" s="161"/>
      <c r="G11" s="161"/>
      <c r="H11" s="161"/>
      <c r="I11" s="161"/>
      <c r="J11" s="161"/>
      <c r="K11" s="161"/>
      <c r="L11" s="161"/>
      <c r="M11" s="161"/>
      <c r="N11" s="161"/>
      <c r="O11" s="161"/>
      <c r="P11" s="161"/>
      <c r="Q11" s="161"/>
      <c r="R11" s="161"/>
      <c r="S11" s="161"/>
      <c r="T11" s="243"/>
    </row>
    <row r="12" spans="1:20" ht="30" customHeight="1">
      <c r="A12" s="218" t="s">
        <v>289</v>
      </c>
      <c r="B12" s="218"/>
      <c r="C12" s="47" t="s">
        <v>290</v>
      </c>
      <c r="D12" s="218" t="s">
        <v>291</v>
      </c>
      <c r="E12" s="218"/>
      <c r="F12" s="218"/>
      <c r="G12" s="218"/>
      <c r="H12" s="218"/>
      <c r="I12" s="218"/>
      <c r="J12" s="218"/>
      <c r="K12" s="218"/>
      <c r="L12" s="218" t="s">
        <v>292</v>
      </c>
      <c r="M12" s="218"/>
      <c r="N12" s="218"/>
      <c r="O12" s="218"/>
      <c r="P12" s="218"/>
      <c r="Q12" s="152" t="s">
        <v>293</v>
      </c>
      <c r="R12" s="152"/>
      <c r="S12" s="152"/>
      <c r="T12" s="175"/>
    </row>
    <row r="13" spans="1:20" ht="15" customHeight="1">
      <c r="A13" s="244"/>
      <c r="B13" s="244"/>
      <c r="C13" s="246"/>
      <c r="D13" s="248"/>
      <c r="E13" s="248"/>
      <c r="F13" s="248"/>
      <c r="G13" s="248"/>
      <c r="H13" s="248"/>
      <c r="I13" s="248"/>
      <c r="J13" s="248"/>
      <c r="K13" s="248"/>
      <c r="L13" s="248"/>
      <c r="M13" s="248"/>
      <c r="N13" s="248"/>
      <c r="O13" s="248"/>
      <c r="P13" s="248"/>
      <c r="Q13" s="19"/>
      <c r="R13" s="36"/>
      <c r="S13" s="81"/>
      <c r="T13" s="20" t="s">
        <v>278</v>
      </c>
    </row>
    <row r="14" spans="1:20" ht="15" customHeight="1">
      <c r="A14" s="245"/>
      <c r="B14" s="245"/>
      <c r="C14" s="247"/>
      <c r="D14" s="249"/>
      <c r="E14" s="249"/>
      <c r="F14" s="249"/>
      <c r="G14" s="249"/>
      <c r="H14" s="249"/>
      <c r="I14" s="249"/>
      <c r="J14" s="249"/>
      <c r="K14" s="249"/>
      <c r="L14" s="249"/>
      <c r="M14" s="249"/>
      <c r="N14" s="249"/>
      <c r="O14" s="249"/>
      <c r="P14" s="249"/>
      <c r="Q14" s="56" t="s">
        <v>294</v>
      </c>
      <c r="R14" s="57"/>
      <c r="S14" s="82"/>
      <c r="T14" s="58" t="s">
        <v>295</v>
      </c>
    </row>
    <row r="15" spans="1:20" ht="15" customHeight="1">
      <c r="A15" s="245"/>
      <c r="B15" s="245"/>
      <c r="C15" s="247"/>
      <c r="D15" s="249"/>
      <c r="E15" s="249"/>
      <c r="F15" s="249"/>
      <c r="G15" s="249"/>
      <c r="H15" s="249"/>
      <c r="I15" s="249"/>
      <c r="J15" s="249"/>
      <c r="K15" s="249"/>
      <c r="L15" s="249"/>
      <c r="M15" s="249"/>
      <c r="N15" s="249"/>
      <c r="O15" s="249"/>
      <c r="P15" s="249"/>
      <c r="Q15" s="59"/>
      <c r="R15" s="60"/>
      <c r="S15" s="83"/>
      <c r="T15" s="61" t="s">
        <v>278</v>
      </c>
    </row>
    <row r="16" spans="1:20" ht="15" customHeight="1">
      <c r="A16" s="250"/>
      <c r="B16" s="250"/>
      <c r="C16" s="251"/>
      <c r="D16" s="252"/>
      <c r="E16" s="252"/>
      <c r="F16" s="252"/>
      <c r="G16" s="252"/>
      <c r="H16" s="252"/>
      <c r="I16" s="252"/>
      <c r="J16" s="252"/>
      <c r="K16" s="252"/>
      <c r="L16" s="252"/>
      <c r="M16" s="252"/>
      <c r="N16" s="252"/>
      <c r="O16" s="252"/>
      <c r="P16" s="252"/>
      <c r="Q16" s="62" t="s">
        <v>294</v>
      </c>
      <c r="R16" s="51"/>
      <c r="S16" s="84"/>
      <c r="T16" s="63" t="s">
        <v>295</v>
      </c>
    </row>
    <row r="17" spans="1:20" ht="15" customHeight="1">
      <c r="A17" s="253"/>
      <c r="B17" s="184"/>
      <c r="C17" s="184"/>
      <c r="D17" s="184"/>
      <c r="E17" s="184"/>
      <c r="F17" s="184"/>
      <c r="G17" s="184"/>
      <c r="H17" s="184"/>
      <c r="I17" s="184"/>
      <c r="J17" s="184"/>
      <c r="K17" s="184"/>
      <c r="L17" s="184"/>
      <c r="M17" s="184"/>
      <c r="N17" s="184"/>
      <c r="O17" s="184"/>
      <c r="P17" s="185"/>
      <c r="Q17" s="64"/>
      <c r="R17" s="33" t="s">
        <v>296</v>
      </c>
      <c r="S17" s="86">
        <f>SUM($S13,$S15)</f>
        <v>0</v>
      </c>
      <c r="T17" s="25" t="s">
        <v>278</v>
      </c>
    </row>
    <row r="18" spans="1:20" ht="20.100000000000001" customHeight="1">
      <c r="A18" s="29" t="s">
        <v>297</v>
      </c>
    </row>
    <row r="19" spans="1:20" ht="15" customHeight="1">
      <c r="A19" s="240" t="s">
        <v>285</v>
      </c>
      <c r="B19" s="175"/>
      <c r="C19" s="14"/>
      <c r="D19" s="77"/>
      <c r="E19" s="77"/>
      <c r="F19" s="14" t="s">
        <v>109</v>
      </c>
      <c r="G19" s="77"/>
      <c r="H19" s="14" t="s">
        <v>108</v>
      </c>
      <c r="I19" s="77"/>
      <c r="J19" s="14" t="s">
        <v>107</v>
      </c>
      <c r="K19" s="28" t="s">
        <v>166</v>
      </c>
      <c r="L19" s="77"/>
      <c r="M19" s="77"/>
      <c r="N19" s="14" t="s">
        <v>109</v>
      </c>
      <c r="O19" s="77"/>
      <c r="P19" s="14" t="s">
        <v>108</v>
      </c>
      <c r="Q19" s="77"/>
      <c r="R19" s="14" t="s">
        <v>107</v>
      </c>
      <c r="S19" s="14"/>
      <c r="T19" s="25"/>
    </row>
    <row r="20" spans="1:20" ht="15" customHeight="1">
      <c r="A20" s="240" t="s">
        <v>10</v>
      </c>
      <c r="B20" s="175"/>
      <c r="C20" s="14"/>
      <c r="D20" s="80"/>
      <c r="E20" s="14" t="s">
        <v>286</v>
      </c>
      <c r="F20" s="14"/>
      <c r="G20" s="241"/>
      <c r="H20" s="241"/>
      <c r="I20" s="14" t="s">
        <v>107</v>
      </c>
      <c r="J20" s="14" t="s">
        <v>287</v>
      </c>
      <c r="K20" s="85">
        <f>$D20*$G20</f>
        <v>0</v>
      </c>
      <c r="L20" s="14" t="s">
        <v>168</v>
      </c>
      <c r="M20" s="14"/>
      <c r="N20" s="14"/>
      <c r="O20" s="14"/>
      <c r="P20" s="14"/>
      <c r="Q20" s="14"/>
      <c r="R20" s="14"/>
      <c r="S20" s="14"/>
      <c r="T20" s="25"/>
    </row>
    <row r="21" spans="1:20" ht="30" customHeight="1">
      <c r="A21" s="240" t="s">
        <v>288</v>
      </c>
      <c r="B21" s="175"/>
      <c r="C21" s="161"/>
      <c r="D21" s="161"/>
      <c r="E21" s="161"/>
      <c r="F21" s="161"/>
      <c r="G21" s="161"/>
      <c r="H21" s="161"/>
      <c r="I21" s="161"/>
      <c r="J21" s="161"/>
      <c r="K21" s="161"/>
      <c r="L21" s="161"/>
      <c r="M21" s="161"/>
      <c r="N21" s="161"/>
      <c r="O21" s="161"/>
      <c r="P21" s="161"/>
      <c r="Q21" s="161"/>
      <c r="R21" s="161"/>
      <c r="S21" s="161"/>
      <c r="T21" s="243"/>
    </row>
    <row r="22" spans="1:20" ht="30" customHeight="1">
      <c r="A22" s="218" t="s">
        <v>289</v>
      </c>
      <c r="B22" s="218"/>
      <c r="C22" s="47" t="s">
        <v>290</v>
      </c>
      <c r="D22" s="218" t="s">
        <v>291</v>
      </c>
      <c r="E22" s="218"/>
      <c r="F22" s="218"/>
      <c r="G22" s="218"/>
      <c r="H22" s="218"/>
      <c r="I22" s="218"/>
      <c r="J22" s="218"/>
      <c r="K22" s="218"/>
      <c r="L22" s="218" t="s">
        <v>292</v>
      </c>
      <c r="M22" s="218"/>
      <c r="N22" s="218"/>
      <c r="O22" s="218"/>
      <c r="P22" s="218"/>
      <c r="Q22" s="152" t="s">
        <v>293</v>
      </c>
      <c r="R22" s="152"/>
      <c r="S22" s="152"/>
      <c r="T22" s="175"/>
    </row>
    <row r="23" spans="1:20" ht="15" customHeight="1">
      <c r="A23" s="244"/>
      <c r="B23" s="244"/>
      <c r="C23" s="246"/>
      <c r="D23" s="248"/>
      <c r="E23" s="248"/>
      <c r="F23" s="248"/>
      <c r="G23" s="248"/>
      <c r="H23" s="248"/>
      <c r="I23" s="248"/>
      <c r="J23" s="248"/>
      <c r="K23" s="248"/>
      <c r="L23" s="248"/>
      <c r="M23" s="248"/>
      <c r="N23" s="248"/>
      <c r="O23" s="248"/>
      <c r="P23" s="248"/>
      <c r="Q23" s="19"/>
      <c r="R23" s="36"/>
      <c r="S23" s="81"/>
      <c r="T23" s="20" t="s">
        <v>278</v>
      </c>
    </row>
    <row r="24" spans="1:20" ht="15" customHeight="1">
      <c r="A24" s="245"/>
      <c r="B24" s="245"/>
      <c r="C24" s="247"/>
      <c r="D24" s="249"/>
      <c r="E24" s="249"/>
      <c r="F24" s="249"/>
      <c r="G24" s="249"/>
      <c r="H24" s="249"/>
      <c r="I24" s="249"/>
      <c r="J24" s="249"/>
      <c r="K24" s="249"/>
      <c r="L24" s="249"/>
      <c r="M24" s="249"/>
      <c r="N24" s="249"/>
      <c r="O24" s="249"/>
      <c r="P24" s="249"/>
      <c r="Q24" s="56" t="s">
        <v>294</v>
      </c>
      <c r="R24" s="57"/>
      <c r="S24" s="82"/>
      <c r="T24" s="58" t="s">
        <v>295</v>
      </c>
    </row>
    <row r="25" spans="1:20" ht="15" customHeight="1">
      <c r="A25" s="245"/>
      <c r="B25" s="245"/>
      <c r="C25" s="247"/>
      <c r="D25" s="249"/>
      <c r="E25" s="249"/>
      <c r="F25" s="249"/>
      <c r="G25" s="249"/>
      <c r="H25" s="249"/>
      <c r="I25" s="249"/>
      <c r="J25" s="249"/>
      <c r="K25" s="249"/>
      <c r="L25" s="249"/>
      <c r="M25" s="249"/>
      <c r="N25" s="249"/>
      <c r="O25" s="249"/>
      <c r="P25" s="249"/>
      <c r="Q25" s="59"/>
      <c r="R25" s="60"/>
      <c r="S25" s="83"/>
      <c r="T25" s="61" t="s">
        <v>278</v>
      </c>
    </row>
    <row r="26" spans="1:20" ht="15" customHeight="1">
      <c r="A26" s="250"/>
      <c r="B26" s="250"/>
      <c r="C26" s="251"/>
      <c r="D26" s="252"/>
      <c r="E26" s="252"/>
      <c r="F26" s="252"/>
      <c r="G26" s="252"/>
      <c r="H26" s="252"/>
      <c r="I26" s="252"/>
      <c r="J26" s="252"/>
      <c r="K26" s="252"/>
      <c r="L26" s="252"/>
      <c r="M26" s="252"/>
      <c r="N26" s="252"/>
      <c r="O26" s="252"/>
      <c r="P26" s="252"/>
      <c r="Q26" s="62" t="s">
        <v>294</v>
      </c>
      <c r="R26" s="51"/>
      <c r="S26" s="84"/>
      <c r="T26" s="63" t="s">
        <v>295</v>
      </c>
    </row>
    <row r="27" spans="1:20" ht="15" customHeight="1">
      <c r="A27" s="253"/>
      <c r="B27" s="184"/>
      <c r="C27" s="184"/>
      <c r="D27" s="184"/>
      <c r="E27" s="184"/>
      <c r="F27" s="184"/>
      <c r="G27" s="184"/>
      <c r="H27" s="184"/>
      <c r="I27" s="184"/>
      <c r="J27" s="184"/>
      <c r="K27" s="184"/>
      <c r="L27" s="184"/>
      <c r="M27" s="184"/>
      <c r="N27" s="184"/>
      <c r="O27" s="184"/>
      <c r="P27" s="185"/>
      <c r="Q27" s="64"/>
      <c r="R27" s="33" t="s">
        <v>296</v>
      </c>
      <c r="S27" s="86">
        <f>SUM($S23,$S25)</f>
        <v>0</v>
      </c>
      <c r="T27" s="25" t="s">
        <v>278</v>
      </c>
    </row>
    <row r="28" spans="1:20" ht="20.100000000000001" customHeight="1">
      <c r="A28" s="29" t="s">
        <v>298</v>
      </c>
    </row>
    <row r="29" spans="1:20" ht="15" customHeight="1">
      <c r="A29" s="240" t="s">
        <v>285</v>
      </c>
      <c r="B29" s="175"/>
      <c r="C29" s="14"/>
      <c r="D29" s="77"/>
      <c r="E29" s="77"/>
      <c r="F29" s="14" t="s">
        <v>109</v>
      </c>
      <c r="G29" s="77"/>
      <c r="H29" s="14" t="s">
        <v>108</v>
      </c>
      <c r="I29" s="77"/>
      <c r="J29" s="14" t="s">
        <v>107</v>
      </c>
      <c r="K29" s="28" t="s">
        <v>166</v>
      </c>
      <c r="L29" s="77"/>
      <c r="M29" s="77"/>
      <c r="N29" s="14" t="s">
        <v>109</v>
      </c>
      <c r="O29" s="77"/>
      <c r="P29" s="14" t="s">
        <v>108</v>
      </c>
      <c r="Q29" s="77"/>
      <c r="R29" s="14" t="s">
        <v>107</v>
      </c>
      <c r="S29" s="14"/>
      <c r="T29" s="25"/>
    </row>
    <row r="30" spans="1:20" ht="15" customHeight="1">
      <c r="A30" s="240" t="s">
        <v>10</v>
      </c>
      <c r="B30" s="175"/>
      <c r="C30" s="14"/>
      <c r="D30" s="80"/>
      <c r="E30" s="14" t="s">
        <v>286</v>
      </c>
      <c r="F30" s="14"/>
      <c r="G30" s="241"/>
      <c r="H30" s="241"/>
      <c r="I30" s="14" t="s">
        <v>107</v>
      </c>
      <c r="J30" s="14" t="s">
        <v>287</v>
      </c>
      <c r="K30" s="85">
        <f>$D30*$G30</f>
        <v>0</v>
      </c>
      <c r="L30" s="14" t="s">
        <v>168</v>
      </c>
      <c r="M30" s="14"/>
      <c r="N30" s="14"/>
      <c r="O30" s="14"/>
      <c r="P30" s="14"/>
      <c r="Q30" s="14"/>
      <c r="R30" s="14"/>
      <c r="S30" s="14"/>
      <c r="T30" s="25"/>
    </row>
    <row r="31" spans="1:20" ht="30" customHeight="1">
      <c r="A31" s="240" t="s">
        <v>288</v>
      </c>
      <c r="B31" s="175"/>
      <c r="C31" s="161"/>
      <c r="D31" s="161"/>
      <c r="E31" s="161"/>
      <c r="F31" s="161"/>
      <c r="G31" s="161"/>
      <c r="H31" s="161"/>
      <c r="I31" s="161"/>
      <c r="J31" s="161"/>
      <c r="K31" s="161"/>
      <c r="L31" s="161"/>
      <c r="M31" s="161"/>
      <c r="N31" s="161"/>
      <c r="O31" s="161"/>
      <c r="P31" s="161"/>
      <c r="Q31" s="161"/>
      <c r="R31" s="161"/>
      <c r="S31" s="161"/>
      <c r="T31" s="243"/>
    </row>
    <row r="32" spans="1:20" ht="30" customHeight="1">
      <c r="A32" s="218" t="s">
        <v>289</v>
      </c>
      <c r="B32" s="218"/>
      <c r="C32" s="47" t="s">
        <v>290</v>
      </c>
      <c r="D32" s="218" t="s">
        <v>291</v>
      </c>
      <c r="E32" s="218"/>
      <c r="F32" s="218"/>
      <c r="G32" s="218"/>
      <c r="H32" s="218"/>
      <c r="I32" s="218"/>
      <c r="J32" s="218"/>
      <c r="K32" s="218"/>
      <c r="L32" s="218" t="s">
        <v>292</v>
      </c>
      <c r="M32" s="218"/>
      <c r="N32" s="218"/>
      <c r="O32" s="218"/>
      <c r="P32" s="218"/>
      <c r="Q32" s="152" t="s">
        <v>293</v>
      </c>
      <c r="R32" s="152"/>
      <c r="S32" s="152"/>
      <c r="T32" s="175"/>
    </row>
    <row r="33" spans="1:20" ht="15" customHeight="1">
      <c r="A33" s="244"/>
      <c r="B33" s="244"/>
      <c r="C33" s="246"/>
      <c r="D33" s="248"/>
      <c r="E33" s="248"/>
      <c r="F33" s="248"/>
      <c r="G33" s="248"/>
      <c r="H33" s="248"/>
      <c r="I33" s="248"/>
      <c r="J33" s="248"/>
      <c r="K33" s="248"/>
      <c r="L33" s="248"/>
      <c r="M33" s="248"/>
      <c r="N33" s="248"/>
      <c r="O33" s="248"/>
      <c r="P33" s="248"/>
      <c r="Q33" s="19"/>
      <c r="R33" s="36"/>
      <c r="S33" s="81"/>
      <c r="T33" s="20" t="s">
        <v>278</v>
      </c>
    </row>
    <row r="34" spans="1:20" ht="15" customHeight="1">
      <c r="A34" s="245"/>
      <c r="B34" s="245"/>
      <c r="C34" s="247"/>
      <c r="D34" s="249"/>
      <c r="E34" s="249"/>
      <c r="F34" s="249"/>
      <c r="G34" s="249"/>
      <c r="H34" s="249"/>
      <c r="I34" s="249"/>
      <c r="J34" s="249"/>
      <c r="K34" s="249"/>
      <c r="L34" s="249"/>
      <c r="M34" s="249"/>
      <c r="N34" s="249"/>
      <c r="O34" s="249"/>
      <c r="P34" s="249"/>
      <c r="Q34" s="56" t="s">
        <v>294</v>
      </c>
      <c r="R34" s="57"/>
      <c r="S34" s="82"/>
      <c r="T34" s="58" t="s">
        <v>295</v>
      </c>
    </row>
    <row r="35" spans="1:20" ht="15" customHeight="1">
      <c r="A35" s="245"/>
      <c r="B35" s="245"/>
      <c r="C35" s="247"/>
      <c r="D35" s="249"/>
      <c r="E35" s="249"/>
      <c r="F35" s="249"/>
      <c r="G35" s="249"/>
      <c r="H35" s="249"/>
      <c r="I35" s="249"/>
      <c r="J35" s="249"/>
      <c r="K35" s="249"/>
      <c r="L35" s="249"/>
      <c r="M35" s="249"/>
      <c r="N35" s="249"/>
      <c r="O35" s="249"/>
      <c r="P35" s="249"/>
      <c r="Q35" s="59"/>
      <c r="R35" s="60"/>
      <c r="S35" s="83"/>
      <c r="T35" s="61" t="s">
        <v>278</v>
      </c>
    </row>
    <row r="36" spans="1:20" ht="15" customHeight="1">
      <c r="A36" s="250"/>
      <c r="B36" s="250"/>
      <c r="C36" s="251"/>
      <c r="D36" s="252"/>
      <c r="E36" s="252"/>
      <c r="F36" s="252"/>
      <c r="G36" s="252"/>
      <c r="H36" s="252"/>
      <c r="I36" s="252"/>
      <c r="J36" s="252"/>
      <c r="K36" s="252"/>
      <c r="L36" s="252"/>
      <c r="M36" s="252"/>
      <c r="N36" s="252"/>
      <c r="O36" s="252"/>
      <c r="P36" s="252"/>
      <c r="Q36" s="62" t="s">
        <v>294</v>
      </c>
      <c r="R36" s="51"/>
      <c r="S36" s="84"/>
      <c r="T36" s="63" t="s">
        <v>295</v>
      </c>
    </row>
    <row r="37" spans="1:20" ht="15" customHeight="1">
      <c r="A37" s="253"/>
      <c r="B37" s="184"/>
      <c r="C37" s="184"/>
      <c r="D37" s="184"/>
      <c r="E37" s="184"/>
      <c r="F37" s="184"/>
      <c r="G37" s="184"/>
      <c r="H37" s="184"/>
      <c r="I37" s="184"/>
      <c r="J37" s="184"/>
      <c r="K37" s="184"/>
      <c r="L37" s="184"/>
      <c r="M37" s="184"/>
      <c r="N37" s="184"/>
      <c r="O37" s="184"/>
      <c r="P37" s="185"/>
      <c r="Q37" s="64"/>
      <c r="R37" s="33" t="s">
        <v>296</v>
      </c>
      <c r="S37" s="86">
        <f>SUM($S33,$S35)</f>
        <v>0</v>
      </c>
      <c r="T37" s="25" t="s">
        <v>278</v>
      </c>
    </row>
    <row r="38" spans="1:20" ht="15" customHeight="1">
      <c r="A38" s="37" t="s">
        <v>209</v>
      </c>
      <c r="B38" s="223" t="s">
        <v>299</v>
      </c>
      <c r="C38" s="223"/>
      <c r="D38" s="223"/>
      <c r="E38" s="223"/>
      <c r="F38" s="223"/>
      <c r="G38" s="223"/>
      <c r="H38" s="223"/>
      <c r="I38" s="223"/>
      <c r="J38" s="223"/>
      <c r="K38" s="223"/>
      <c r="L38" s="223"/>
      <c r="M38" s="223"/>
      <c r="N38" s="223"/>
      <c r="O38" s="223"/>
      <c r="P38" s="223"/>
      <c r="Q38" s="223"/>
      <c r="R38" s="223"/>
      <c r="S38" s="223"/>
      <c r="T38" s="223"/>
    </row>
    <row r="39" spans="1:20" ht="15" customHeight="1">
      <c r="A39" s="37" t="s">
        <v>209</v>
      </c>
      <c r="B39" s="138" t="s">
        <v>300</v>
      </c>
      <c r="C39" s="138"/>
      <c r="D39" s="138"/>
      <c r="E39" s="138"/>
      <c r="F39" s="138"/>
      <c r="G39" s="138"/>
      <c r="H39" s="138"/>
      <c r="I39" s="138"/>
      <c r="J39" s="138"/>
      <c r="K39" s="138"/>
      <c r="L39" s="138"/>
      <c r="M39" s="138"/>
      <c r="N39" s="138"/>
      <c r="O39" s="138"/>
      <c r="P39" s="138"/>
      <c r="Q39" s="138"/>
      <c r="R39" s="138"/>
      <c r="S39" s="138"/>
      <c r="T39" s="138"/>
    </row>
    <row r="40" spans="1:20" ht="15" customHeight="1">
      <c r="A40" s="37" t="s">
        <v>209</v>
      </c>
      <c r="B40" s="138" t="s">
        <v>301</v>
      </c>
      <c r="C40" s="138"/>
      <c r="D40" s="138"/>
      <c r="E40" s="138"/>
      <c r="F40" s="138"/>
      <c r="G40" s="138"/>
      <c r="H40" s="138"/>
      <c r="I40" s="138"/>
      <c r="J40" s="138"/>
      <c r="K40" s="138"/>
      <c r="L40" s="138"/>
      <c r="M40" s="138"/>
      <c r="N40" s="138"/>
      <c r="O40" s="138"/>
      <c r="P40" s="138"/>
      <c r="Q40" s="138"/>
      <c r="R40" s="138"/>
      <c r="S40" s="138"/>
      <c r="T40" s="138"/>
    </row>
    <row r="41" spans="1:20" ht="15" customHeight="1">
      <c r="B41" s="138"/>
      <c r="C41" s="138"/>
      <c r="D41" s="138"/>
      <c r="E41" s="138"/>
      <c r="F41" s="138"/>
      <c r="G41" s="138"/>
      <c r="H41" s="138"/>
      <c r="I41" s="138"/>
      <c r="J41" s="138"/>
      <c r="K41" s="138"/>
      <c r="L41" s="138"/>
      <c r="M41" s="138"/>
      <c r="N41" s="138"/>
      <c r="O41" s="138"/>
      <c r="P41" s="138"/>
      <c r="Q41" s="138"/>
      <c r="R41" s="138"/>
      <c r="S41" s="138"/>
      <c r="T41" s="138"/>
    </row>
  </sheetData>
  <sheetProtection password="CC81" sheet="1" objects="1" scenarios="1"/>
  <mergeCells count="61">
    <mergeCell ref="A37:P37"/>
    <mergeCell ref="B38:T38"/>
    <mergeCell ref="B39:T39"/>
    <mergeCell ref="B40:T41"/>
    <mergeCell ref="A33:B34"/>
    <mergeCell ref="C33:C34"/>
    <mergeCell ref="D33:K34"/>
    <mergeCell ref="L33:P34"/>
    <mergeCell ref="A35:B36"/>
    <mergeCell ref="C35:C36"/>
    <mergeCell ref="D35:K36"/>
    <mergeCell ref="L35:P36"/>
    <mergeCell ref="A30:B30"/>
    <mergeCell ref="G30:H30"/>
    <mergeCell ref="A31:B31"/>
    <mergeCell ref="C31:T31"/>
    <mergeCell ref="A32:B32"/>
    <mergeCell ref="D32:K32"/>
    <mergeCell ref="L32:P32"/>
    <mergeCell ref="Q32:T32"/>
    <mergeCell ref="A29:B29"/>
    <mergeCell ref="A22:B22"/>
    <mergeCell ref="D22:K22"/>
    <mergeCell ref="L22:P22"/>
    <mergeCell ref="Q22:T22"/>
    <mergeCell ref="A23:B24"/>
    <mergeCell ref="C23:C24"/>
    <mergeCell ref="D23:K24"/>
    <mergeCell ref="L23:P24"/>
    <mergeCell ref="A25:B26"/>
    <mergeCell ref="C25:C26"/>
    <mergeCell ref="D25:K26"/>
    <mergeCell ref="L25:P26"/>
    <mergeCell ref="A27:P27"/>
    <mergeCell ref="A17:P17"/>
    <mergeCell ref="A19:B19"/>
    <mergeCell ref="A20:B20"/>
    <mergeCell ref="G20:H20"/>
    <mergeCell ref="A21:B21"/>
    <mergeCell ref="C21:T21"/>
    <mergeCell ref="A13:B14"/>
    <mergeCell ref="C13:C14"/>
    <mergeCell ref="D13:K14"/>
    <mergeCell ref="L13:P14"/>
    <mergeCell ref="A15:B16"/>
    <mergeCell ref="C15:C16"/>
    <mergeCell ref="D15:K16"/>
    <mergeCell ref="L15:P16"/>
    <mergeCell ref="A11:B11"/>
    <mergeCell ref="C11:T11"/>
    <mergeCell ref="A12:B12"/>
    <mergeCell ref="D12:K12"/>
    <mergeCell ref="L12:P12"/>
    <mergeCell ref="Q12:T12"/>
    <mergeCell ref="A10:B10"/>
    <mergeCell ref="G10:H10"/>
    <mergeCell ref="A2:T2"/>
    <mergeCell ref="M3:T3"/>
    <mergeCell ref="M4:T4"/>
    <mergeCell ref="A6:T6"/>
    <mergeCell ref="A9:B9"/>
  </mergeCells>
  <phoneticPr fontId="7"/>
  <conditionalFormatting sqref="D9:E9">
    <cfRule type="expression" dxfId="89" priority="59" stopIfTrue="1">
      <formula>OR($D9="",$E9="",$G9="",$I9="")</formula>
    </cfRule>
    <cfRule type="expression" dxfId="88" priority="63">
      <formula>IF(ISERROR(VALUE(TEXT(DATEVALUE($D9&amp;$E9&amp;"年"&amp;$G9&amp;"月"&amp;$I9&amp;"日"),"yyyy/mm/dd"))),FALSE,TRUE)=FALSE</formula>
    </cfRule>
    <cfRule type="expression" dxfId="87" priority="71">
      <formula>DATEVALUE($D9&amp;$E9&amp;"年"&amp;$G9&amp;"月"&amp;$I9&amp;"日")&gt;DATEVALUE($L9&amp;$M9&amp;"年"&amp;$O9&amp;"月"&amp;$Q9&amp;"日")</formula>
    </cfRule>
  </conditionalFormatting>
  <conditionalFormatting sqref="D19:E19">
    <cfRule type="expression" dxfId="86" priority="35" stopIfTrue="1">
      <formula>OR($D19="",$E19="",$G19="",$I19="")</formula>
    </cfRule>
    <cfRule type="expression" dxfId="85" priority="39">
      <formula>IF(ISERROR(VALUE(TEXT(DATEVALUE($D19&amp;$E19&amp;"年"&amp;$G19&amp;"月"&amp;$I19&amp;"日"),"yyyy/mm/dd"))),FALSE,TRUE)=FALSE</formula>
    </cfRule>
    <cfRule type="expression" dxfId="84" priority="47">
      <formula>DATEVALUE($D19&amp;$E19&amp;"年"&amp;$G19&amp;"月"&amp;$I19&amp;"日")&gt;DATEVALUE($L19&amp;$M19&amp;"年"&amp;$O19&amp;"月"&amp;$Q19&amp;"日")</formula>
    </cfRule>
  </conditionalFormatting>
  <conditionalFormatting sqref="D29:E29">
    <cfRule type="expression" dxfId="83" priority="11" stopIfTrue="1">
      <formula>OR($D29="",$E29="",$G29="",$I29="")</formula>
    </cfRule>
    <cfRule type="expression" dxfId="82" priority="15">
      <formula>IF(ISERROR(VALUE(TEXT(DATEVALUE($D29&amp;$E29&amp;"年"&amp;$G29&amp;"月"&amp;$I29&amp;"日"),"yyyy/mm/dd"))),FALSE,TRUE)=FALSE</formula>
    </cfRule>
    <cfRule type="expression" dxfId="81" priority="23">
      <formula>DATEVALUE($D29&amp;$E29&amp;"年"&amp;$G29&amp;"月"&amp;$I29&amp;"日")&gt;DATEVALUE($L29&amp;$M29&amp;"年"&amp;$O29&amp;"月"&amp;$Q29&amp;"日")</formula>
    </cfRule>
  </conditionalFormatting>
  <conditionalFormatting sqref="G9">
    <cfRule type="expression" dxfId="80" priority="58" stopIfTrue="1">
      <formula>OR($D9="",$E9="",$G9="",$I9="")</formula>
    </cfRule>
    <cfRule type="expression" dxfId="79" priority="62">
      <formula>IF(ISERROR(VALUE(TEXT(DATEVALUE($D9&amp;$E9&amp;"年"&amp;$G9&amp;"月"&amp;$I9&amp;"日"),"yyyy/mm/dd"))),FALSE,TRUE)=FALSE</formula>
    </cfRule>
    <cfRule type="expression" dxfId="78" priority="70">
      <formula>DATEVALUE($D9&amp;$E9&amp;"年"&amp;$G9&amp;"月"&amp;$I9&amp;"日")&gt;DATEVALUE($L9&amp;$M9&amp;"年"&amp;$O9&amp;"月"&amp;$Q9&amp;"日")</formula>
    </cfRule>
  </conditionalFormatting>
  <conditionalFormatting sqref="G19">
    <cfRule type="expression" dxfId="77" priority="34" stopIfTrue="1">
      <formula>OR($D19="",$E19="",$G19="",$I19="")</formula>
    </cfRule>
    <cfRule type="expression" dxfId="76" priority="38">
      <formula>IF(ISERROR(VALUE(TEXT(DATEVALUE($D19&amp;$E19&amp;"年"&amp;$G19&amp;"月"&amp;$I19&amp;"日"),"yyyy/mm/dd"))),FALSE,TRUE)=FALSE</formula>
    </cfRule>
    <cfRule type="expression" dxfId="75" priority="46">
      <formula>DATEVALUE($D19&amp;$E19&amp;"年"&amp;$G19&amp;"月"&amp;$I19&amp;"日")&gt;DATEVALUE($L19&amp;$M19&amp;"年"&amp;$O19&amp;"月"&amp;$Q19&amp;"日")</formula>
    </cfRule>
  </conditionalFormatting>
  <conditionalFormatting sqref="G29">
    <cfRule type="expression" dxfId="74" priority="10" stopIfTrue="1">
      <formula>OR($D29="",$E29="",$G29="",$I29="")</formula>
    </cfRule>
    <cfRule type="expression" dxfId="73" priority="14">
      <formula>IF(ISERROR(VALUE(TEXT(DATEVALUE($D29&amp;$E29&amp;"年"&amp;$G29&amp;"月"&amp;$I29&amp;"日"),"yyyy/mm/dd"))),FALSE,TRUE)=FALSE</formula>
    </cfRule>
    <cfRule type="expression" dxfId="72" priority="22">
      <formula>DATEVALUE($D29&amp;$E29&amp;"年"&amp;$G29&amp;"月"&amp;$I29&amp;"日")&gt;DATEVALUE($L29&amp;$M29&amp;"年"&amp;$O29&amp;"月"&amp;$Q29&amp;"日")</formula>
    </cfRule>
  </conditionalFormatting>
  <conditionalFormatting sqref="I9">
    <cfRule type="expression" dxfId="71" priority="57" stopIfTrue="1">
      <formula>OR($D9="",$E9="",$G9="",$I9="")</formula>
    </cfRule>
    <cfRule type="expression" dxfId="70" priority="61">
      <formula>IF(ISERROR(VALUE(TEXT(DATEVALUE($D9&amp;$E9&amp;"年"&amp;$G9&amp;"月"&amp;$I9&amp;"日"),"yyyy/mm/dd"))),FALSE,TRUE)=FALSE</formula>
    </cfRule>
    <cfRule type="expression" dxfId="69" priority="69">
      <formula>DATEVALUE($D9&amp;$E9&amp;"年"&amp;$G9&amp;"月"&amp;$I9&amp;"日")&gt;DATEVALUE($L9&amp;$M9&amp;"年"&amp;$O9&amp;"月"&amp;$Q9&amp;"日")</formula>
    </cfRule>
  </conditionalFormatting>
  <conditionalFormatting sqref="I19">
    <cfRule type="expression" dxfId="68" priority="33" stopIfTrue="1">
      <formula>OR($D19="",$E19="",$G19="",$I19="")</formula>
    </cfRule>
    <cfRule type="expression" dxfId="67" priority="37">
      <formula>IF(ISERROR(VALUE(TEXT(DATEVALUE($D19&amp;$E19&amp;"年"&amp;$G19&amp;"月"&amp;$I19&amp;"日"),"yyyy/mm/dd"))),FALSE,TRUE)=FALSE</formula>
    </cfRule>
    <cfRule type="expression" dxfId="66" priority="45">
      <formula>DATEVALUE($D19&amp;$E19&amp;"年"&amp;$G19&amp;"月"&amp;$I19&amp;"日")&gt;DATEVALUE($L19&amp;$M19&amp;"年"&amp;$O19&amp;"月"&amp;$Q19&amp;"日")</formula>
    </cfRule>
  </conditionalFormatting>
  <conditionalFormatting sqref="I29">
    <cfRule type="expression" dxfId="65" priority="9" stopIfTrue="1">
      <formula>OR($D29="",$E29="",$G29="",$I29="")</formula>
    </cfRule>
    <cfRule type="expression" dxfId="64" priority="13">
      <formula>IF(ISERROR(VALUE(TEXT(DATEVALUE($D29&amp;$E29&amp;"年"&amp;$G29&amp;"月"&amp;$I29&amp;"日"),"yyyy/mm/dd"))),FALSE,TRUE)=FALSE</formula>
    </cfRule>
    <cfRule type="expression" dxfId="63" priority="21">
      <formula>DATEVALUE($D29&amp;$E29&amp;"年"&amp;$G29&amp;"月"&amp;$I29&amp;"日")&gt;DATEVALUE($L29&amp;$M29&amp;"年"&amp;$O29&amp;"月"&amp;$Q29&amp;"日")</formula>
    </cfRule>
  </conditionalFormatting>
  <conditionalFormatting sqref="L9:M9">
    <cfRule type="expression" dxfId="62" priority="51" stopIfTrue="1">
      <formula>OR($L9="",$M9="",$O9="",$Q9="")</formula>
    </cfRule>
    <cfRule type="expression" dxfId="61" priority="55">
      <formula>IF(ISERROR(VALUE(TEXT(DATEVALUE($L9&amp;$M9&amp;"年"&amp;$O9&amp;"月"&amp;$Q9&amp;"日"),"yyyy/mm/dd"))),FALSE,TRUE)=FALSE</formula>
    </cfRule>
    <cfRule type="expression" dxfId="60" priority="67">
      <formula>DATEVALUE($D9&amp;$E9&amp;"年"&amp;$G9&amp;"月"&amp;$I9&amp;"日")&gt;DATEVALUE($L9&amp;$M9&amp;"年"&amp;$O9&amp;"月"&amp;$Q9&amp;"日")</formula>
    </cfRule>
  </conditionalFormatting>
  <conditionalFormatting sqref="L19:M19">
    <cfRule type="expression" dxfId="59" priority="27" stopIfTrue="1">
      <formula>OR($L19="",$M19="",$O19="",$Q19="")</formula>
    </cfRule>
    <cfRule type="expression" dxfId="58" priority="31">
      <formula>IF(ISERROR(VALUE(TEXT(DATEVALUE($L19&amp;$M19&amp;"年"&amp;$O19&amp;"月"&amp;$Q19&amp;"日"),"yyyy/mm/dd"))),FALSE,TRUE)=FALSE</formula>
    </cfRule>
    <cfRule type="expression" dxfId="57" priority="43">
      <formula>DATEVALUE($D19&amp;$E19&amp;"年"&amp;$G19&amp;"月"&amp;$I19&amp;"日")&gt;DATEVALUE($L19&amp;$M19&amp;"年"&amp;$O19&amp;"月"&amp;$Q19&amp;"日")</formula>
    </cfRule>
  </conditionalFormatting>
  <conditionalFormatting sqref="L29:M29">
    <cfRule type="expression" dxfId="56" priority="3" stopIfTrue="1">
      <formula>OR($L29="",$M29="",$O29="",$Q29="")</formula>
    </cfRule>
    <cfRule type="expression" dxfId="55" priority="7">
      <formula>IF(ISERROR(VALUE(TEXT(DATEVALUE($L29&amp;$M29&amp;"年"&amp;$O29&amp;"月"&amp;$Q29&amp;"日"),"yyyy/mm/dd"))),FALSE,TRUE)=FALSE</formula>
    </cfRule>
    <cfRule type="expression" dxfId="54" priority="19">
      <formula>DATEVALUE($D29&amp;$E29&amp;"年"&amp;$G29&amp;"月"&amp;$I29&amp;"日")&gt;DATEVALUE($L29&amp;$M29&amp;"年"&amp;$O29&amp;"月"&amp;$Q29&amp;"日")</formula>
    </cfRule>
  </conditionalFormatting>
  <conditionalFormatting sqref="O9">
    <cfRule type="expression" dxfId="53" priority="50" stopIfTrue="1">
      <formula>OR($L9="",$M9="",$O9="",$Q9="")</formula>
    </cfRule>
    <cfRule type="expression" dxfId="52" priority="54">
      <formula>IF(ISERROR(VALUE(TEXT(DATEVALUE($L9&amp;$M9&amp;"年"&amp;$O9&amp;"月"&amp;$Q9&amp;"日"),"yyyy/mm/dd"))),FALSE,TRUE)=FALSE</formula>
    </cfRule>
    <cfRule type="expression" dxfId="51" priority="66">
      <formula>DATEVALUE($D9&amp;$E9&amp;"年"&amp;$G9&amp;"月"&amp;$I9&amp;"日")&gt;DATEVALUE($L9&amp;$M9&amp;"年"&amp;$O9&amp;"月"&amp;$Q9&amp;"日")</formula>
    </cfRule>
  </conditionalFormatting>
  <conditionalFormatting sqref="O19">
    <cfRule type="expression" dxfId="50" priority="26" stopIfTrue="1">
      <formula>OR($L19="",$M19="",$O19="",$Q19="")</formula>
    </cfRule>
    <cfRule type="expression" dxfId="49" priority="30">
      <formula>IF(ISERROR(VALUE(TEXT(DATEVALUE($L19&amp;$M19&amp;"年"&amp;$O19&amp;"月"&amp;$Q19&amp;"日"),"yyyy/mm/dd"))),FALSE,TRUE)=FALSE</formula>
    </cfRule>
    <cfRule type="expression" dxfId="48" priority="42">
      <formula>DATEVALUE($D19&amp;$E19&amp;"年"&amp;$G19&amp;"月"&amp;$I19&amp;"日")&gt;DATEVALUE($L19&amp;$M19&amp;"年"&amp;$O19&amp;"月"&amp;$Q19&amp;"日")</formula>
    </cfRule>
  </conditionalFormatting>
  <conditionalFormatting sqref="O29">
    <cfRule type="expression" dxfId="47" priority="2" stopIfTrue="1">
      <formula>OR($L29="",$M29="",$O29="",$Q29="")</formula>
    </cfRule>
    <cfRule type="expression" dxfId="46" priority="6">
      <formula>IF(ISERROR(VALUE(TEXT(DATEVALUE($L29&amp;$M29&amp;"年"&amp;$O29&amp;"月"&amp;$Q29&amp;"日"),"yyyy/mm/dd"))),FALSE,TRUE)=FALSE</formula>
    </cfRule>
    <cfRule type="expression" dxfId="45" priority="18">
      <formula>DATEVALUE($D29&amp;$E29&amp;"年"&amp;$G29&amp;"月"&amp;$I29&amp;"日")&gt;DATEVALUE($L29&amp;$M29&amp;"年"&amp;$O29&amp;"月"&amp;$Q29&amp;"日")</formula>
    </cfRule>
  </conditionalFormatting>
  <conditionalFormatting sqref="Q9">
    <cfRule type="expression" dxfId="44" priority="49" stopIfTrue="1">
      <formula>OR($L9="",$M9="",$O9="",$Q9="")</formula>
    </cfRule>
    <cfRule type="expression" dxfId="43" priority="53">
      <formula>IF(ISERROR(VALUE(TEXT(DATEVALUE($L9&amp;$M9&amp;"年"&amp;$O9&amp;"月"&amp;$Q9&amp;"日"),"yyyy/mm/dd"))),FALSE,TRUE)=FALSE</formula>
    </cfRule>
    <cfRule type="expression" dxfId="42" priority="65">
      <formula>DATEVALUE($D9&amp;$E9&amp;"年"&amp;$G9&amp;"月"&amp;$I9&amp;"日")&gt;DATEVALUE($L9&amp;$M9&amp;"年"&amp;$O9&amp;"月"&amp;$Q9&amp;"日")</formula>
    </cfRule>
  </conditionalFormatting>
  <conditionalFormatting sqref="Q19">
    <cfRule type="expression" dxfId="41" priority="25" stopIfTrue="1">
      <formula>OR($L19="",$M19="",$O19="",$Q19="")</formula>
    </cfRule>
    <cfRule type="expression" dxfId="40" priority="29">
      <formula>IF(ISERROR(VALUE(TEXT(DATEVALUE($L19&amp;$M19&amp;"年"&amp;$O19&amp;"月"&amp;$Q19&amp;"日"),"yyyy/mm/dd"))),FALSE,TRUE)=FALSE</formula>
    </cfRule>
    <cfRule type="expression" dxfId="39" priority="41">
      <formula>DATEVALUE($D19&amp;$E19&amp;"年"&amp;$G19&amp;"月"&amp;$I19&amp;"日")&gt;DATEVALUE($L19&amp;$M19&amp;"年"&amp;$O19&amp;"月"&amp;$Q19&amp;"日")</formula>
    </cfRule>
  </conditionalFormatting>
  <conditionalFormatting sqref="Q29">
    <cfRule type="expression" dxfId="38" priority="1" stopIfTrue="1">
      <formula>OR($L29="",$M29="",$O29="",$Q29="")</formula>
    </cfRule>
    <cfRule type="expression" dxfId="37" priority="5">
      <formula>IF(ISERROR(VALUE(TEXT(DATEVALUE($L29&amp;$M29&amp;"年"&amp;$O29&amp;"月"&amp;$Q29&amp;"日"),"yyyy/mm/dd"))),FALSE,TRUE)=FALSE</formula>
    </cfRule>
    <cfRule type="expression" dxfId="36" priority="17">
      <formula>DATEVALUE($D29&amp;$E29&amp;"年"&amp;$G29&amp;"月"&amp;$I29&amp;"日")&gt;DATEVALUE($L29&amp;$M29&amp;"年"&amp;$O29&amp;"月"&amp;$Q29&amp;"日")</formula>
    </cfRule>
  </conditionalFormatting>
  <dataValidations count="5">
    <dataValidation type="whole" imeMode="disabled" allowBlank="1" showInputMessage="1" showErrorMessage="1" sqref="O29 G9 O9 G19 O19 G29" xr:uid="{D7122969-7BE7-4411-9C96-5B34C2016367}">
      <formula1>1</formula1>
      <formula2>12</formula2>
    </dataValidation>
    <dataValidation type="whole" imeMode="disabled" allowBlank="1" showInputMessage="1" showErrorMessage="1" sqref="Q29 I9 Q9 I19 Q19 I29" xr:uid="{D5D875AA-0777-48EA-B192-6DBDC4BFCD23}">
      <formula1>1</formula1>
      <formula2>31</formula2>
    </dataValidation>
    <dataValidation type="whole" imeMode="disabled" operator="greaterThanOrEqual" allowBlank="1" showInputMessage="1" showErrorMessage="1" sqref="S33:S36 S13:S16 S23:S26" xr:uid="{AFBBF6E2-7390-409B-B4D7-4FD7621B1010}">
      <formula1>1</formula1>
    </dataValidation>
    <dataValidation imeMode="on" allowBlank="1" showInputMessage="1" showErrorMessage="1" sqref="M3:T4 A6:T6 C11:T11 C21:T21 C31:T31 A13:B16 A23:B26 A33:B36 D13:P16 D23:P26 D33:P36" xr:uid="{C6B7EC67-ECE0-48E1-837A-5F40CC694B50}"/>
    <dataValidation imeMode="disabled" allowBlank="1" showInputMessage="1" showErrorMessage="1" sqref="D10 G10:H10 D20 G20:H20 D30 G30:H30 C13:C16 C23:C26 C33:C36" xr:uid="{0565955C-FB5C-4BB1-A4BD-6D3233F1B0E4}"/>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2">
        <x14:dataValidation type="whole" imeMode="disabled" allowBlank="1" showInputMessage="1" showErrorMessage="1" xr:uid="{F740E872-7DDC-4D8C-9621-A01C8F4F664E}">
          <x14:formula1>
            <xm:f>1</xm:f>
          </x14:formula1>
          <x14:formula2>
            <xm:f>初期設定!$R$4</xm:f>
          </x14:formula2>
          <xm:sqref>M29 E9 M9 E19 M19 E29</xm:sqref>
        </x14:dataValidation>
        <x14:dataValidation type="list" allowBlank="1" showInputMessage="1" showErrorMessage="1" xr:uid="{F8F63A8B-83C7-478D-AACD-4DAAFA88DF28}">
          <x14:formula1>
            <xm:f>初期設定!$B$3:$B$3</xm:f>
          </x14:formula1>
          <xm:sqref>D9 L29 D29 L19 D19 L9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3"/>
  <sheetViews>
    <sheetView view="pageBreakPreview" zoomScaleNormal="100" zoomScaleSheetLayoutView="100" workbookViewId="0"/>
  </sheetViews>
  <sheetFormatPr defaultColWidth="9" defaultRowHeight="15" customHeight="1"/>
  <cols>
    <col min="1" max="1" width="2.625" style="3" customWidth="1"/>
    <col min="2" max="2" width="8" style="3" customWidth="1"/>
    <col min="3" max="3" width="30.625" style="3" customWidth="1"/>
    <col min="4" max="4" width="16.5" style="3" customWidth="1"/>
    <col min="5" max="5" width="5.625" style="3" customWidth="1"/>
    <col min="6" max="6" width="3.625" style="3" customWidth="1"/>
    <col min="7" max="7" width="2.625" style="3" customWidth="1"/>
    <col min="8" max="8" width="3.625" style="3" customWidth="1"/>
    <col min="9" max="9" width="2.625" style="3" customWidth="1"/>
    <col min="10" max="10" width="3.625" style="3" customWidth="1"/>
    <col min="11" max="11" width="2.625" style="3" customWidth="1"/>
    <col min="12" max="12" width="5.625" style="3" customWidth="1"/>
    <col min="13" max="16384" width="9" style="3"/>
  </cols>
  <sheetData>
    <row r="1" spans="1:12" ht="15" customHeight="1">
      <c r="G1" s="9"/>
      <c r="K1" s="9"/>
      <c r="L1" s="9" t="s">
        <v>180</v>
      </c>
    </row>
    <row r="2" spans="1:12" ht="24.95" customHeight="1">
      <c r="A2" s="135" t="s">
        <v>186</v>
      </c>
      <c r="B2" s="135"/>
      <c r="C2" s="135"/>
      <c r="D2" s="135"/>
      <c r="E2" s="135"/>
      <c r="F2" s="135"/>
      <c r="G2" s="135"/>
      <c r="H2" s="135"/>
      <c r="I2" s="135"/>
      <c r="J2" s="135"/>
      <c r="K2" s="135"/>
      <c r="L2" s="135"/>
    </row>
    <row r="3" spans="1:12" ht="15" customHeight="1">
      <c r="A3" s="136" t="s">
        <v>139</v>
      </c>
      <c r="B3" s="136"/>
      <c r="C3" s="100"/>
      <c r="D3" s="31"/>
      <c r="E3" s="31"/>
      <c r="F3" s="31"/>
      <c r="G3" s="31"/>
      <c r="H3" s="31"/>
      <c r="I3" s="31"/>
      <c r="J3" s="31"/>
      <c r="K3" s="31"/>
      <c r="L3" s="31"/>
    </row>
    <row r="4" spans="1:12" ht="15" customHeight="1">
      <c r="A4" s="136" t="s">
        <v>160</v>
      </c>
      <c r="B4" s="136"/>
      <c r="C4" s="100"/>
    </row>
    <row r="5" spans="1:12" ht="15" customHeight="1">
      <c r="C5" s="8"/>
      <c r="D5" s="8"/>
      <c r="E5" s="67"/>
      <c r="F5" s="67"/>
      <c r="G5" s="3" t="s">
        <v>109</v>
      </c>
      <c r="H5" s="67"/>
      <c r="I5" s="3" t="s">
        <v>108</v>
      </c>
      <c r="J5" s="67"/>
      <c r="K5" s="3" t="s">
        <v>107</v>
      </c>
      <c r="L5" s="3" t="s">
        <v>182</v>
      </c>
    </row>
    <row r="6" spans="1:12" ht="30" customHeight="1">
      <c r="A6" s="239" t="s">
        <v>122</v>
      </c>
      <c r="B6" s="221"/>
      <c r="C6" s="48" t="s">
        <v>90</v>
      </c>
      <c r="D6" s="10" t="s">
        <v>184</v>
      </c>
      <c r="E6" s="240" t="s">
        <v>183</v>
      </c>
      <c r="F6" s="152"/>
      <c r="G6" s="152"/>
      <c r="H6" s="152"/>
      <c r="I6" s="175"/>
      <c r="J6" s="240" t="s">
        <v>181</v>
      </c>
      <c r="K6" s="152"/>
      <c r="L6" s="175"/>
    </row>
    <row r="7" spans="1:12" ht="30" customHeight="1">
      <c r="A7" s="254" t="s">
        <v>343</v>
      </c>
      <c r="B7" s="255"/>
      <c r="C7" s="215" t="str">
        <f>IFERROR(VLOOKUP($A7,生活援助リスト!$A$2:$B$37,2,FALSE),"")</f>
        <v>多様なサービスの理解　</v>
      </c>
      <c r="D7" s="78"/>
      <c r="E7" s="217"/>
      <c r="F7" s="217"/>
      <c r="G7" s="217"/>
      <c r="H7" s="217"/>
      <c r="I7" s="217"/>
      <c r="J7" s="227"/>
      <c r="K7" s="227"/>
      <c r="L7" s="227"/>
    </row>
    <row r="8" spans="1:12" ht="30" customHeight="1">
      <c r="A8" s="254"/>
      <c r="B8" s="255"/>
      <c r="C8" s="215"/>
      <c r="D8" s="101"/>
      <c r="E8" s="217"/>
      <c r="F8" s="217"/>
      <c r="G8" s="217"/>
      <c r="H8" s="217"/>
      <c r="I8" s="217"/>
      <c r="J8" s="227"/>
      <c r="K8" s="227"/>
      <c r="L8" s="227"/>
    </row>
    <row r="9" spans="1:12" ht="30" customHeight="1">
      <c r="A9" s="254"/>
      <c r="B9" s="255"/>
      <c r="C9" s="215"/>
      <c r="D9" s="101"/>
      <c r="E9" s="217"/>
      <c r="F9" s="217"/>
      <c r="G9" s="217"/>
      <c r="H9" s="217"/>
      <c r="I9" s="217"/>
      <c r="J9" s="227"/>
      <c r="K9" s="227"/>
      <c r="L9" s="227"/>
    </row>
    <row r="10" spans="1:12" ht="30" customHeight="1">
      <c r="A10" s="254"/>
      <c r="B10" s="255"/>
      <c r="C10" s="215"/>
      <c r="D10" s="78"/>
      <c r="E10" s="217"/>
      <c r="F10" s="217"/>
      <c r="G10" s="217"/>
      <c r="H10" s="217"/>
      <c r="I10" s="217"/>
      <c r="J10" s="227"/>
      <c r="K10" s="227"/>
      <c r="L10" s="227"/>
    </row>
    <row r="11" spans="1:12" ht="30" customHeight="1">
      <c r="A11" s="254"/>
      <c r="B11" s="255"/>
      <c r="C11" s="215"/>
      <c r="D11" s="78"/>
      <c r="E11" s="217"/>
      <c r="F11" s="217"/>
      <c r="G11" s="217"/>
      <c r="H11" s="217"/>
      <c r="I11" s="217"/>
      <c r="J11" s="227"/>
      <c r="K11" s="227"/>
      <c r="L11" s="227"/>
    </row>
    <row r="12" spans="1:12" ht="30" customHeight="1">
      <c r="A12" s="254"/>
      <c r="B12" s="255"/>
      <c r="C12" s="215"/>
      <c r="D12" s="78"/>
      <c r="E12" s="217"/>
      <c r="F12" s="217"/>
      <c r="G12" s="217"/>
      <c r="H12" s="217"/>
      <c r="I12" s="217"/>
      <c r="J12" s="227"/>
      <c r="K12" s="227"/>
      <c r="L12" s="227"/>
    </row>
    <row r="13" spans="1:12" ht="30" customHeight="1">
      <c r="A13" s="254" t="s">
        <v>344</v>
      </c>
      <c r="B13" s="255"/>
      <c r="C13" s="215" t="str">
        <f>IFERROR(VLOOKUP($A13,生活援助リスト!$A$2:$B$37,2,FALSE),"")</f>
        <v>介護職の仕事内容や働く現場の理解</v>
      </c>
      <c r="D13" s="78"/>
      <c r="E13" s="217"/>
      <c r="F13" s="217"/>
      <c r="G13" s="217"/>
      <c r="H13" s="217"/>
      <c r="I13" s="217"/>
      <c r="J13" s="227"/>
      <c r="K13" s="227"/>
      <c r="L13" s="227"/>
    </row>
    <row r="14" spans="1:12" ht="30" customHeight="1">
      <c r="A14" s="254"/>
      <c r="B14" s="255"/>
      <c r="C14" s="215"/>
      <c r="D14" s="101"/>
      <c r="E14" s="217"/>
      <c r="F14" s="217"/>
      <c r="G14" s="217"/>
      <c r="H14" s="217"/>
      <c r="I14" s="217"/>
      <c r="J14" s="227"/>
      <c r="K14" s="227"/>
      <c r="L14" s="227"/>
    </row>
    <row r="15" spans="1:12" ht="30" customHeight="1">
      <c r="A15" s="254"/>
      <c r="B15" s="255"/>
      <c r="C15" s="215"/>
      <c r="D15" s="101"/>
      <c r="E15" s="217"/>
      <c r="F15" s="217"/>
      <c r="G15" s="217"/>
      <c r="H15" s="217"/>
      <c r="I15" s="217"/>
      <c r="J15" s="227"/>
      <c r="K15" s="227"/>
      <c r="L15" s="227"/>
    </row>
    <row r="16" spans="1:12" ht="30" customHeight="1">
      <c r="A16" s="254"/>
      <c r="B16" s="255"/>
      <c r="C16" s="215"/>
      <c r="D16" s="78"/>
      <c r="E16" s="217"/>
      <c r="F16" s="217"/>
      <c r="G16" s="217"/>
      <c r="H16" s="217"/>
      <c r="I16" s="217"/>
      <c r="J16" s="227"/>
      <c r="K16" s="227"/>
      <c r="L16" s="227"/>
    </row>
    <row r="17" spans="1:12" ht="30" customHeight="1">
      <c r="A17" s="254"/>
      <c r="B17" s="255"/>
      <c r="C17" s="215"/>
      <c r="D17" s="78"/>
      <c r="E17" s="217"/>
      <c r="F17" s="217"/>
      <c r="G17" s="217"/>
      <c r="H17" s="217"/>
      <c r="I17" s="217"/>
      <c r="J17" s="227"/>
      <c r="K17" s="227"/>
      <c r="L17" s="227"/>
    </row>
    <row r="18" spans="1:12" ht="30" customHeight="1">
      <c r="A18" s="254"/>
      <c r="B18" s="255"/>
      <c r="C18" s="215"/>
      <c r="D18" s="78"/>
      <c r="E18" s="217"/>
      <c r="F18" s="217"/>
      <c r="G18" s="217"/>
      <c r="H18" s="217"/>
      <c r="I18" s="217"/>
      <c r="J18" s="227"/>
      <c r="K18" s="227"/>
      <c r="L18" s="227"/>
    </row>
    <row r="19" spans="1:12" ht="30" customHeight="1">
      <c r="A19" s="254" t="s">
        <v>345</v>
      </c>
      <c r="B19" s="255"/>
      <c r="C19" s="215" t="str">
        <f>IFERROR(VLOOKUP($A19,生活援助リスト!$A$2:$B$37,2,FALSE),"")</f>
        <v>人権の尊重と尊厳を支える介護</v>
      </c>
      <c r="D19" s="78"/>
      <c r="E19" s="217"/>
      <c r="F19" s="217"/>
      <c r="G19" s="217"/>
      <c r="H19" s="217"/>
      <c r="I19" s="217"/>
      <c r="J19" s="227"/>
      <c r="K19" s="227"/>
      <c r="L19" s="227"/>
    </row>
    <row r="20" spans="1:12" ht="30" customHeight="1">
      <c r="A20" s="254"/>
      <c r="B20" s="255"/>
      <c r="C20" s="215"/>
      <c r="D20" s="101"/>
      <c r="E20" s="217"/>
      <c r="F20" s="217"/>
      <c r="G20" s="217"/>
      <c r="H20" s="217"/>
      <c r="I20" s="217"/>
      <c r="J20" s="227"/>
      <c r="K20" s="227"/>
      <c r="L20" s="227"/>
    </row>
    <row r="21" spans="1:12" ht="30" customHeight="1">
      <c r="A21" s="254"/>
      <c r="B21" s="255"/>
      <c r="C21" s="215"/>
      <c r="D21" s="101"/>
      <c r="E21" s="217"/>
      <c r="F21" s="217"/>
      <c r="G21" s="217"/>
      <c r="H21" s="217"/>
      <c r="I21" s="217"/>
      <c r="J21" s="227"/>
      <c r="K21" s="227"/>
      <c r="L21" s="227"/>
    </row>
    <row r="22" spans="1:12" ht="30" customHeight="1">
      <c r="A22" s="254"/>
      <c r="B22" s="255"/>
      <c r="C22" s="215"/>
      <c r="D22" s="78"/>
      <c r="E22" s="217"/>
      <c r="F22" s="217"/>
      <c r="G22" s="217"/>
      <c r="H22" s="217"/>
      <c r="I22" s="217"/>
      <c r="J22" s="227"/>
      <c r="K22" s="227"/>
      <c r="L22" s="227"/>
    </row>
    <row r="23" spans="1:12" ht="30" customHeight="1">
      <c r="A23" s="254"/>
      <c r="B23" s="255"/>
      <c r="C23" s="215"/>
      <c r="D23" s="78"/>
      <c r="E23" s="217"/>
      <c r="F23" s="217"/>
      <c r="G23" s="217"/>
      <c r="H23" s="217"/>
      <c r="I23" s="217"/>
      <c r="J23" s="227"/>
      <c r="K23" s="227"/>
      <c r="L23" s="227"/>
    </row>
    <row r="24" spans="1:12" ht="30" customHeight="1">
      <c r="A24" s="254"/>
      <c r="B24" s="255"/>
      <c r="C24" s="215"/>
      <c r="D24" s="78"/>
      <c r="E24" s="217"/>
      <c r="F24" s="217"/>
      <c r="G24" s="217"/>
      <c r="H24" s="217"/>
      <c r="I24" s="217"/>
      <c r="J24" s="227"/>
      <c r="K24" s="227"/>
      <c r="L24" s="227"/>
    </row>
    <row r="25" spans="1:12" ht="30" customHeight="1">
      <c r="A25" s="254" t="s">
        <v>346</v>
      </c>
      <c r="B25" s="255"/>
      <c r="C25" s="215" t="str">
        <f>IFERROR(VLOOKUP($A25,生活援助リスト!$A$2:$B$37,2,FALSE),"")</f>
        <v>自立に向けた介護</v>
      </c>
      <c r="D25" s="90"/>
      <c r="E25" s="217"/>
      <c r="F25" s="217"/>
      <c r="G25" s="217"/>
      <c r="H25" s="217"/>
      <c r="I25" s="217"/>
      <c r="J25" s="227"/>
      <c r="K25" s="227"/>
      <c r="L25" s="227"/>
    </row>
    <row r="26" spans="1:12" ht="30" customHeight="1">
      <c r="A26" s="254"/>
      <c r="B26" s="255"/>
      <c r="C26" s="215"/>
      <c r="D26" s="101"/>
      <c r="E26" s="217"/>
      <c r="F26" s="217"/>
      <c r="G26" s="217"/>
      <c r="H26" s="217"/>
      <c r="I26" s="217"/>
      <c r="J26" s="227"/>
      <c r="K26" s="227"/>
      <c r="L26" s="227"/>
    </row>
    <row r="27" spans="1:12" ht="30" customHeight="1">
      <c r="A27" s="254"/>
      <c r="B27" s="255"/>
      <c r="C27" s="215"/>
      <c r="D27" s="101"/>
      <c r="E27" s="217"/>
      <c r="F27" s="217"/>
      <c r="G27" s="217"/>
      <c r="H27" s="217"/>
      <c r="I27" s="217"/>
      <c r="J27" s="227"/>
      <c r="K27" s="227"/>
      <c r="L27" s="227"/>
    </row>
    <row r="28" spans="1:12" ht="30" customHeight="1">
      <c r="A28" s="254"/>
      <c r="B28" s="255"/>
      <c r="C28" s="215"/>
      <c r="D28" s="90"/>
      <c r="E28" s="217"/>
      <c r="F28" s="217"/>
      <c r="G28" s="217"/>
      <c r="H28" s="217"/>
      <c r="I28" s="217"/>
      <c r="J28" s="227"/>
      <c r="K28" s="227"/>
      <c r="L28" s="227"/>
    </row>
    <row r="29" spans="1:12" ht="30" customHeight="1">
      <c r="A29" s="254"/>
      <c r="B29" s="255"/>
      <c r="C29" s="215"/>
      <c r="D29" s="90"/>
      <c r="E29" s="217"/>
      <c r="F29" s="217"/>
      <c r="G29" s="217"/>
      <c r="H29" s="217"/>
      <c r="I29" s="217"/>
      <c r="J29" s="227"/>
      <c r="K29" s="227"/>
      <c r="L29" s="227"/>
    </row>
    <row r="30" spans="1:12" ht="30" customHeight="1">
      <c r="A30" s="254"/>
      <c r="B30" s="255"/>
      <c r="C30" s="215"/>
      <c r="D30" s="90"/>
      <c r="E30" s="217"/>
      <c r="F30" s="217"/>
      <c r="G30" s="217"/>
      <c r="H30" s="217"/>
      <c r="I30" s="217"/>
      <c r="J30" s="227"/>
      <c r="K30" s="227"/>
      <c r="L30" s="227"/>
    </row>
    <row r="31" spans="1:12" ht="30" customHeight="1">
      <c r="A31" s="254" t="s">
        <v>347</v>
      </c>
      <c r="B31" s="255"/>
      <c r="C31" s="215" t="str">
        <f>IFERROR(VLOOKUP($A31,生活援助リスト!$A$2:$B$37,2,FALSE),"")</f>
        <v>介護職の役割、専門性と多職種との連携　　　　　</v>
      </c>
      <c r="D31" s="101"/>
      <c r="E31" s="217"/>
      <c r="F31" s="217"/>
      <c r="G31" s="217"/>
      <c r="H31" s="217"/>
      <c r="I31" s="217"/>
      <c r="J31" s="227"/>
      <c r="K31" s="227"/>
      <c r="L31" s="227"/>
    </row>
    <row r="32" spans="1:12" ht="30" customHeight="1">
      <c r="A32" s="254"/>
      <c r="B32" s="255"/>
      <c r="C32" s="215"/>
      <c r="D32" s="101"/>
      <c r="E32" s="217"/>
      <c r="F32" s="217"/>
      <c r="G32" s="217"/>
      <c r="H32" s="217"/>
      <c r="I32" s="217"/>
      <c r="J32" s="227"/>
      <c r="K32" s="227"/>
      <c r="L32" s="227"/>
    </row>
    <row r="33" spans="1:12" ht="30" customHeight="1">
      <c r="A33" s="254"/>
      <c r="B33" s="255"/>
      <c r="C33" s="215"/>
      <c r="D33" s="101"/>
      <c r="E33" s="217"/>
      <c r="F33" s="217"/>
      <c r="G33" s="217"/>
      <c r="H33" s="217"/>
      <c r="I33" s="217"/>
      <c r="J33" s="227"/>
      <c r="K33" s="227"/>
      <c r="L33" s="227"/>
    </row>
    <row r="34" spans="1:12" ht="30" customHeight="1">
      <c r="A34" s="254"/>
      <c r="B34" s="255"/>
      <c r="C34" s="215"/>
      <c r="D34" s="101"/>
      <c r="E34" s="217"/>
      <c r="F34" s="217"/>
      <c r="G34" s="217"/>
      <c r="H34" s="217"/>
      <c r="I34" s="217"/>
      <c r="J34" s="227"/>
      <c r="K34" s="227"/>
      <c r="L34" s="227"/>
    </row>
    <row r="35" spans="1:12" ht="30" customHeight="1">
      <c r="A35" s="254"/>
      <c r="B35" s="255"/>
      <c r="C35" s="215"/>
      <c r="D35" s="101"/>
      <c r="E35" s="217"/>
      <c r="F35" s="217"/>
      <c r="G35" s="217"/>
      <c r="H35" s="217"/>
      <c r="I35" s="217"/>
      <c r="J35" s="227"/>
      <c r="K35" s="227"/>
      <c r="L35" s="227"/>
    </row>
    <row r="36" spans="1:12" ht="30" customHeight="1">
      <c r="A36" s="254"/>
      <c r="B36" s="255"/>
      <c r="C36" s="215"/>
      <c r="D36" s="101"/>
      <c r="E36" s="217"/>
      <c r="F36" s="217"/>
      <c r="G36" s="217"/>
      <c r="H36" s="217"/>
      <c r="I36" s="217"/>
      <c r="J36" s="227"/>
      <c r="K36" s="227"/>
      <c r="L36" s="227"/>
    </row>
    <row r="37" spans="1:12" ht="30" customHeight="1">
      <c r="A37" s="254" t="s">
        <v>348</v>
      </c>
      <c r="B37" s="255"/>
      <c r="C37" s="215" t="str">
        <f>IFERROR(VLOOKUP($A37,生活援助リスト!$A$2:$B$37,2,FALSE),"")</f>
        <v>介護職の職業倫理</v>
      </c>
      <c r="D37" s="101"/>
      <c r="E37" s="217"/>
      <c r="F37" s="217"/>
      <c r="G37" s="217"/>
      <c r="H37" s="217"/>
      <c r="I37" s="217"/>
      <c r="J37" s="227"/>
      <c r="K37" s="227"/>
      <c r="L37" s="227"/>
    </row>
    <row r="38" spans="1:12" ht="30" customHeight="1">
      <c r="A38" s="254"/>
      <c r="B38" s="255"/>
      <c r="C38" s="215"/>
      <c r="D38" s="101"/>
      <c r="E38" s="217"/>
      <c r="F38" s="217"/>
      <c r="G38" s="217"/>
      <c r="H38" s="217"/>
      <c r="I38" s="217"/>
      <c r="J38" s="227"/>
      <c r="K38" s="227"/>
      <c r="L38" s="227"/>
    </row>
    <row r="39" spans="1:12" ht="30" customHeight="1">
      <c r="A39" s="254"/>
      <c r="B39" s="255"/>
      <c r="C39" s="215"/>
      <c r="D39" s="101"/>
      <c r="E39" s="217"/>
      <c r="F39" s="217"/>
      <c r="G39" s="217"/>
      <c r="H39" s="217"/>
      <c r="I39" s="217"/>
      <c r="J39" s="227"/>
      <c r="K39" s="227"/>
      <c r="L39" s="227"/>
    </row>
    <row r="40" spans="1:12" ht="30" customHeight="1">
      <c r="A40" s="254"/>
      <c r="B40" s="255"/>
      <c r="C40" s="215"/>
      <c r="D40" s="101"/>
      <c r="E40" s="217"/>
      <c r="F40" s="217"/>
      <c r="G40" s="217"/>
      <c r="H40" s="217"/>
      <c r="I40" s="217"/>
      <c r="J40" s="227"/>
      <c r="K40" s="227"/>
      <c r="L40" s="227"/>
    </row>
    <row r="41" spans="1:12" ht="30" customHeight="1">
      <c r="A41" s="254"/>
      <c r="B41" s="255"/>
      <c r="C41" s="215"/>
      <c r="D41" s="101"/>
      <c r="E41" s="217"/>
      <c r="F41" s="217"/>
      <c r="G41" s="217"/>
      <c r="H41" s="217"/>
      <c r="I41" s="217"/>
      <c r="J41" s="227"/>
      <c r="K41" s="227"/>
      <c r="L41" s="227"/>
    </row>
    <row r="42" spans="1:12" ht="30" customHeight="1">
      <c r="A42" s="254"/>
      <c r="B42" s="255"/>
      <c r="C42" s="215"/>
      <c r="D42" s="101"/>
      <c r="E42" s="217"/>
      <c r="F42" s="217"/>
      <c r="G42" s="217"/>
      <c r="H42" s="217"/>
      <c r="I42" s="217"/>
      <c r="J42" s="227"/>
      <c r="K42" s="227"/>
      <c r="L42" s="227"/>
    </row>
    <row r="43" spans="1:12" ht="30" customHeight="1">
      <c r="A43" s="254" t="s">
        <v>349</v>
      </c>
      <c r="B43" s="255"/>
      <c r="C43" s="215" t="str">
        <f>IFERROR(VLOOKUP($A43,生活援助リスト!$A$2:$B$37,2,FALSE),"")</f>
        <v>介護における安全の確保とリスクマネジメント</v>
      </c>
      <c r="D43" s="101"/>
      <c r="E43" s="217"/>
      <c r="F43" s="217"/>
      <c r="G43" s="217"/>
      <c r="H43" s="217"/>
      <c r="I43" s="217"/>
      <c r="J43" s="227"/>
      <c r="K43" s="227"/>
      <c r="L43" s="227"/>
    </row>
    <row r="44" spans="1:12" ht="30" customHeight="1">
      <c r="A44" s="254"/>
      <c r="B44" s="255"/>
      <c r="C44" s="215"/>
      <c r="D44" s="101"/>
      <c r="E44" s="217"/>
      <c r="F44" s="217"/>
      <c r="G44" s="217"/>
      <c r="H44" s="217"/>
      <c r="I44" s="217"/>
      <c r="J44" s="227"/>
      <c r="K44" s="227"/>
      <c r="L44" s="227"/>
    </row>
    <row r="45" spans="1:12" ht="30" customHeight="1">
      <c r="A45" s="254"/>
      <c r="B45" s="255"/>
      <c r="C45" s="215"/>
      <c r="D45" s="101"/>
      <c r="E45" s="217"/>
      <c r="F45" s="217"/>
      <c r="G45" s="217"/>
      <c r="H45" s="217"/>
      <c r="I45" s="217"/>
      <c r="J45" s="227"/>
      <c r="K45" s="227"/>
      <c r="L45" s="227"/>
    </row>
    <row r="46" spans="1:12" ht="30" customHeight="1">
      <c r="A46" s="254"/>
      <c r="B46" s="255"/>
      <c r="C46" s="215"/>
      <c r="D46" s="101"/>
      <c r="E46" s="217"/>
      <c r="F46" s="217"/>
      <c r="G46" s="217"/>
      <c r="H46" s="217"/>
      <c r="I46" s="217"/>
      <c r="J46" s="227"/>
      <c r="K46" s="227"/>
      <c r="L46" s="227"/>
    </row>
    <row r="47" spans="1:12" ht="30" customHeight="1">
      <c r="A47" s="254"/>
      <c r="B47" s="255"/>
      <c r="C47" s="215"/>
      <c r="D47" s="101"/>
      <c r="E47" s="217"/>
      <c r="F47" s="217"/>
      <c r="G47" s="217"/>
      <c r="H47" s="217"/>
      <c r="I47" s="217"/>
      <c r="J47" s="227"/>
      <c r="K47" s="227"/>
      <c r="L47" s="227"/>
    </row>
    <row r="48" spans="1:12" ht="30" customHeight="1">
      <c r="A48" s="254"/>
      <c r="B48" s="255"/>
      <c r="C48" s="215"/>
      <c r="D48" s="101"/>
      <c r="E48" s="217"/>
      <c r="F48" s="217"/>
      <c r="G48" s="217"/>
      <c r="H48" s="217"/>
      <c r="I48" s="217"/>
      <c r="J48" s="227"/>
      <c r="K48" s="227"/>
      <c r="L48" s="227"/>
    </row>
    <row r="49" spans="1:12" ht="30" customHeight="1">
      <c r="A49" s="254" t="s">
        <v>350</v>
      </c>
      <c r="B49" s="255"/>
      <c r="C49" s="215" t="str">
        <f>IFERROR(VLOOKUP($A49,生活援助リスト!$A$2:$B$37,2,FALSE),"")</f>
        <v>介護職の安全</v>
      </c>
      <c r="D49" s="101"/>
      <c r="E49" s="217"/>
      <c r="F49" s="217"/>
      <c r="G49" s="217"/>
      <c r="H49" s="217"/>
      <c r="I49" s="217"/>
      <c r="J49" s="227"/>
      <c r="K49" s="227"/>
      <c r="L49" s="227"/>
    </row>
    <row r="50" spans="1:12" ht="30" customHeight="1">
      <c r="A50" s="254"/>
      <c r="B50" s="255"/>
      <c r="C50" s="215"/>
      <c r="D50" s="101"/>
      <c r="E50" s="217"/>
      <c r="F50" s="217"/>
      <c r="G50" s="217"/>
      <c r="H50" s="217"/>
      <c r="I50" s="217"/>
      <c r="J50" s="227"/>
      <c r="K50" s="227"/>
      <c r="L50" s="227"/>
    </row>
    <row r="51" spans="1:12" ht="30" customHeight="1">
      <c r="A51" s="254"/>
      <c r="B51" s="255"/>
      <c r="C51" s="215"/>
      <c r="D51" s="101"/>
      <c r="E51" s="217"/>
      <c r="F51" s="217"/>
      <c r="G51" s="217"/>
      <c r="H51" s="217"/>
      <c r="I51" s="217"/>
      <c r="J51" s="227"/>
      <c r="K51" s="227"/>
      <c r="L51" s="227"/>
    </row>
    <row r="52" spans="1:12" ht="30" customHeight="1">
      <c r="A52" s="254"/>
      <c r="B52" s="255"/>
      <c r="C52" s="215"/>
      <c r="D52" s="101"/>
      <c r="E52" s="217"/>
      <c r="F52" s="217"/>
      <c r="G52" s="217"/>
      <c r="H52" s="217"/>
      <c r="I52" s="217"/>
      <c r="J52" s="227"/>
      <c r="K52" s="227"/>
      <c r="L52" s="227"/>
    </row>
    <row r="53" spans="1:12" ht="30" customHeight="1">
      <c r="A53" s="254"/>
      <c r="B53" s="255"/>
      <c r="C53" s="215"/>
      <c r="D53" s="101"/>
      <c r="E53" s="217"/>
      <c r="F53" s="217"/>
      <c r="G53" s="217"/>
      <c r="H53" s="217"/>
      <c r="I53" s="217"/>
      <c r="J53" s="227"/>
      <c r="K53" s="227"/>
      <c r="L53" s="227"/>
    </row>
    <row r="54" spans="1:12" ht="30" customHeight="1">
      <c r="A54" s="254"/>
      <c r="B54" s="255"/>
      <c r="C54" s="215"/>
      <c r="D54" s="101"/>
      <c r="E54" s="217"/>
      <c r="F54" s="217"/>
      <c r="G54" s="217"/>
      <c r="H54" s="217"/>
      <c r="I54" s="217"/>
      <c r="J54" s="227"/>
      <c r="K54" s="227"/>
      <c r="L54" s="227"/>
    </row>
    <row r="55" spans="1:12" ht="30" customHeight="1">
      <c r="A55" s="254" t="s">
        <v>351</v>
      </c>
      <c r="B55" s="255"/>
      <c r="C55" s="215" t="str">
        <f>IFERROR(VLOOKUP($A55,生活援助リスト!$A$2:$B$37,2,FALSE),"")</f>
        <v>介護保険制度</v>
      </c>
      <c r="D55" s="101"/>
      <c r="E55" s="217"/>
      <c r="F55" s="217"/>
      <c r="G55" s="217"/>
      <c r="H55" s="217"/>
      <c r="I55" s="217"/>
      <c r="J55" s="227"/>
      <c r="K55" s="227"/>
      <c r="L55" s="227"/>
    </row>
    <row r="56" spans="1:12" ht="30" customHeight="1">
      <c r="A56" s="254"/>
      <c r="B56" s="255"/>
      <c r="C56" s="215"/>
      <c r="D56" s="101"/>
      <c r="E56" s="217"/>
      <c r="F56" s="217"/>
      <c r="G56" s="217"/>
      <c r="H56" s="217"/>
      <c r="I56" s="217"/>
      <c r="J56" s="227"/>
      <c r="K56" s="227"/>
      <c r="L56" s="227"/>
    </row>
    <row r="57" spans="1:12" ht="30" customHeight="1">
      <c r="A57" s="254"/>
      <c r="B57" s="255"/>
      <c r="C57" s="215"/>
      <c r="D57" s="101"/>
      <c r="E57" s="217"/>
      <c r="F57" s="217"/>
      <c r="G57" s="217"/>
      <c r="H57" s="217"/>
      <c r="I57" s="217"/>
      <c r="J57" s="227"/>
      <c r="K57" s="227"/>
      <c r="L57" s="227"/>
    </row>
    <row r="58" spans="1:12" ht="30" customHeight="1">
      <c r="A58" s="254"/>
      <c r="B58" s="255"/>
      <c r="C58" s="215"/>
      <c r="D58" s="101"/>
      <c r="E58" s="217"/>
      <c r="F58" s="217"/>
      <c r="G58" s="217"/>
      <c r="H58" s="217"/>
      <c r="I58" s="217"/>
      <c r="J58" s="227"/>
      <c r="K58" s="227"/>
      <c r="L58" s="227"/>
    </row>
    <row r="59" spans="1:12" ht="30" customHeight="1">
      <c r="A59" s="254"/>
      <c r="B59" s="255"/>
      <c r="C59" s="215"/>
      <c r="D59" s="101"/>
      <c r="E59" s="217"/>
      <c r="F59" s="217"/>
      <c r="G59" s="217"/>
      <c r="H59" s="217"/>
      <c r="I59" s="217"/>
      <c r="J59" s="227"/>
      <c r="K59" s="227"/>
      <c r="L59" s="227"/>
    </row>
    <row r="60" spans="1:12" ht="30" customHeight="1">
      <c r="A60" s="254"/>
      <c r="B60" s="255"/>
      <c r="C60" s="215"/>
      <c r="D60" s="101"/>
      <c r="E60" s="217"/>
      <c r="F60" s="217"/>
      <c r="G60" s="217"/>
      <c r="H60" s="217"/>
      <c r="I60" s="217"/>
      <c r="J60" s="227"/>
      <c r="K60" s="227"/>
      <c r="L60" s="227"/>
    </row>
    <row r="61" spans="1:12" ht="30" customHeight="1">
      <c r="A61" s="254" t="s">
        <v>352</v>
      </c>
      <c r="B61" s="255"/>
      <c r="C61" s="215" t="str">
        <f>IFERROR(VLOOKUP($A61,生活援助リスト!$A$2:$B$37,2,FALSE),"")</f>
        <v>医療と連携とリハビリテーション</v>
      </c>
      <c r="D61" s="101"/>
      <c r="E61" s="217"/>
      <c r="F61" s="217"/>
      <c r="G61" s="217"/>
      <c r="H61" s="217"/>
      <c r="I61" s="217"/>
      <c r="J61" s="227"/>
      <c r="K61" s="227"/>
      <c r="L61" s="227"/>
    </row>
    <row r="62" spans="1:12" ht="30" customHeight="1">
      <c r="A62" s="254"/>
      <c r="B62" s="255"/>
      <c r="C62" s="215"/>
      <c r="D62" s="101"/>
      <c r="E62" s="217"/>
      <c r="F62" s="217"/>
      <c r="G62" s="217"/>
      <c r="H62" s="217"/>
      <c r="I62" s="217"/>
      <c r="J62" s="227"/>
      <c r="K62" s="227"/>
      <c r="L62" s="227"/>
    </row>
    <row r="63" spans="1:12" ht="30" customHeight="1">
      <c r="A63" s="254"/>
      <c r="B63" s="255"/>
      <c r="C63" s="215"/>
      <c r="D63" s="101"/>
      <c r="E63" s="217"/>
      <c r="F63" s="217"/>
      <c r="G63" s="217"/>
      <c r="H63" s="217"/>
      <c r="I63" s="217"/>
      <c r="J63" s="227"/>
      <c r="K63" s="227"/>
      <c r="L63" s="227"/>
    </row>
    <row r="64" spans="1:12" ht="30" customHeight="1">
      <c r="A64" s="254"/>
      <c r="B64" s="255"/>
      <c r="C64" s="215"/>
      <c r="D64" s="101"/>
      <c r="E64" s="217"/>
      <c r="F64" s="217"/>
      <c r="G64" s="217"/>
      <c r="H64" s="217"/>
      <c r="I64" s="217"/>
      <c r="J64" s="227"/>
      <c r="K64" s="227"/>
      <c r="L64" s="227"/>
    </row>
    <row r="65" spans="1:12" ht="30" customHeight="1">
      <c r="A65" s="254"/>
      <c r="B65" s="255"/>
      <c r="C65" s="215"/>
      <c r="D65" s="101"/>
      <c r="E65" s="217"/>
      <c r="F65" s="217"/>
      <c r="G65" s="217"/>
      <c r="H65" s="217"/>
      <c r="I65" s="217"/>
      <c r="J65" s="227"/>
      <c r="K65" s="227"/>
      <c r="L65" s="227"/>
    </row>
    <row r="66" spans="1:12" ht="30" customHeight="1">
      <c r="A66" s="254"/>
      <c r="B66" s="255"/>
      <c r="C66" s="215"/>
      <c r="D66" s="101"/>
      <c r="E66" s="217"/>
      <c r="F66" s="217"/>
      <c r="G66" s="217"/>
      <c r="H66" s="217"/>
      <c r="I66" s="217"/>
      <c r="J66" s="227"/>
      <c r="K66" s="227"/>
      <c r="L66" s="227"/>
    </row>
    <row r="67" spans="1:12" ht="30" customHeight="1">
      <c r="A67" s="254" t="s">
        <v>353</v>
      </c>
      <c r="B67" s="255"/>
      <c r="C67" s="215" t="str">
        <f>IFERROR(VLOOKUP($A67,生活援助リスト!$A$2:$B$37,2,FALSE),"")</f>
        <v>障害者福祉制度およびその他制度</v>
      </c>
      <c r="D67" s="101"/>
      <c r="E67" s="217"/>
      <c r="F67" s="217"/>
      <c r="G67" s="217"/>
      <c r="H67" s="217"/>
      <c r="I67" s="217"/>
      <c r="J67" s="227"/>
      <c r="K67" s="227"/>
      <c r="L67" s="227"/>
    </row>
    <row r="68" spans="1:12" ht="30" customHeight="1">
      <c r="A68" s="254"/>
      <c r="B68" s="255"/>
      <c r="C68" s="215"/>
      <c r="D68" s="101"/>
      <c r="E68" s="217"/>
      <c r="F68" s="217"/>
      <c r="G68" s="217"/>
      <c r="H68" s="217"/>
      <c r="I68" s="217"/>
      <c r="J68" s="227"/>
      <c r="K68" s="227"/>
      <c r="L68" s="227"/>
    </row>
    <row r="69" spans="1:12" ht="30" customHeight="1">
      <c r="A69" s="254"/>
      <c r="B69" s="255"/>
      <c r="C69" s="215"/>
      <c r="D69" s="101"/>
      <c r="E69" s="217"/>
      <c r="F69" s="217"/>
      <c r="G69" s="217"/>
      <c r="H69" s="217"/>
      <c r="I69" s="217"/>
      <c r="J69" s="227"/>
      <c r="K69" s="227"/>
      <c r="L69" s="227"/>
    </row>
    <row r="70" spans="1:12" ht="30" customHeight="1">
      <c r="A70" s="254"/>
      <c r="B70" s="255"/>
      <c r="C70" s="215"/>
      <c r="D70" s="101"/>
      <c r="E70" s="217"/>
      <c r="F70" s="217"/>
      <c r="G70" s="217"/>
      <c r="H70" s="217"/>
      <c r="I70" s="217"/>
      <c r="J70" s="227"/>
      <c r="K70" s="227"/>
      <c r="L70" s="227"/>
    </row>
    <row r="71" spans="1:12" ht="30" customHeight="1">
      <c r="A71" s="254"/>
      <c r="B71" s="255"/>
      <c r="C71" s="215"/>
      <c r="D71" s="101"/>
      <c r="E71" s="217"/>
      <c r="F71" s="217"/>
      <c r="G71" s="217"/>
      <c r="H71" s="217"/>
      <c r="I71" s="217"/>
      <c r="J71" s="227"/>
      <c r="K71" s="227"/>
      <c r="L71" s="227"/>
    </row>
    <row r="72" spans="1:12" ht="30" customHeight="1">
      <c r="A72" s="254"/>
      <c r="B72" s="255"/>
      <c r="C72" s="215"/>
      <c r="D72" s="101"/>
      <c r="E72" s="217"/>
      <c r="F72" s="217"/>
      <c r="G72" s="217"/>
      <c r="H72" s="217"/>
      <c r="I72" s="217"/>
      <c r="J72" s="227"/>
      <c r="K72" s="227"/>
      <c r="L72" s="227"/>
    </row>
    <row r="73" spans="1:12" ht="30" customHeight="1">
      <c r="A73" s="254" t="s">
        <v>354</v>
      </c>
      <c r="B73" s="255"/>
      <c r="C73" s="215" t="str">
        <f>IFERROR(VLOOKUP($A73,生活援助リスト!$A$2:$B$37,2,FALSE),"")</f>
        <v>介護におけるコミニュケーション</v>
      </c>
      <c r="D73" s="101"/>
      <c r="E73" s="217"/>
      <c r="F73" s="217"/>
      <c r="G73" s="217"/>
      <c r="H73" s="217"/>
      <c r="I73" s="217"/>
      <c r="J73" s="227"/>
      <c r="K73" s="227"/>
      <c r="L73" s="227"/>
    </row>
    <row r="74" spans="1:12" ht="30" customHeight="1">
      <c r="A74" s="254"/>
      <c r="B74" s="255"/>
      <c r="C74" s="215"/>
      <c r="D74" s="101"/>
      <c r="E74" s="217"/>
      <c r="F74" s="217"/>
      <c r="G74" s="217"/>
      <c r="H74" s="217"/>
      <c r="I74" s="217"/>
      <c r="J74" s="227"/>
      <c r="K74" s="227"/>
      <c r="L74" s="227"/>
    </row>
    <row r="75" spans="1:12" ht="30" customHeight="1">
      <c r="A75" s="254"/>
      <c r="B75" s="255"/>
      <c r="C75" s="215"/>
      <c r="D75" s="101"/>
      <c r="E75" s="217"/>
      <c r="F75" s="217"/>
      <c r="G75" s="217"/>
      <c r="H75" s="217"/>
      <c r="I75" s="217"/>
      <c r="J75" s="227"/>
      <c r="K75" s="227"/>
      <c r="L75" s="227"/>
    </row>
    <row r="76" spans="1:12" ht="30" customHeight="1">
      <c r="A76" s="254"/>
      <c r="B76" s="255"/>
      <c r="C76" s="215"/>
      <c r="D76" s="101"/>
      <c r="E76" s="217"/>
      <c r="F76" s="217"/>
      <c r="G76" s="217"/>
      <c r="H76" s="217"/>
      <c r="I76" s="217"/>
      <c r="J76" s="227"/>
      <c r="K76" s="227"/>
      <c r="L76" s="227"/>
    </row>
    <row r="77" spans="1:12" ht="30" customHeight="1">
      <c r="A77" s="254"/>
      <c r="B77" s="255"/>
      <c r="C77" s="215"/>
      <c r="D77" s="101"/>
      <c r="E77" s="217"/>
      <c r="F77" s="217"/>
      <c r="G77" s="217"/>
      <c r="H77" s="217"/>
      <c r="I77" s="217"/>
      <c r="J77" s="227"/>
      <c r="K77" s="227"/>
      <c r="L77" s="227"/>
    </row>
    <row r="78" spans="1:12" ht="30" customHeight="1">
      <c r="A78" s="254"/>
      <c r="B78" s="255"/>
      <c r="C78" s="215"/>
      <c r="D78" s="101"/>
      <c r="E78" s="217"/>
      <c r="F78" s="217"/>
      <c r="G78" s="217"/>
      <c r="H78" s="217"/>
      <c r="I78" s="217"/>
      <c r="J78" s="227"/>
      <c r="K78" s="227"/>
      <c r="L78" s="227"/>
    </row>
    <row r="79" spans="1:12" ht="30" customHeight="1">
      <c r="A79" s="254" t="s">
        <v>355</v>
      </c>
      <c r="B79" s="255"/>
      <c r="C79" s="215" t="str">
        <f>IFERROR(VLOOKUP($A79,生活援助リスト!$A$2:$B$37,2,FALSE),"")</f>
        <v>介護におけるチームのコミュニケーション</v>
      </c>
      <c r="D79" s="101"/>
      <c r="E79" s="217"/>
      <c r="F79" s="217"/>
      <c r="G79" s="217"/>
      <c r="H79" s="217"/>
      <c r="I79" s="217"/>
      <c r="J79" s="227"/>
      <c r="K79" s="227"/>
      <c r="L79" s="227"/>
    </row>
    <row r="80" spans="1:12" ht="30" customHeight="1">
      <c r="A80" s="254"/>
      <c r="B80" s="255"/>
      <c r="C80" s="215"/>
      <c r="D80" s="101"/>
      <c r="E80" s="217"/>
      <c r="F80" s="217"/>
      <c r="G80" s="217"/>
      <c r="H80" s="217"/>
      <c r="I80" s="217"/>
      <c r="J80" s="227"/>
      <c r="K80" s="227"/>
      <c r="L80" s="227"/>
    </row>
    <row r="81" spans="1:12" ht="30" customHeight="1">
      <c r="A81" s="254"/>
      <c r="B81" s="255"/>
      <c r="C81" s="215"/>
      <c r="D81" s="101"/>
      <c r="E81" s="217"/>
      <c r="F81" s="217"/>
      <c r="G81" s="217"/>
      <c r="H81" s="217"/>
      <c r="I81" s="217"/>
      <c r="J81" s="227"/>
      <c r="K81" s="227"/>
      <c r="L81" s="227"/>
    </row>
    <row r="82" spans="1:12" ht="30" customHeight="1">
      <c r="A82" s="254"/>
      <c r="B82" s="255"/>
      <c r="C82" s="215"/>
      <c r="D82" s="101"/>
      <c r="E82" s="217"/>
      <c r="F82" s="217"/>
      <c r="G82" s="217"/>
      <c r="H82" s="217"/>
      <c r="I82" s="217"/>
      <c r="J82" s="227"/>
      <c r="K82" s="227"/>
      <c r="L82" s="227"/>
    </row>
    <row r="83" spans="1:12" ht="30" customHeight="1">
      <c r="A83" s="254"/>
      <c r="B83" s="255"/>
      <c r="C83" s="215"/>
      <c r="D83" s="101"/>
      <c r="E83" s="217"/>
      <c r="F83" s="217"/>
      <c r="G83" s="217"/>
      <c r="H83" s="217"/>
      <c r="I83" s="217"/>
      <c r="J83" s="227"/>
      <c r="K83" s="227"/>
      <c r="L83" s="227"/>
    </row>
    <row r="84" spans="1:12" ht="30" customHeight="1">
      <c r="A84" s="254"/>
      <c r="B84" s="255"/>
      <c r="C84" s="215"/>
      <c r="D84" s="101"/>
      <c r="E84" s="217"/>
      <c r="F84" s="217"/>
      <c r="G84" s="217"/>
      <c r="H84" s="217"/>
      <c r="I84" s="217"/>
      <c r="J84" s="227"/>
      <c r="K84" s="227"/>
      <c r="L84" s="227"/>
    </row>
    <row r="85" spans="1:12" ht="30" customHeight="1">
      <c r="A85" s="254" t="s">
        <v>356</v>
      </c>
      <c r="B85" s="255"/>
      <c r="C85" s="215" t="str">
        <f>IFERROR(VLOOKUP($A85,生活援助リスト!$A$2:$B$37,2,FALSE),"")</f>
        <v>老化と認知症の理解</v>
      </c>
      <c r="D85" s="101"/>
      <c r="E85" s="217"/>
      <c r="F85" s="217"/>
      <c r="G85" s="217"/>
      <c r="H85" s="217"/>
      <c r="I85" s="217"/>
      <c r="J85" s="227"/>
      <c r="K85" s="227"/>
      <c r="L85" s="227"/>
    </row>
    <row r="86" spans="1:12" ht="30" customHeight="1">
      <c r="A86" s="254"/>
      <c r="B86" s="255"/>
      <c r="C86" s="215"/>
      <c r="D86" s="101"/>
      <c r="E86" s="217"/>
      <c r="F86" s="217"/>
      <c r="G86" s="217"/>
      <c r="H86" s="217"/>
      <c r="I86" s="217"/>
      <c r="J86" s="227"/>
      <c r="K86" s="227"/>
      <c r="L86" s="227"/>
    </row>
    <row r="87" spans="1:12" ht="30" customHeight="1">
      <c r="A87" s="254"/>
      <c r="B87" s="255"/>
      <c r="C87" s="215"/>
      <c r="D87" s="101"/>
      <c r="E87" s="217"/>
      <c r="F87" s="217"/>
      <c r="G87" s="217"/>
      <c r="H87" s="217"/>
      <c r="I87" s="217"/>
      <c r="J87" s="227"/>
      <c r="K87" s="227"/>
      <c r="L87" s="227"/>
    </row>
    <row r="88" spans="1:12" ht="30" customHeight="1">
      <c r="A88" s="254"/>
      <c r="B88" s="255"/>
      <c r="C88" s="215"/>
      <c r="D88" s="101"/>
      <c r="E88" s="217"/>
      <c r="F88" s="217"/>
      <c r="G88" s="217"/>
      <c r="H88" s="217"/>
      <c r="I88" s="217"/>
      <c r="J88" s="227"/>
      <c r="K88" s="227"/>
      <c r="L88" s="227"/>
    </row>
    <row r="89" spans="1:12" ht="30" customHeight="1">
      <c r="A89" s="254"/>
      <c r="B89" s="255"/>
      <c r="C89" s="215"/>
      <c r="D89" s="101"/>
      <c r="E89" s="217"/>
      <c r="F89" s="217"/>
      <c r="G89" s="217"/>
      <c r="H89" s="217"/>
      <c r="I89" s="217"/>
      <c r="J89" s="227"/>
      <c r="K89" s="227"/>
      <c r="L89" s="227"/>
    </row>
    <row r="90" spans="1:12" ht="30" customHeight="1">
      <c r="A90" s="254"/>
      <c r="B90" s="255"/>
      <c r="C90" s="215"/>
      <c r="D90" s="101"/>
      <c r="E90" s="217"/>
      <c r="F90" s="217"/>
      <c r="G90" s="217"/>
      <c r="H90" s="217"/>
      <c r="I90" s="217"/>
      <c r="J90" s="227"/>
      <c r="K90" s="227"/>
      <c r="L90" s="227"/>
    </row>
    <row r="91" spans="1:12" ht="30" customHeight="1">
      <c r="A91" s="254" t="s">
        <v>357</v>
      </c>
      <c r="B91" s="255"/>
      <c r="C91" s="215" t="str">
        <f>IFERROR(VLOOKUP($A91,生活援助リスト!$A$2:$B$37,2,FALSE),"")</f>
        <v>高齢者と健康</v>
      </c>
      <c r="D91" s="101"/>
      <c r="E91" s="217"/>
      <c r="F91" s="217"/>
      <c r="G91" s="217"/>
      <c r="H91" s="217"/>
      <c r="I91" s="217"/>
      <c r="J91" s="227"/>
      <c r="K91" s="227"/>
      <c r="L91" s="227"/>
    </row>
    <row r="92" spans="1:12" ht="30" customHeight="1">
      <c r="A92" s="254"/>
      <c r="B92" s="255"/>
      <c r="C92" s="215"/>
      <c r="D92" s="101"/>
      <c r="E92" s="217"/>
      <c r="F92" s="217"/>
      <c r="G92" s="217"/>
      <c r="H92" s="217"/>
      <c r="I92" s="217"/>
      <c r="J92" s="227"/>
      <c r="K92" s="227"/>
      <c r="L92" s="227"/>
    </row>
    <row r="93" spans="1:12" ht="30" customHeight="1">
      <c r="A93" s="254"/>
      <c r="B93" s="255"/>
      <c r="C93" s="215"/>
      <c r="D93" s="101"/>
      <c r="E93" s="217"/>
      <c r="F93" s="217"/>
      <c r="G93" s="217"/>
      <c r="H93" s="217"/>
      <c r="I93" s="217"/>
      <c r="J93" s="227"/>
      <c r="K93" s="227"/>
      <c r="L93" s="227"/>
    </row>
    <row r="94" spans="1:12" ht="30" customHeight="1">
      <c r="A94" s="254"/>
      <c r="B94" s="255"/>
      <c r="C94" s="215"/>
      <c r="D94" s="101"/>
      <c r="E94" s="217"/>
      <c r="F94" s="217"/>
      <c r="G94" s="217"/>
      <c r="H94" s="217"/>
      <c r="I94" s="217"/>
      <c r="J94" s="227"/>
      <c r="K94" s="227"/>
      <c r="L94" s="227"/>
    </row>
    <row r="95" spans="1:12" ht="30" customHeight="1">
      <c r="A95" s="254"/>
      <c r="B95" s="255"/>
      <c r="C95" s="215"/>
      <c r="D95" s="101"/>
      <c r="E95" s="217"/>
      <c r="F95" s="217"/>
      <c r="G95" s="217"/>
      <c r="H95" s="217"/>
      <c r="I95" s="217"/>
      <c r="J95" s="227"/>
      <c r="K95" s="227"/>
      <c r="L95" s="227"/>
    </row>
    <row r="96" spans="1:12" ht="30" customHeight="1">
      <c r="A96" s="254"/>
      <c r="B96" s="255"/>
      <c r="C96" s="215"/>
      <c r="D96" s="101"/>
      <c r="E96" s="217"/>
      <c r="F96" s="217"/>
      <c r="G96" s="217"/>
      <c r="H96" s="217"/>
      <c r="I96" s="217"/>
      <c r="J96" s="227"/>
      <c r="K96" s="227"/>
      <c r="L96" s="227"/>
    </row>
    <row r="97" spans="1:12" ht="30" customHeight="1">
      <c r="A97" s="254" t="s">
        <v>358</v>
      </c>
      <c r="B97" s="255"/>
      <c r="C97" s="215" t="str">
        <f>IFERROR(VLOOKUP($A97,生活援助リスト!$A$2:$B$37,2,FALSE),"")</f>
        <v>認知症を取り巻く状況</v>
      </c>
      <c r="D97" s="101"/>
      <c r="E97" s="217"/>
      <c r="F97" s="217"/>
      <c r="G97" s="217"/>
      <c r="H97" s="217"/>
      <c r="I97" s="217"/>
      <c r="J97" s="227"/>
      <c r="K97" s="227"/>
      <c r="L97" s="227"/>
    </row>
    <row r="98" spans="1:12" ht="30" customHeight="1">
      <c r="A98" s="254"/>
      <c r="B98" s="255"/>
      <c r="C98" s="215"/>
      <c r="D98" s="101"/>
      <c r="E98" s="217"/>
      <c r="F98" s="217"/>
      <c r="G98" s="217"/>
      <c r="H98" s="217"/>
      <c r="I98" s="217"/>
      <c r="J98" s="227"/>
      <c r="K98" s="227"/>
      <c r="L98" s="227"/>
    </row>
    <row r="99" spans="1:12" ht="30" customHeight="1">
      <c r="A99" s="254"/>
      <c r="B99" s="255"/>
      <c r="C99" s="215"/>
      <c r="D99" s="101"/>
      <c r="E99" s="217"/>
      <c r="F99" s="217"/>
      <c r="G99" s="217"/>
      <c r="H99" s="217"/>
      <c r="I99" s="217"/>
      <c r="J99" s="227"/>
      <c r="K99" s="227"/>
      <c r="L99" s="227"/>
    </row>
    <row r="100" spans="1:12" ht="30" customHeight="1">
      <c r="A100" s="254"/>
      <c r="B100" s="255"/>
      <c r="C100" s="215"/>
      <c r="D100" s="101"/>
      <c r="E100" s="217"/>
      <c r="F100" s="217"/>
      <c r="G100" s="217"/>
      <c r="H100" s="217"/>
      <c r="I100" s="217"/>
      <c r="J100" s="227"/>
      <c r="K100" s="227"/>
      <c r="L100" s="227"/>
    </row>
    <row r="101" spans="1:12" ht="30" customHeight="1">
      <c r="A101" s="254"/>
      <c r="B101" s="255"/>
      <c r="C101" s="215"/>
      <c r="D101" s="101"/>
      <c r="E101" s="217"/>
      <c r="F101" s="217"/>
      <c r="G101" s="217"/>
      <c r="H101" s="217"/>
      <c r="I101" s="217"/>
      <c r="J101" s="227"/>
      <c r="K101" s="227"/>
      <c r="L101" s="227"/>
    </row>
    <row r="102" spans="1:12" ht="30" customHeight="1">
      <c r="A102" s="254"/>
      <c r="B102" s="255"/>
      <c r="C102" s="215"/>
      <c r="D102" s="101"/>
      <c r="E102" s="217"/>
      <c r="F102" s="217"/>
      <c r="G102" s="217"/>
      <c r="H102" s="217"/>
      <c r="I102" s="217"/>
      <c r="J102" s="227"/>
      <c r="K102" s="227"/>
      <c r="L102" s="227"/>
    </row>
    <row r="103" spans="1:12" ht="30" customHeight="1">
      <c r="A103" s="254" t="s">
        <v>359</v>
      </c>
      <c r="B103" s="255"/>
      <c r="C103" s="215" t="str">
        <f>IFERROR(VLOOKUP($A103,生活援助リスト!$A$2:$B$37,2,FALSE),"")</f>
        <v>医学的側面から見た認知症の基礎と健康管理</v>
      </c>
      <c r="D103" s="101"/>
      <c r="E103" s="217"/>
      <c r="F103" s="217"/>
      <c r="G103" s="217"/>
      <c r="H103" s="217"/>
      <c r="I103" s="217"/>
      <c r="J103" s="227"/>
      <c r="K103" s="227"/>
      <c r="L103" s="227"/>
    </row>
    <row r="104" spans="1:12" ht="30" customHeight="1">
      <c r="A104" s="254"/>
      <c r="B104" s="255"/>
      <c r="C104" s="215"/>
      <c r="D104" s="101"/>
      <c r="E104" s="217"/>
      <c r="F104" s="217"/>
      <c r="G104" s="217"/>
      <c r="H104" s="217"/>
      <c r="I104" s="217"/>
      <c r="J104" s="227"/>
      <c r="K104" s="227"/>
      <c r="L104" s="227"/>
    </row>
    <row r="105" spans="1:12" ht="30" customHeight="1">
      <c r="A105" s="254"/>
      <c r="B105" s="255"/>
      <c r="C105" s="215"/>
      <c r="D105" s="101"/>
      <c r="E105" s="217"/>
      <c r="F105" s="217"/>
      <c r="G105" s="217"/>
      <c r="H105" s="217"/>
      <c r="I105" s="217"/>
      <c r="J105" s="227"/>
      <c r="K105" s="227"/>
      <c r="L105" s="227"/>
    </row>
    <row r="106" spans="1:12" ht="30" customHeight="1">
      <c r="A106" s="254"/>
      <c r="B106" s="255"/>
      <c r="C106" s="215"/>
      <c r="D106" s="101"/>
      <c r="E106" s="217"/>
      <c r="F106" s="217"/>
      <c r="G106" s="217"/>
      <c r="H106" s="217"/>
      <c r="I106" s="217"/>
      <c r="J106" s="227"/>
      <c r="K106" s="227"/>
      <c r="L106" s="227"/>
    </row>
    <row r="107" spans="1:12" ht="30" customHeight="1">
      <c r="A107" s="254"/>
      <c r="B107" s="255"/>
      <c r="C107" s="215"/>
      <c r="D107" s="101"/>
      <c r="E107" s="217"/>
      <c r="F107" s="217"/>
      <c r="G107" s="217"/>
      <c r="H107" s="217"/>
      <c r="I107" s="217"/>
      <c r="J107" s="227"/>
      <c r="K107" s="227"/>
      <c r="L107" s="227"/>
    </row>
    <row r="108" spans="1:12" ht="30" customHeight="1">
      <c r="A108" s="254"/>
      <c r="B108" s="255"/>
      <c r="C108" s="215"/>
      <c r="D108" s="101"/>
      <c r="E108" s="217"/>
      <c r="F108" s="217"/>
      <c r="G108" s="217"/>
      <c r="H108" s="217"/>
      <c r="I108" s="217"/>
      <c r="J108" s="227"/>
      <c r="K108" s="227"/>
      <c r="L108" s="227"/>
    </row>
    <row r="109" spans="1:12" ht="30" customHeight="1">
      <c r="A109" s="254" t="s">
        <v>360</v>
      </c>
      <c r="B109" s="255"/>
      <c r="C109" s="215" t="str">
        <f>IFERROR(VLOOKUP($A109,生活援助リスト!$A$2:$B$37,2,FALSE),"")</f>
        <v>認知症に伴うこころとからだの変化と日常</v>
      </c>
      <c r="D109" s="101"/>
      <c r="E109" s="217"/>
      <c r="F109" s="217"/>
      <c r="G109" s="217"/>
      <c r="H109" s="217"/>
      <c r="I109" s="217"/>
      <c r="J109" s="227"/>
      <c r="K109" s="227"/>
      <c r="L109" s="227"/>
    </row>
    <row r="110" spans="1:12" ht="30" customHeight="1">
      <c r="A110" s="254"/>
      <c r="B110" s="255"/>
      <c r="C110" s="215"/>
      <c r="D110" s="101"/>
      <c r="E110" s="217"/>
      <c r="F110" s="217"/>
      <c r="G110" s="217"/>
      <c r="H110" s="217"/>
      <c r="I110" s="217"/>
      <c r="J110" s="227"/>
      <c r="K110" s="227"/>
      <c r="L110" s="227"/>
    </row>
    <row r="111" spans="1:12" ht="30" customHeight="1">
      <c r="A111" s="254"/>
      <c r="B111" s="255"/>
      <c r="C111" s="215"/>
      <c r="D111" s="101"/>
      <c r="E111" s="217"/>
      <c r="F111" s="217"/>
      <c r="G111" s="217"/>
      <c r="H111" s="217"/>
      <c r="I111" s="217"/>
      <c r="J111" s="227"/>
      <c r="K111" s="227"/>
      <c r="L111" s="227"/>
    </row>
    <row r="112" spans="1:12" ht="30" customHeight="1">
      <c r="A112" s="254"/>
      <c r="B112" s="255"/>
      <c r="C112" s="215"/>
      <c r="D112" s="101"/>
      <c r="E112" s="217"/>
      <c r="F112" s="217"/>
      <c r="G112" s="217"/>
      <c r="H112" s="217"/>
      <c r="I112" s="217"/>
      <c r="J112" s="227"/>
      <c r="K112" s="227"/>
      <c r="L112" s="227"/>
    </row>
    <row r="113" spans="1:12" ht="30" customHeight="1">
      <c r="A113" s="254"/>
      <c r="B113" s="255"/>
      <c r="C113" s="215"/>
      <c r="D113" s="101"/>
      <c r="E113" s="217"/>
      <c r="F113" s="217"/>
      <c r="G113" s="217"/>
      <c r="H113" s="217"/>
      <c r="I113" s="217"/>
      <c r="J113" s="227"/>
      <c r="K113" s="227"/>
      <c r="L113" s="227"/>
    </row>
    <row r="114" spans="1:12" ht="30" customHeight="1">
      <c r="A114" s="254"/>
      <c r="B114" s="255"/>
      <c r="C114" s="215"/>
      <c r="D114" s="101"/>
      <c r="E114" s="217"/>
      <c r="F114" s="217"/>
      <c r="G114" s="217"/>
      <c r="H114" s="217"/>
      <c r="I114" s="217"/>
      <c r="J114" s="227"/>
      <c r="K114" s="227"/>
      <c r="L114" s="227"/>
    </row>
    <row r="115" spans="1:12" ht="30" customHeight="1">
      <c r="A115" s="254" t="s">
        <v>361</v>
      </c>
      <c r="B115" s="255"/>
      <c r="C115" s="215" t="str">
        <f>IFERROR(VLOOKUP($A115,生活援助リスト!$A$2:$B$37,2,FALSE),"")</f>
        <v>家族への支援</v>
      </c>
      <c r="D115" s="101"/>
      <c r="E115" s="217"/>
      <c r="F115" s="217"/>
      <c r="G115" s="217"/>
      <c r="H115" s="217"/>
      <c r="I115" s="217"/>
      <c r="J115" s="227"/>
      <c r="K115" s="227"/>
      <c r="L115" s="227"/>
    </row>
    <row r="116" spans="1:12" ht="30" customHeight="1">
      <c r="A116" s="254"/>
      <c r="B116" s="255"/>
      <c r="C116" s="215"/>
      <c r="D116" s="101"/>
      <c r="E116" s="217"/>
      <c r="F116" s="217"/>
      <c r="G116" s="217"/>
      <c r="H116" s="217"/>
      <c r="I116" s="217"/>
      <c r="J116" s="227"/>
      <c r="K116" s="227"/>
      <c r="L116" s="227"/>
    </row>
    <row r="117" spans="1:12" ht="30" customHeight="1">
      <c r="A117" s="254"/>
      <c r="B117" s="255"/>
      <c r="C117" s="215"/>
      <c r="D117" s="101"/>
      <c r="E117" s="217"/>
      <c r="F117" s="217"/>
      <c r="G117" s="217"/>
      <c r="H117" s="217"/>
      <c r="I117" s="217"/>
      <c r="J117" s="227"/>
      <c r="K117" s="227"/>
      <c r="L117" s="227"/>
    </row>
    <row r="118" spans="1:12" ht="30" customHeight="1">
      <c r="A118" s="254"/>
      <c r="B118" s="255"/>
      <c r="C118" s="215"/>
      <c r="D118" s="101"/>
      <c r="E118" s="217"/>
      <c r="F118" s="217"/>
      <c r="G118" s="217"/>
      <c r="H118" s="217"/>
      <c r="I118" s="217"/>
      <c r="J118" s="227"/>
      <c r="K118" s="227"/>
      <c r="L118" s="227"/>
    </row>
    <row r="119" spans="1:12" ht="30" customHeight="1">
      <c r="A119" s="254"/>
      <c r="B119" s="255"/>
      <c r="C119" s="215"/>
      <c r="D119" s="101"/>
      <c r="E119" s="217"/>
      <c r="F119" s="217"/>
      <c r="G119" s="217"/>
      <c r="H119" s="217"/>
      <c r="I119" s="217"/>
      <c r="J119" s="227"/>
      <c r="K119" s="227"/>
      <c r="L119" s="227"/>
    </row>
    <row r="120" spans="1:12" ht="30" customHeight="1">
      <c r="A120" s="254"/>
      <c r="B120" s="255"/>
      <c r="C120" s="215"/>
      <c r="D120" s="101"/>
      <c r="E120" s="217"/>
      <c r="F120" s="217"/>
      <c r="G120" s="217"/>
      <c r="H120" s="217"/>
      <c r="I120" s="217"/>
      <c r="J120" s="227"/>
      <c r="K120" s="227"/>
      <c r="L120" s="227"/>
    </row>
    <row r="121" spans="1:12" ht="30" customHeight="1">
      <c r="A121" s="254" t="s">
        <v>362</v>
      </c>
      <c r="B121" s="255"/>
      <c r="C121" s="215" t="str">
        <f>IFERROR(VLOOKUP($A121,生活援助リスト!$A$2:$B$37,2,FALSE),"")</f>
        <v>障害の基礎的理解</v>
      </c>
      <c r="D121" s="101"/>
      <c r="E121" s="217"/>
      <c r="F121" s="217"/>
      <c r="G121" s="217"/>
      <c r="H121" s="217"/>
      <c r="I121" s="217"/>
      <c r="J121" s="227"/>
      <c r="K121" s="227"/>
      <c r="L121" s="227"/>
    </row>
    <row r="122" spans="1:12" ht="30" customHeight="1">
      <c r="A122" s="254"/>
      <c r="B122" s="255"/>
      <c r="C122" s="215"/>
      <c r="D122" s="101"/>
      <c r="E122" s="217"/>
      <c r="F122" s="217"/>
      <c r="G122" s="217"/>
      <c r="H122" s="217"/>
      <c r="I122" s="217"/>
      <c r="J122" s="227"/>
      <c r="K122" s="227"/>
      <c r="L122" s="227"/>
    </row>
    <row r="123" spans="1:12" ht="30" customHeight="1">
      <c r="A123" s="254"/>
      <c r="B123" s="255"/>
      <c r="C123" s="215"/>
      <c r="D123" s="101"/>
      <c r="E123" s="217"/>
      <c r="F123" s="217"/>
      <c r="G123" s="217"/>
      <c r="H123" s="217"/>
      <c r="I123" s="217"/>
      <c r="J123" s="227"/>
      <c r="K123" s="227"/>
      <c r="L123" s="227"/>
    </row>
    <row r="124" spans="1:12" ht="30" customHeight="1">
      <c r="A124" s="254"/>
      <c r="B124" s="255"/>
      <c r="C124" s="215"/>
      <c r="D124" s="101"/>
      <c r="E124" s="217"/>
      <c r="F124" s="217"/>
      <c r="G124" s="217"/>
      <c r="H124" s="217"/>
      <c r="I124" s="217"/>
      <c r="J124" s="227"/>
      <c r="K124" s="227"/>
      <c r="L124" s="227"/>
    </row>
    <row r="125" spans="1:12" ht="30" customHeight="1">
      <c r="A125" s="254"/>
      <c r="B125" s="255"/>
      <c r="C125" s="215"/>
      <c r="D125" s="101"/>
      <c r="E125" s="217"/>
      <c r="F125" s="217"/>
      <c r="G125" s="217"/>
      <c r="H125" s="217"/>
      <c r="I125" s="217"/>
      <c r="J125" s="227"/>
      <c r="K125" s="227"/>
      <c r="L125" s="227"/>
    </row>
    <row r="126" spans="1:12" ht="30" customHeight="1">
      <c r="A126" s="254"/>
      <c r="B126" s="255"/>
      <c r="C126" s="215"/>
      <c r="D126" s="101"/>
      <c r="E126" s="217"/>
      <c r="F126" s="217"/>
      <c r="G126" s="217"/>
      <c r="H126" s="217"/>
      <c r="I126" s="217"/>
      <c r="J126" s="227"/>
      <c r="K126" s="227"/>
      <c r="L126" s="227"/>
    </row>
    <row r="127" spans="1:12" ht="30" customHeight="1">
      <c r="A127" s="254" t="s">
        <v>363</v>
      </c>
      <c r="B127" s="255"/>
      <c r="C127" s="215" t="str">
        <f>IFERROR(VLOOKUP($A127,生活援助リスト!$A$2:$B$37,2,FALSE),"")</f>
        <v>障害の医学的側面、生活障害、心理・行動の特徴、関わり支援等の基礎的知識</v>
      </c>
      <c r="D127" s="101"/>
      <c r="E127" s="217"/>
      <c r="F127" s="217"/>
      <c r="G127" s="217"/>
      <c r="H127" s="217"/>
      <c r="I127" s="217"/>
      <c r="J127" s="227"/>
      <c r="K127" s="227"/>
      <c r="L127" s="227"/>
    </row>
    <row r="128" spans="1:12" ht="30" customHeight="1">
      <c r="A128" s="254"/>
      <c r="B128" s="255"/>
      <c r="C128" s="215"/>
      <c r="D128" s="101"/>
      <c r="E128" s="217"/>
      <c r="F128" s="217"/>
      <c r="G128" s="217"/>
      <c r="H128" s="217"/>
      <c r="I128" s="217"/>
      <c r="J128" s="227"/>
      <c r="K128" s="227"/>
      <c r="L128" s="227"/>
    </row>
    <row r="129" spans="1:12" ht="30" customHeight="1">
      <c r="A129" s="254"/>
      <c r="B129" s="255"/>
      <c r="C129" s="215"/>
      <c r="D129" s="101"/>
      <c r="E129" s="217"/>
      <c r="F129" s="217"/>
      <c r="G129" s="217"/>
      <c r="H129" s="217"/>
      <c r="I129" s="217"/>
      <c r="J129" s="227"/>
      <c r="K129" s="227"/>
      <c r="L129" s="227"/>
    </row>
    <row r="130" spans="1:12" ht="30" customHeight="1">
      <c r="A130" s="254"/>
      <c r="B130" s="255"/>
      <c r="C130" s="215"/>
      <c r="D130" s="101"/>
      <c r="E130" s="217"/>
      <c r="F130" s="217"/>
      <c r="G130" s="217"/>
      <c r="H130" s="217"/>
      <c r="I130" s="217"/>
      <c r="J130" s="227"/>
      <c r="K130" s="227"/>
      <c r="L130" s="227"/>
    </row>
    <row r="131" spans="1:12" ht="30" customHeight="1">
      <c r="A131" s="254"/>
      <c r="B131" s="255"/>
      <c r="C131" s="215"/>
      <c r="D131" s="101"/>
      <c r="E131" s="217"/>
      <c r="F131" s="217"/>
      <c r="G131" s="217"/>
      <c r="H131" s="217"/>
      <c r="I131" s="217"/>
      <c r="J131" s="227"/>
      <c r="K131" s="227"/>
      <c r="L131" s="227"/>
    </row>
    <row r="132" spans="1:12" ht="30" customHeight="1">
      <c r="A132" s="254"/>
      <c r="B132" s="255"/>
      <c r="C132" s="215"/>
      <c r="D132" s="101"/>
      <c r="E132" s="217"/>
      <c r="F132" s="217"/>
      <c r="G132" s="217"/>
      <c r="H132" s="217"/>
      <c r="I132" s="217"/>
      <c r="J132" s="227"/>
      <c r="K132" s="227"/>
      <c r="L132" s="227"/>
    </row>
    <row r="133" spans="1:12" ht="30" customHeight="1">
      <c r="A133" s="254" t="s">
        <v>364</v>
      </c>
      <c r="B133" s="255"/>
      <c r="C133" s="215" t="str">
        <f>IFERROR(VLOOKUP($A133,生活援助リスト!$A$2:$B$37,2,FALSE),"")</f>
        <v>家族の心理、関わり支援の理解　　　　　　　　    　　　　　　　</v>
      </c>
      <c r="D133" s="101"/>
      <c r="E133" s="217"/>
      <c r="F133" s="217"/>
      <c r="G133" s="217"/>
      <c r="H133" s="217"/>
      <c r="I133" s="217"/>
      <c r="J133" s="227"/>
      <c r="K133" s="227"/>
      <c r="L133" s="227"/>
    </row>
    <row r="134" spans="1:12" ht="30" customHeight="1">
      <c r="A134" s="254"/>
      <c r="B134" s="255"/>
      <c r="C134" s="215"/>
      <c r="D134" s="101"/>
      <c r="E134" s="217"/>
      <c r="F134" s="217"/>
      <c r="G134" s="217"/>
      <c r="H134" s="217"/>
      <c r="I134" s="217"/>
      <c r="J134" s="227"/>
      <c r="K134" s="227"/>
      <c r="L134" s="227"/>
    </row>
    <row r="135" spans="1:12" ht="30" customHeight="1">
      <c r="A135" s="254"/>
      <c r="B135" s="255"/>
      <c r="C135" s="215"/>
      <c r="D135" s="101"/>
      <c r="E135" s="217"/>
      <c r="F135" s="217"/>
      <c r="G135" s="217"/>
      <c r="H135" s="217"/>
      <c r="I135" s="217"/>
      <c r="J135" s="227"/>
      <c r="K135" s="227"/>
      <c r="L135" s="227"/>
    </row>
    <row r="136" spans="1:12" ht="30" customHeight="1">
      <c r="A136" s="254"/>
      <c r="B136" s="255"/>
      <c r="C136" s="215"/>
      <c r="D136" s="101"/>
      <c r="E136" s="217"/>
      <c r="F136" s="217"/>
      <c r="G136" s="217"/>
      <c r="H136" s="217"/>
      <c r="I136" s="217"/>
      <c r="J136" s="227"/>
      <c r="K136" s="227"/>
      <c r="L136" s="227"/>
    </row>
    <row r="137" spans="1:12" ht="30" customHeight="1">
      <c r="A137" s="254"/>
      <c r="B137" s="255"/>
      <c r="C137" s="215"/>
      <c r="D137" s="101"/>
      <c r="E137" s="217"/>
      <c r="F137" s="217"/>
      <c r="G137" s="217"/>
      <c r="H137" s="217"/>
      <c r="I137" s="217"/>
      <c r="J137" s="227"/>
      <c r="K137" s="227"/>
      <c r="L137" s="227"/>
    </row>
    <row r="138" spans="1:12" ht="30" customHeight="1">
      <c r="A138" s="254"/>
      <c r="B138" s="255"/>
      <c r="C138" s="215"/>
      <c r="D138" s="101"/>
      <c r="E138" s="217"/>
      <c r="F138" s="217"/>
      <c r="G138" s="217"/>
      <c r="H138" s="217"/>
      <c r="I138" s="217"/>
      <c r="J138" s="227"/>
      <c r="K138" s="227"/>
      <c r="L138" s="227"/>
    </row>
    <row r="139" spans="1:12" ht="30" customHeight="1">
      <c r="A139" s="254" t="s">
        <v>365</v>
      </c>
      <c r="B139" s="255"/>
      <c r="C139" s="215" t="str">
        <f>IFERROR(VLOOKUP($A139,生活援助リスト!$A$2:$B$37,2,FALSE),"")</f>
        <v>介護の基本的な考え方</v>
      </c>
      <c r="D139" s="101"/>
      <c r="E139" s="217"/>
      <c r="F139" s="217"/>
      <c r="G139" s="217"/>
      <c r="H139" s="217"/>
      <c r="I139" s="217"/>
      <c r="J139" s="227"/>
      <c r="K139" s="227"/>
      <c r="L139" s="227"/>
    </row>
    <row r="140" spans="1:12" ht="30" customHeight="1">
      <c r="A140" s="254"/>
      <c r="B140" s="255"/>
      <c r="C140" s="215"/>
      <c r="D140" s="101"/>
      <c r="E140" s="217"/>
      <c r="F140" s="217"/>
      <c r="G140" s="217"/>
      <c r="H140" s="217"/>
      <c r="I140" s="217"/>
      <c r="J140" s="227"/>
      <c r="K140" s="227"/>
      <c r="L140" s="227"/>
    </row>
    <row r="141" spans="1:12" ht="30" customHeight="1">
      <c r="A141" s="254"/>
      <c r="B141" s="255"/>
      <c r="C141" s="215"/>
      <c r="D141" s="101"/>
      <c r="E141" s="217"/>
      <c r="F141" s="217"/>
      <c r="G141" s="217"/>
      <c r="H141" s="217"/>
      <c r="I141" s="217"/>
      <c r="J141" s="227"/>
      <c r="K141" s="227"/>
      <c r="L141" s="227"/>
    </row>
    <row r="142" spans="1:12" ht="30" customHeight="1">
      <c r="A142" s="254"/>
      <c r="B142" s="255"/>
      <c r="C142" s="215"/>
      <c r="D142" s="101"/>
      <c r="E142" s="217"/>
      <c r="F142" s="217"/>
      <c r="G142" s="217"/>
      <c r="H142" s="217"/>
      <c r="I142" s="217"/>
      <c r="J142" s="227"/>
      <c r="K142" s="227"/>
      <c r="L142" s="227"/>
    </row>
    <row r="143" spans="1:12" ht="30" customHeight="1">
      <c r="A143" s="254"/>
      <c r="B143" s="255"/>
      <c r="C143" s="215"/>
      <c r="D143" s="101"/>
      <c r="E143" s="217"/>
      <c r="F143" s="217"/>
      <c r="G143" s="217"/>
      <c r="H143" s="217"/>
      <c r="I143" s="217"/>
      <c r="J143" s="227"/>
      <c r="K143" s="227"/>
      <c r="L143" s="227"/>
    </row>
    <row r="144" spans="1:12" ht="30" customHeight="1">
      <c r="A144" s="254"/>
      <c r="B144" s="255"/>
      <c r="C144" s="215"/>
      <c r="D144" s="101"/>
      <c r="E144" s="217"/>
      <c r="F144" s="217"/>
      <c r="G144" s="217"/>
      <c r="H144" s="217"/>
      <c r="I144" s="217"/>
      <c r="J144" s="227"/>
      <c r="K144" s="227"/>
      <c r="L144" s="227"/>
    </row>
    <row r="145" spans="1:12" ht="30" customHeight="1">
      <c r="A145" s="254" t="s">
        <v>366</v>
      </c>
      <c r="B145" s="255"/>
      <c r="C145" s="215" t="str">
        <f>IFERROR(VLOOKUP($A145,生活援助リスト!$A$2:$B$37,2,FALSE),"")</f>
        <v>介護に関するこころのしくみの基礎的理解</v>
      </c>
      <c r="D145" s="101"/>
      <c r="E145" s="217"/>
      <c r="F145" s="217"/>
      <c r="G145" s="217"/>
      <c r="H145" s="217"/>
      <c r="I145" s="217"/>
      <c r="J145" s="227"/>
      <c r="K145" s="227"/>
      <c r="L145" s="227"/>
    </row>
    <row r="146" spans="1:12" ht="30" customHeight="1">
      <c r="A146" s="254"/>
      <c r="B146" s="255"/>
      <c r="C146" s="215"/>
      <c r="D146" s="101"/>
      <c r="E146" s="217"/>
      <c r="F146" s="217"/>
      <c r="G146" s="217"/>
      <c r="H146" s="217"/>
      <c r="I146" s="217"/>
      <c r="J146" s="227"/>
      <c r="K146" s="227"/>
      <c r="L146" s="227"/>
    </row>
    <row r="147" spans="1:12" ht="30" customHeight="1">
      <c r="A147" s="254"/>
      <c r="B147" s="255"/>
      <c r="C147" s="215"/>
      <c r="D147" s="101"/>
      <c r="E147" s="217"/>
      <c r="F147" s="217"/>
      <c r="G147" s="217"/>
      <c r="H147" s="217"/>
      <c r="I147" s="217"/>
      <c r="J147" s="227"/>
      <c r="K147" s="227"/>
      <c r="L147" s="227"/>
    </row>
    <row r="148" spans="1:12" ht="30" customHeight="1">
      <c r="A148" s="254"/>
      <c r="B148" s="255"/>
      <c r="C148" s="215"/>
      <c r="D148" s="101"/>
      <c r="E148" s="217"/>
      <c r="F148" s="217"/>
      <c r="G148" s="217"/>
      <c r="H148" s="217"/>
      <c r="I148" s="217"/>
      <c r="J148" s="227"/>
      <c r="K148" s="227"/>
      <c r="L148" s="227"/>
    </row>
    <row r="149" spans="1:12" ht="30" customHeight="1">
      <c r="A149" s="254"/>
      <c r="B149" s="255"/>
      <c r="C149" s="215"/>
      <c r="D149" s="101"/>
      <c r="E149" s="217"/>
      <c r="F149" s="217"/>
      <c r="G149" s="217"/>
      <c r="H149" s="217"/>
      <c r="I149" s="217"/>
      <c r="J149" s="227"/>
      <c r="K149" s="227"/>
      <c r="L149" s="227"/>
    </row>
    <row r="150" spans="1:12" ht="30" customHeight="1">
      <c r="A150" s="254"/>
      <c r="B150" s="255"/>
      <c r="C150" s="215"/>
      <c r="D150" s="101"/>
      <c r="E150" s="217"/>
      <c r="F150" s="217"/>
      <c r="G150" s="217"/>
      <c r="H150" s="217"/>
      <c r="I150" s="217"/>
      <c r="J150" s="227"/>
      <c r="K150" s="227"/>
      <c r="L150" s="227"/>
    </row>
    <row r="151" spans="1:12" ht="30" customHeight="1">
      <c r="A151" s="254" t="s">
        <v>367</v>
      </c>
      <c r="B151" s="255"/>
      <c r="C151" s="215" t="str">
        <f>IFERROR(VLOOKUP($A151,生活援助リスト!$A$2:$B$37,2,FALSE),"")</f>
        <v>介護に関するからだのしくみの基礎的理解</v>
      </c>
      <c r="D151" s="101"/>
      <c r="E151" s="217"/>
      <c r="F151" s="217"/>
      <c r="G151" s="217"/>
      <c r="H151" s="217"/>
      <c r="I151" s="217"/>
      <c r="J151" s="227"/>
      <c r="K151" s="227"/>
      <c r="L151" s="227"/>
    </row>
    <row r="152" spans="1:12" ht="30" customHeight="1">
      <c r="A152" s="254"/>
      <c r="B152" s="255"/>
      <c r="C152" s="215"/>
      <c r="D152" s="101"/>
      <c r="E152" s="217"/>
      <c r="F152" s="217"/>
      <c r="G152" s="217"/>
      <c r="H152" s="217"/>
      <c r="I152" s="217"/>
      <c r="J152" s="227"/>
      <c r="K152" s="227"/>
      <c r="L152" s="227"/>
    </row>
    <row r="153" spans="1:12" ht="30" customHeight="1">
      <c r="A153" s="254"/>
      <c r="B153" s="255"/>
      <c r="C153" s="215"/>
      <c r="D153" s="101"/>
      <c r="E153" s="217"/>
      <c r="F153" s="217"/>
      <c r="G153" s="217"/>
      <c r="H153" s="217"/>
      <c r="I153" s="217"/>
      <c r="J153" s="227"/>
      <c r="K153" s="227"/>
      <c r="L153" s="227"/>
    </row>
    <row r="154" spans="1:12" ht="30" customHeight="1">
      <c r="A154" s="254"/>
      <c r="B154" s="255"/>
      <c r="C154" s="215"/>
      <c r="D154" s="101"/>
      <c r="E154" s="217"/>
      <c r="F154" s="217"/>
      <c r="G154" s="217"/>
      <c r="H154" s="217"/>
      <c r="I154" s="217"/>
      <c r="J154" s="227"/>
      <c r="K154" s="227"/>
      <c r="L154" s="227"/>
    </row>
    <row r="155" spans="1:12" ht="30" customHeight="1">
      <c r="A155" s="254"/>
      <c r="B155" s="255"/>
      <c r="C155" s="215"/>
      <c r="D155" s="101"/>
      <c r="E155" s="217"/>
      <c r="F155" s="217"/>
      <c r="G155" s="217"/>
      <c r="H155" s="217"/>
      <c r="I155" s="217"/>
      <c r="J155" s="227"/>
      <c r="K155" s="227"/>
      <c r="L155" s="227"/>
    </row>
    <row r="156" spans="1:12" ht="30" customHeight="1">
      <c r="A156" s="254"/>
      <c r="B156" s="255"/>
      <c r="C156" s="215"/>
      <c r="D156" s="101"/>
      <c r="E156" s="217"/>
      <c r="F156" s="217"/>
      <c r="G156" s="217"/>
      <c r="H156" s="217"/>
      <c r="I156" s="217"/>
      <c r="J156" s="227"/>
      <c r="K156" s="227"/>
      <c r="L156" s="227"/>
    </row>
    <row r="157" spans="1:12" ht="30" customHeight="1">
      <c r="A157" s="254" t="s">
        <v>368</v>
      </c>
      <c r="B157" s="255"/>
      <c r="C157" s="215" t="str">
        <f>IFERROR(VLOOKUP($A157,生活援助リスト!$A$2:$B$37,2,FALSE),"")</f>
        <v>生活と家事</v>
      </c>
      <c r="D157" s="101"/>
      <c r="E157" s="217"/>
      <c r="F157" s="217"/>
      <c r="G157" s="217"/>
      <c r="H157" s="217"/>
      <c r="I157" s="217"/>
      <c r="J157" s="227"/>
      <c r="K157" s="227"/>
      <c r="L157" s="227"/>
    </row>
    <row r="158" spans="1:12" ht="30" customHeight="1">
      <c r="A158" s="254"/>
      <c r="B158" s="255"/>
      <c r="C158" s="215"/>
      <c r="D158" s="101"/>
      <c r="E158" s="217"/>
      <c r="F158" s="217"/>
      <c r="G158" s="217"/>
      <c r="H158" s="217"/>
      <c r="I158" s="217"/>
      <c r="J158" s="227"/>
      <c r="K158" s="227"/>
      <c r="L158" s="227"/>
    </row>
    <row r="159" spans="1:12" ht="30" customHeight="1">
      <c r="A159" s="254"/>
      <c r="B159" s="255"/>
      <c r="C159" s="215"/>
      <c r="D159" s="101"/>
      <c r="E159" s="217"/>
      <c r="F159" s="217"/>
      <c r="G159" s="217"/>
      <c r="H159" s="217"/>
      <c r="I159" s="217"/>
      <c r="J159" s="227"/>
      <c r="K159" s="227"/>
      <c r="L159" s="227"/>
    </row>
    <row r="160" spans="1:12" ht="30" customHeight="1">
      <c r="A160" s="254"/>
      <c r="B160" s="255"/>
      <c r="C160" s="215"/>
      <c r="D160" s="101"/>
      <c r="E160" s="217"/>
      <c r="F160" s="217"/>
      <c r="G160" s="217"/>
      <c r="H160" s="217"/>
      <c r="I160" s="217"/>
      <c r="J160" s="227"/>
      <c r="K160" s="227"/>
      <c r="L160" s="227"/>
    </row>
    <row r="161" spans="1:12" ht="30" customHeight="1">
      <c r="A161" s="254"/>
      <c r="B161" s="255"/>
      <c r="C161" s="215"/>
      <c r="D161" s="101"/>
      <c r="E161" s="217"/>
      <c r="F161" s="217"/>
      <c r="G161" s="217"/>
      <c r="H161" s="217"/>
      <c r="I161" s="217"/>
      <c r="J161" s="227"/>
      <c r="K161" s="227"/>
      <c r="L161" s="227"/>
    </row>
    <row r="162" spans="1:12" ht="30" customHeight="1">
      <c r="A162" s="254"/>
      <c r="B162" s="255"/>
      <c r="C162" s="215"/>
      <c r="D162" s="101"/>
      <c r="E162" s="217"/>
      <c r="F162" s="217"/>
      <c r="G162" s="217"/>
      <c r="H162" s="217"/>
      <c r="I162" s="217"/>
      <c r="J162" s="227"/>
      <c r="K162" s="227"/>
      <c r="L162" s="227"/>
    </row>
    <row r="163" spans="1:12" ht="30" customHeight="1">
      <c r="A163" s="254" t="s">
        <v>369</v>
      </c>
      <c r="B163" s="255"/>
      <c r="C163" s="215" t="str">
        <f>IFERROR(VLOOKUP($A163,生活援助リスト!$A$2:$B$37,2,FALSE),"")</f>
        <v>快適な居住環境整備と介護</v>
      </c>
      <c r="D163" s="101"/>
      <c r="E163" s="217"/>
      <c r="F163" s="217"/>
      <c r="G163" s="217"/>
      <c r="H163" s="217"/>
      <c r="I163" s="217"/>
      <c r="J163" s="227"/>
      <c r="K163" s="227"/>
      <c r="L163" s="227"/>
    </row>
    <row r="164" spans="1:12" ht="30" customHeight="1">
      <c r="A164" s="254"/>
      <c r="B164" s="255"/>
      <c r="C164" s="215"/>
      <c r="D164" s="101"/>
      <c r="E164" s="217"/>
      <c r="F164" s="217"/>
      <c r="G164" s="217"/>
      <c r="H164" s="217"/>
      <c r="I164" s="217"/>
      <c r="J164" s="227"/>
      <c r="K164" s="227"/>
      <c r="L164" s="227"/>
    </row>
    <row r="165" spans="1:12" ht="30" customHeight="1">
      <c r="A165" s="254"/>
      <c r="B165" s="255"/>
      <c r="C165" s="215"/>
      <c r="D165" s="101"/>
      <c r="E165" s="217"/>
      <c r="F165" s="217"/>
      <c r="G165" s="217"/>
      <c r="H165" s="217"/>
      <c r="I165" s="217"/>
      <c r="J165" s="227"/>
      <c r="K165" s="227"/>
      <c r="L165" s="227"/>
    </row>
    <row r="166" spans="1:12" ht="30" customHeight="1">
      <c r="A166" s="254"/>
      <c r="B166" s="255"/>
      <c r="C166" s="215"/>
      <c r="D166" s="101"/>
      <c r="E166" s="217"/>
      <c r="F166" s="217"/>
      <c r="G166" s="217"/>
      <c r="H166" s="217"/>
      <c r="I166" s="217"/>
      <c r="J166" s="227"/>
      <c r="K166" s="227"/>
      <c r="L166" s="227"/>
    </row>
    <row r="167" spans="1:12" ht="30" customHeight="1">
      <c r="A167" s="254"/>
      <c r="B167" s="255"/>
      <c r="C167" s="215"/>
      <c r="D167" s="101"/>
      <c r="E167" s="217"/>
      <c r="F167" s="217"/>
      <c r="G167" s="217"/>
      <c r="H167" s="217"/>
      <c r="I167" s="217"/>
      <c r="J167" s="227"/>
      <c r="K167" s="227"/>
      <c r="L167" s="227"/>
    </row>
    <row r="168" spans="1:12" ht="30" customHeight="1">
      <c r="A168" s="254"/>
      <c r="B168" s="255"/>
      <c r="C168" s="215"/>
      <c r="D168" s="101"/>
      <c r="E168" s="217"/>
      <c r="F168" s="217"/>
      <c r="G168" s="217"/>
      <c r="H168" s="217"/>
      <c r="I168" s="217"/>
      <c r="J168" s="227"/>
      <c r="K168" s="227"/>
      <c r="L168" s="227"/>
    </row>
    <row r="169" spans="1:12" ht="30" customHeight="1">
      <c r="A169" s="254" t="s">
        <v>370</v>
      </c>
      <c r="B169" s="255"/>
      <c r="C169" s="215" t="str">
        <f>IFERROR(VLOOKUP($A169,生活援助リスト!$A$2:$B$37,2,FALSE),"")</f>
        <v>移動・移乗に関連したこころとからだのしくみと自立に向けた介護</v>
      </c>
      <c r="D169" s="101"/>
      <c r="E169" s="217"/>
      <c r="F169" s="217"/>
      <c r="G169" s="217"/>
      <c r="H169" s="217"/>
      <c r="I169" s="217"/>
      <c r="J169" s="227"/>
      <c r="K169" s="227"/>
      <c r="L169" s="227"/>
    </row>
    <row r="170" spans="1:12" ht="30" customHeight="1">
      <c r="A170" s="254"/>
      <c r="B170" s="255"/>
      <c r="C170" s="215"/>
      <c r="D170" s="101"/>
      <c r="E170" s="217"/>
      <c r="F170" s="217"/>
      <c r="G170" s="217"/>
      <c r="H170" s="217"/>
      <c r="I170" s="217"/>
      <c r="J170" s="227"/>
      <c r="K170" s="227"/>
      <c r="L170" s="227"/>
    </row>
    <row r="171" spans="1:12" ht="30" customHeight="1">
      <c r="A171" s="254"/>
      <c r="B171" s="255"/>
      <c r="C171" s="215"/>
      <c r="D171" s="101"/>
      <c r="E171" s="217"/>
      <c r="F171" s="217"/>
      <c r="G171" s="217"/>
      <c r="H171" s="217"/>
      <c r="I171" s="217"/>
      <c r="J171" s="227"/>
      <c r="K171" s="227"/>
      <c r="L171" s="227"/>
    </row>
    <row r="172" spans="1:12" ht="30" customHeight="1">
      <c r="A172" s="254"/>
      <c r="B172" s="255"/>
      <c r="C172" s="215"/>
      <c r="D172" s="101"/>
      <c r="E172" s="217"/>
      <c r="F172" s="217"/>
      <c r="G172" s="217"/>
      <c r="H172" s="217"/>
      <c r="I172" s="217"/>
      <c r="J172" s="227"/>
      <c r="K172" s="227"/>
      <c r="L172" s="227"/>
    </row>
    <row r="173" spans="1:12" ht="30" customHeight="1">
      <c r="A173" s="254"/>
      <c r="B173" s="255"/>
      <c r="C173" s="215"/>
      <c r="D173" s="101"/>
      <c r="E173" s="217"/>
      <c r="F173" s="217"/>
      <c r="G173" s="217"/>
      <c r="H173" s="217"/>
      <c r="I173" s="217"/>
      <c r="J173" s="227"/>
      <c r="K173" s="227"/>
      <c r="L173" s="227"/>
    </row>
    <row r="174" spans="1:12" ht="30" customHeight="1">
      <c r="A174" s="254"/>
      <c r="B174" s="255"/>
      <c r="C174" s="215"/>
      <c r="D174" s="101"/>
      <c r="E174" s="217"/>
      <c r="F174" s="217"/>
      <c r="G174" s="217"/>
      <c r="H174" s="217"/>
      <c r="I174" s="217"/>
      <c r="J174" s="227"/>
      <c r="K174" s="227"/>
      <c r="L174" s="227"/>
    </row>
    <row r="175" spans="1:12" ht="30" customHeight="1">
      <c r="A175" s="254" t="s">
        <v>371</v>
      </c>
      <c r="B175" s="255"/>
      <c r="C175" s="215" t="str">
        <f>IFERROR(VLOOKUP($A175,生活援助リスト!$A$2:$B$37,2,FALSE),"")</f>
        <v>食事に関するこころとからだのしくみと自立に向けた介護</v>
      </c>
      <c r="D175" s="101"/>
      <c r="E175" s="217"/>
      <c r="F175" s="217"/>
      <c r="G175" s="217"/>
      <c r="H175" s="217"/>
      <c r="I175" s="217"/>
      <c r="J175" s="227"/>
      <c r="K175" s="227"/>
      <c r="L175" s="227"/>
    </row>
    <row r="176" spans="1:12" ht="30" customHeight="1">
      <c r="A176" s="254"/>
      <c r="B176" s="255"/>
      <c r="C176" s="215"/>
      <c r="D176" s="101"/>
      <c r="E176" s="217"/>
      <c r="F176" s="217"/>
      <c r="G176" s="217"/>
      <c r="H176" s="217"/>
      <c r="I176" s="217"/>
      <c r="J176" s="227"/>
      <c r="K176" s="227"/>
      <c r="L176" s="227"/>
    </row>
    <row r="177" spans="1:12" ht="30" customHeight="1">
      <c r="A177" s="254"/>
      <c r="B177" s="255"/>
      <c r="C177" s="215"/>
      <c r="D177" s="101"/>
      <c r="E177" s="217"/>
      <c r="F177" s="217"/>
      <c r="G177" s="217"/>
      <c r="H177" s="217"/>
      <c r="I177" s="217"/>
      <c r="J177" s="227"/>
      <c r="K177" s="227"/>
      <c r="L177" s="227"/>
    </row>
    <row r="178" spans="1:12" ht="30" customHeight="1">
      <c r="A178" s="254"/>
      <c r="B178" s="255"/>
      <c r="C178" s="215"/>
      <c r="D178" s="101"/>
      <c r="E178" s="217"/>
      <c r="F178" s="217"/>
      <c r="G178" s="217"/>
      <c r="H178" s="217"/>
      <c r="I178" s="217"/>
      <c r="J178" s="227"/>
      <c r="K178" s="227"/>
      <c r="L178" s="227"/>
    </row>
    <row r="179" spans="1:12" ht="30" customHeight="1">
      <c r="A179" s="254"/>
      <c r="B179" s="255"/>
      <c r="C179" s="215"/>
      <c r="D179" s="101"/>
      <c r="E179" s="217"/>
      <c r="F179" s="217"/>
      <c r="G179" s="217"/>
      <c r="H179" s="217"/>
      <c r="I179" s="217"/>
      <c r="J179" s="227"/>
      <c r="K179" s="227"/>
      <c r="L179" s="227"/>
    </row>
    <row r="180" spans="1:12" ht="30" customHeight="1">
      <c r="A180" s="254"/>
      <c r="B180" s="255"/>
      <c r="C180" s="215"/>
      <c r="D180" s="101"/>
      <c r="E180" s="217"/>
      <c r="F180" s="217"/>
      <c r="G180" s="217"/>
      <c r="H180" s="217"/>
      <c r="I180" s="217"/>
      <c r="J180" s="227"/>
      <c r="K180" s="227"/>
      <c r="L180" s="227"/>
    </row>
    <row r="181" spans="1:12" ht="30" customHeight="1">
      <c r="A181" s="254" t="s">
        <v>372</v>
      </c>
      <c r="B181" s="255"/>
      <c r="C181" s="215" t="str">
        <f>IFERROR(VLOOKUP($A181,生活援助リスト!$A$2:$B$37,2,FALSE),"")</f>
        <v>睡眠に関連したこころとからだのしくみと自立に向けた介護</v>
      </c>
      <c r="D181" s="101"/>
      <c r="E181" s="217"/>
      <c r="F181" s="217"/>
      <c r="G181" s="217"/>
      <c r="H181" s="217"/>
      <c r="I181" s="217"/>
      <c r="J181" s="227"/>
      <c r="K181" s="227"/>
      <c r="L181" s="227"/>
    </row>
    <row r="182" spans="1:12" ht="30" customHeight="1">
      <c r="A182" s="254"/>
      <c r="B182" s="255"/>
      <c r="C182" s="215"/>
      <c r="D182" s="101"/>
      <c r="E182" s="217"/>
      <c r="F182" s="217"/>
      <c r="G182" s="217"/>
      <c r="H182" s="217"/>
      <c r="I182" s="217"/>
      <c r="J182" s="227"/>
      <c r="K182" s="227"/>
      <c r="L182" s="227"/>
    </row>
    <row r="183" spans="1:12" ht="30" customHeight="1">
      <c r="A183" s="254"/>
      <c r="B183" s="255"/>
      <c r="C183" s="215"/>
      <c r="D183" s="101"/>
      <c r="E183" s="217"/>
      <c r="F183" s="217"/>
      <c r="G183" s="217"/>
      <c r="H183" s="217"/>
      <c r="I183" s="217"/>
      <c r="J183" s="227"/>
      <c r="K183" s="227"/>
      <c r="L183" s="227"/>
    </row>
    <row r="184" spans="1:12" ht="30" customHeight="1">
      <c r="A184" s="254"/>
      <c r="B184" s="255"/>
      <c r="C184" s="215"/>
      <c r="D184" s="101"/>
      <c r="E184" s="217"/>
      <c r="F184" s="217"/>
      <c r="G184" s="217"/>
      <c r="H184" s="217"/>
      <c r="I184" s="217"/>
      <c r="J184" s="227"/>
      <c r="K184" s="227"/>
      <c r="L184" s="227"/>
    </row>
    <row r="185" spans="1:12" ht="30" customHeight="1">
      <c r="A185" s="254"/>
      <c r="B185" s="255"/>
      <c r="C185" s="215"/>
      <c r="D185" s="101"/>
      <c r="E185" s="217"/>
      <c r="F185" s="217"/>
      <c r="G185" s="217"/>
      <c r="H185" s="217"/>
      <c r="I185" s="217"/>
      <c r="J185" s="227"/>
      <c r="K185" s="227"/>
      <c r="L185" s="227"/>
    </row>
    <row r="186" spans="1:12" ht="30" customHeight="1">
      <c r="A186" s="254"/>
      <c r="B186" s="255"/>
      <c r="C186" s="215"/>
      <c r="D186" s="101"/>
      <c r="E186" s="217"/>
      <c r="F186" s="217"/>
      <c r="G186" s="217"/>
      <c r="H186" s="217"/>
      <c r="I186" s="217"/>
      <c r="J186" s="227"/>
      <c r="K186" s="227"/>
      <c r="L186" s="227"/>
    </row>
    <row r="187" spans="1:12" ht="30" customHeight="1">
      <c r="A187" s="254" t="s">
        <v>373</v>
      </c>
      <c r="B187" s="255"/>
      <c r="C187" s="215" t="str">
        <f>IFERROR(VLOOKUP($A187,生活援助リスト!$A$2:$B$37,2,FALSE),"")</f>
        <v>死にゆく人に関するこころとからだのしくみと終末期の介護</v>
      </c>
      <c r="D187" s="101"/>
      <c r="E187" s="217"/>
      <c r="F187" s="217"/>
      <c r="G187" s="217"/>
      <c r="H187" s="217"/>
      <c r="I187" s="217"/>
      <c r="J187" s="227"/>
      <c r="K187" s="227"/>
      <c r="L187" s="227"/>
    </row>
    <row r="188" spans="1:12" ht="30" customHeight="1">
      <c r="A188" s="254"/>
      <c r="B188" s="255"/>
      <c r="C188" s="215"/>
      <c r="D188" s="101"/>
      <c r="E188" s="217"/>
      <c r="F188" s="217"/>
      <c r="G188" s="217"/>
      <c r="H188" s="217"/>
      <c r="I188" s="217"/>
      <c r="J188" s="227"/>
      <c r="K188" s="227"/>
      <c r="L188" s="227"/>
    </row>
    <row r="189" spans="1:12" ht="30" customHeight="1">
      <c r="A189" s="254"/>
      <c r="B189" s="255"/>
      <c r="C189" s="215"/>
      <c r="D189" s="101"/>
      <c r="E189" s="217"/>
      <c r="F189" s="217"/>
      <c r="G189" s="217"/>
      <c r="H189" s="217"/>
      <c r="I189" s="217"/>
      <c r="J189" s="227"/>
      <c r="K189" s="227"/>
      <c r="L189" s="227"/>
    </row>
    <row r="190" spans="1:12" ht="30" customHeight="1">
      <c r="A190" s="254"/>
      <c r="B190" s="255"/>
      <c r="C190" s="215"/>
      <c r="D190" s="101"/>
      <c r="E190" s="217"/>
      <c r="F190" s="217"/>
      <c r="G190" s="217"/>
      <c r="H190" s="217"/>
      <c r="I190" s="217"/>
      <c r="J190" s="227"/>
      <c r="K190" s="227"/>
      <c r="L190" s="227"/>
    </row>
    <row r="191" spans="1:12" ht="30" customHeight="1">
      <c r="A191" s="254"/>
      <c r="B191" s="255"/>
      <c r="C191" s="215"/>
      <c r="D191" s="101"/>
      <c r="E191" s="217"/>
      <c r="F191" s="217"/>
      <c r="G191" s="217"/>
      <c r="H191" s="217"/>
      <c r="I191" s="217"/>
      <c r="J191" s="227"/>
      <c r="K191" s="227"/>
      <c r="L191" s="227"/>
    </row>
    <row r="192" spans="1:12" ht="30" customHeight="1">
      <c r="A192" s="254"/>
      <c r="B192" s="255"/>
      <c r="C192" s="215"/>
      <c r="D192" s="101"/>
      <c r="E192" s="217"/>
      <c r="F192" s="217"/>
      <c r="G192" s="217"/>
      <c r="H192" s="217"/>
      <c r="I192" s="217"/>
      <c r="J192" s="227"/>
      <c r="K192" s="227"/>
      <c r="L192" s="227"/>
    </row>
    <row r="193" spans="1:12" ht="30" customHeight="1">
      <c r="A193" s="254" t="s">
        <v>374</v>
      </c>
      <c r="B193" s="255"/>
      <c r="C193" s="215" t="str">
        <f>IFERROR(VLOOKUP($A193,生活援助リスト!$A$2:$B$37,2,FALSE),"")</f>
        <v>介護過程の基礎的理解</v>
      </c>
      <c r="D193" s="101"/>
      <c r="E193" s="217"/>
      <c r="F193" s="217"/>
      <c r="G193" s="217"/>
      <c r="H193" s="217"/>
      <c r="I193" s="217"/>
      <c r="J193" s="227"/>
      <c r="K193" s="227"/>
      <c r="L193" s="227"/>
    </row>
    <row r="194" spans="1:12" ht="30" customHeight="1">
      <c r="A194" s="254"/>
      <c r="B194" s="255"/>
      <c r="C194" s="215"/>
      <c r="D194" s="101"/>
      <c r="E194" s="217"/>
      <c r="F194" s="217"/>
      <c r="G194" s="217"/>
      <c r="H194" s="217"/>
      <c r="I194" s="217"/>
      <c r="J194" s="227"/>
      <c r="K194" s="227"/>
      <c r="L194" s="227"/>
    </row>
    <row r="195" spans="1:12" ht="30" customHeight="1">
      <c r="A195" s="254"/>
      <c r="B195" s="255"/>
      <c r="C195" s="215"/>
      <c r="D195" s="101"/>
      <c r="E195" s="217"/>
      <c r="F195" s="217"/>
      <c r="G195" s="217"/>
      <c r="H195" s="217"/>
      <c r="I195" s="217"/>
      <c r="J195" s="227"/>
      <c r="K195" s="227"/>
      <c r="L195" s="227"/>
    </row>
    <row r="196" spans="1:12" ht="30" customHeight="1">
      <c r="A196" s="254"/>
      <c r="B196" s="255"/>
      <c r="C196" s="215"/>
      <c r="D196" s="101"/>
      <c r="E196" s="217"/>
      <c r="F196" s="217"/>
      <c r="G196" s="217"/>
      <c r="H196" s="217"/>
      <c r="I196" s="217"/>
      <c r="J196" s="227"/>
      <c r="K196" s="227"/>
      <c r="L196" s="227"/>
    </row>
    <row r="197" spans="1:12" ht="30" customHeight="1">
      <c r="A197" s="254"/>
      <c r="B197" s="255"/>
      <c r="C197" s="215"/>
      <c r="D197" s="101"/>
      <c r="E197" s="217"/>
      <c r="F197" s="217"/>
      <c r="G197" s="217"/>
      <c r="H197" s="217"/>
      <c r="I197" s="217"/>
      <c r="J197" s="227"/>
      <c r="K197" s="227"/>
      <c r="L197" s="227"/>
    </row>
    <row r="198" spans="1:12" ht="30" customHeight="1">
      <c r="A198" s="254"/>
      <c r="B198" s="255"/>
      <c r="C198" s="215"/>
      <c r="D198" s="101"/>
      <c r="E198" s="217"/>
      <c r="F198" s="217"/>
      <c r="G198" s="217"/>
      <c r="H198" s="217"/>
      <c r="I198" s="217"/>
      <c r="J198" s="227"/>
      <c r="K198" s="227"/>
      <c r="L198" s="227"/>
    </row>
    <row r="199" spans="1:12" ht="30" customHeight="1">
      <c r="A199" s="254" t="s">
        <v>375</v>
      </c>
      <c r="B199" s="255"/>
      <c r="C199" s="215" t="str">
        <f>IFERROR(VLOOKUP($A199,生活援助リスト!$A$2:$B$37,2,FALSE),"")</f>
        <v>振り返り</v>
      </c>
      <c r="D199" s="101"/>
      <c r="E199" s="217"/>
      <c r="F199" s="217"/>
      <c r="G199" s="217"/>
      <c r="H199" s="217"/>
      <c r="I199" s="217"/>
      <c r="J199" s="227"/>
      <c r="K199" s="227"/>
      <c r="L199" s="227"/>
    </row>
    <row r="200" spans="1:12" ht="30" customHeight="1">
      <c r="A200" s="254"/>
      <c r="B200" s="255"/>
      <c r="C200" s="215"/>
      <c r="D200" s="101"/>
      <c r="E200" s="217"/>
      <c r="F200" s="217"/>
      <c r="G200" s="217"/>
      <c r="H200" s="217"/>
      <c r="I200" s="217"/>
      <c r="J200" s="227"/>
      <c r="K200" s="227"/>
      <c r="L200" s="227"/>
    </row>
    <row r="201" spans="1:12" ht="30" customHeight="1">
      <c r="A201" s="254"/>
      <c r="B201" s="255"/>
      <c r="C201" s="215"/>
      <c r="D201" s="101"/>
      <c r="E201" s="217"/>
      <c r="F201" s="217"/>
      <c r="G201" s="217"/>
      <c r="H201" s="217"/>
      <c r="I201" s="217"/>
      <c r="J201" s="227"/>
      <c r="K201" s="227"/>
      <c r="L201" s="227"/>
    </row>
    <row r="202" spans="1:12" ht="30" customHeight="1">
      <c r="A202" s="254"/>
      <c r="B202" s="255"/>
      <c r="C202" s="215"/>
      <c r="D202" s="101"/>
      <c r="E202" s="217"/>
      <c r="F202" s="217"/>
      <c r="G202" s="217"/>
      <c r="H202" s="217"/>
      <c r="I202" s="217"/>
      <c r="J202" s="227"/>
      <c r="K202" s="227"/>
      <c r="L202" s="227"/>
    </row>
    <row r="203" spans="1:12" ht="30" customHeight="1">
      <c r="A203" s="254"/>
      <c r="B203" s="255"/>
      <c r="C203" s="215"/>
      <c r="D203" s="101"/>
      <c r="E203" s="217"/>
      <c r="F203" s="217"/>
      <c r="G203" s="217"/>
      <c r="H203" s="217"/>
      <c r="I203" s="217"/>
      <c r="J203" s="227"/>
      <c r="K203" s="227"/>
      <c r="L203" s="227"/>
    </row>
    <row r="204" spans="1:12" ht="30" customHeight="1">
      <c r="A204" s="254"/>
      <c r="B204" s="255"/>
      <c r="C204" s="215"/>
      <c r="D204" s="101"/>
      <c r="E204" s="217"/>
      <c r="F204" s="217"/>
      <c r="G204" s="217"/>
      <c r="H204" s="217"/>
      <c r="I204" s="217"/>
      <c r="J204" s="227"/>
      <c r="K204" s="227"/>
      <c r="L204" s="227"/>
    </row>
    <row r="205" spans="1:12" ht="30" customHeight="1">
      <c r="A205" s="254" t="s">
        <v>376</v>
      </c>
      <c r="B205" s="255"/>
      <c r="C205" s="215" t="str">
        <f>IFERROR(VLOOKUP($A205,生活援助リスト!$A$2:$B$37,2,FALSE),"")</f>
        <v>就業への心構えと研修修了後における継続的な研修</v>
      </c>
      <c r="D205" s="78"/>
      <c r="E205" s="217"/>
      <c r="F205" s="217"/>
      <c r="G205" s="217"/>
      <c r="H205" s="217"/>
      <c r="I205" s="217"/>
      <c r="J205" s="227"/>
      <c r="K205" s="227"/>
      <c r="L205" s="227"/>
    </row>
    <row r="206" spans="1:12" ht="30" customHeight="1">
      <c r="A206" s="254"/>
      <c r="B206" s="255"/>
      <c r="C206" s="215"/>
      <c r="D206" s="101"/>
      <c r="E206" s="217"/>
      <c r="F206" s="217"/>
      <c r="G206" s="217"/>
      <c r="H206" s="217"/>
      <c r="I206" s="217"/>
      <c r="J206" s="227"/>
      <c r="K206" s="227"/>
      <c r="L206" s="227"/>
    </row>
    <row r="207" spans="1:12" ht="30" customHeight="1">
      <c r="A207" s="254"/>
      <c r="B207" s="255"/>
      <c r="C207" s="215"/>
      <c r="D207" s="101"/>
      <c r="E207" s="217"/>
      <c r="F207" s="217"/>
      <c r="G207" s="217"/>
      <c r="H207" s="217"/>
      <c r="I207" s="217"/>
      <c r="J207" s="227"/>
      <c r="K207" s="227"/>
      <c r="L207" s="227"/>
    </row>
    <row r="208" spans="1:12" ht="30" customHeight="1">
      <c r="A208" s="254"/>
      <c r="B208" s="255"/>
      <c r="C208" s="215"/>
      <c r="D208" s="78"/>
      <c r="E208" s="217"/>
      <c r="F208" s="217"/>
      <c r="G208" s="217"/>
      <c r="H208" s="217"/>
      <c r="I208" s="217"/>
      <c r="J208" s="227"/>
      <c r="K208" s="227"/>
      <c r="L208" s="227"/>
    </row>
    <row r="209" spans="1:12" ht="30" customHeight="1">
      <c r="A209" s="254"/>
      <c r="B209" s="255"/>
      <c r="C209" s="215"/>
      <c r="D209" s="78"/>
      <c r="E209" s="217"/>
      <c r="F209" s="217"/>
      <c r="G209" s="217"/>
      <c r="H209" s="217"/>
      <c r="I209" s="217"/>
      <c r="J209" s="227"/>
      <c r="K209" s="227"/>
      <c r="L209" s="227"/>
    </row>
    <row r="210" spans="1:12" ht="30" customHeight="1">
      <c r="A210" s="254"/>
      <c r="B210" s="255"/>
      <c r="C210" s="215"/>
      <c r="D210" s="78"/>
      <c r="E210" s="217"/>
      <c r="F210" s="217"/>
      <c r="G210" s="217"/>
      <c r="H210" s="217"/>
      <c r="I210" s="217"/>
      <c r="J210" s="227"/>
      <c r="K210" s="227"/>
      <c r="L210" s="227"/>
    </row>
    <row r="211" spans="1:12" ht="15" customHeight="1">
      <c r="A211" s="88" t="s">
        <v>209</v>
      </c>
      <c r="B211" s="256" t="s">
        <v>212</v>
      </c>
      <c r="C211" s="256"/>
      <c r="D211" s="256"/>
      <c r="E211" s="256"/>
      <c r="F211" s="256"/>
      <c r="G211" s="256"/>
      <c r="H211" s="256"/>
      <c r="I211" s="256"/>
      <c r="J211" s="256"/>
      <c r="K211" s="256"/>
      <c r="L211" s="256"/>
    </row>
    <row r="212" spans="1:12" ht="15" customHeight="1">
      <c r="A212" s="88" t="s">
        <v>209</v>
      </c>
      <c r="B212" s="257" t="s">
        <v>213</v>
      </c>
      <c r="C212" s="257"/>
      <c r="D212" s="257"/>
      <c r="E212" s="257"/>
      <c r="F212" s="257"/>
      <c r="G212" s="257"/>
      <c r="H212" s="257"/>
      <c r="I212" s="257"/>
      <c r="J212" s="257"/>
      <c r="K212" s="257"/>
      <c r="L212" s="257"/>
    </row>
    <row r="213" spans="1:12" ht="15" customHeight="1">
      <c r="A213" s="89"/>
      <c r="B213" s="257"/>
      <c r="C213" s="257"/>
      <c r="D213" s="257"/>
      <c r="E213" s="257"/>
      <c r="F213" s="257"/>
      <c r="G213" s="257"/>
      <c r="H213" s="257"/>
      <c r="I213" s="257"/>
      <c r="J213" s="257"/>
      <c r="K213" s="257"/>
      <c r="L213" s="257"/>
    </row>
  </sheetData>
  <sheetProtection password="CC81" sheet="1" objects="1" scenarios="1"/>
  <mergeCells count="484">
    <mergeCell ref="A139:B144"/>
    <mergeCell ref="C139:C144"/>
    <mergeCell ref="E139:I139"/>
    <mergeCell ref="J139:L139"/>
    <mergeCell ref="E140:I140"/>
    <mergeCell ref="J140:L140"/>
    <mergeCell ref="E141:I141"/>
    <mergeCell ref="J141:L141"/>
    <mergeCell ref="E142:I142"/>
    <mergeCell ref="J142:L142"/>
    <mergeCell ref="E143:I143"/>
    <mergeCell ref="J143:L143"/>
    <mergeCell ref="E144:I144"/>
    <mergeCell ref="J144:L144"/>
    <mergeCell ref="A133:B138"/>
    <mergeCell ref="C133:C138"/>
    <mergeCell ref="E133:I133"/>
    <mergeCell ref="J133:L133"/>
    <mergeCell ref="E134:I134"/>
    <mergeCell ref="J134:L134"/>
    <mergeCell ref="E135:I135"/>
    <mergeCell ref="J135:L135"/>
    <mergeCell ref="E136:I136"/>
    <mergeCell ref="J136:L136"/>
    <mergeCell ref="E137:I137"/>
    <mergeCell ref="J137:L137"/>
    <mergeCell ref="E138:I138"/>
    <mergeCell ref="J138:L138"/>
    <mergeCell ref="A127:B132"/>
    <mergeCell ref="C127:C132"/>
    <mergeCell ref="E127:I127"/>
    <mergeCell ref="J127:L127"/>
    <mergeCell ref="E128:I128"/>
    <mergeCell ref="J128:L128"/>
    <mergeCell ref="E129:I129"/>
    <mergeCell ref="J129:L129"/>
    <mergeCell ref="E130:I130"/>
    <mergeCell ref="J130:L130"/>
    <mergeCell ref="E131:I131"/>
    <mergeCell ref="J131:L131"/>
    <mergeCell ref="E132:I132"/>
    <mergeCell ref="J132:L132"/>
    <mergeCell ref="A121:B126"/>
    <mergeCell ref="C121:C126"/>
    <mergeCell ref="E121:I121"/>
    <mergeCell ref="J121:L121"/>
    <mergeCell ref="E122:I122"/>
    <mergeCell ref="J122:L122"/>
    <mergeCell ref="E123:I123"/>
    <mergeCell ref="J123:L123"/>
    <mergeCell ref="E124:I124"/>
    <mergeCell ref="J124:L124"/>
    <mergeCell ref="E125:I125"/>
    <mergeCell ref="J125:L125"/>
    <mergeCell ref="E126:I126"/>
    <mergeCell ref="J126:L126"/>
    <mergeCell ref="A115:B120"/>
    <mergeCell ref="C115:C120"/>
    <mergeCell ref="E115:I115"/>
    <mergeCell ref="J115:L115"/>
    <mergeCell ref="E116:I116"/>
    <mergeCell ref="J116:L116"/>
    <mergeCell ref="E117:I117"/>
    <mergeCell ref="J117:L117"/>
    <mergeCell ref="E118:I118"/>
    <mergeCell ref="J118:L118"/>
    <mergeCell ref="E119:I119"/>
    <mergeCell ref="J119:L119"/>
    <mergeCell ref="E120:I120"/>
    <mergeCell ref="J120:L120"/>
    <mergeCell ref="A109:B114"/>
    <mergeCell ref="C109:C114"/>
    <mergeCell ref="E109:I109"/>
    <mergeCell ref="J109:L109"/>
    <mergeCell ref="E110:I110"/>
    <mergeCell ref="J110:L110"/>
    <mergeCell ref="E111:I111"/>
    <mergeCell ref="J111:L111"/>
    <mergeCell ref="E112:I112"/>
    <mergeCell ref="J112:L112"/>
    <mergeCell ref="E113:I113"/>
    <mergeCell ref="J113:L113"/>
    <mergeCell ref="E114:I114"/>
    <mergeCell ref="J114:L114"/>
    <mergeCell ref="A103:B108"/>
    <mergeCell ref="C103:C108"/>
    <mergeCell ref="E103:I103"/>
    <mergeCell ref="J103:L103"/>
    <mergeCell ref="E104:I104"/>
    <mergeCell ref="J104:L104"/>
    <mergeCell ref="E105:I105"/>
    <mergeCell ref="J105:L105"/>
    <mergeCell ref="E106:I106"/>
    <mergeCell ref="J106:L106"/>
    <mergeCell ref="E107:I107"/>
    <mergeCell ref="J107:L107"/>
    <mergeCell ref="E108:I108"/>
    <mergeCell ref="J108:L108"/>
    <mergeCell ref="A97:B102"/>
    <mergeCell ref="C97:C102"/>
    <mergeCell ref="E97:I97"/>
    <mergeCell ref="J97:L97"/>
    <mergeCell ref="E98:I98"/>
    <mergeCell ref="J98:L98"/>
    <mergeCell ref="E99:I99"/>
    <mergeCell ref="J99:L99"/>
    <mergeCell ref="E100:I100"/>
    <mergeCell ref="J100:L100"/>
    <mergeCell ref="E101:I101"/>
    <mergeCell ref="J101:L101"/>
    <mergeCell ref="E102:I102"/>
    <mergeCell ref="J102:L102"/>
    <mergeCell ref="A91:B96"/>
    <mergeCell ref="C91:C96"/>
    <mergeCell ref="E91:I91"/>
    <mergeCell ref="J91:L91"/>
    <mergeCell ref="E92:I92"/>
    <mergeCell ref="J92:L92"/>
    <mergeCell ref="E93:I93"/>
    <mergeCell ref="J93:L93"/>
    <mergeCell ref="E94:I94"/>
    <mergeCell ref="J94:L94"/>
    <mergeCell ref="E95:I95"/>
    <mergeCell ref="J95:L95"/>
    <mergeCell ref="E96:I96"/>
    <mergeCell ref="J96:L96"/>
    <mergeCell ref="A85:B90"/>
    <mergeCell ref="C85:C90"/>
    <mergeCell ref="E85:I85"/>
    <mergeCell ref="J85:L85"/>
    <mergeCell ref="E86:I86"/>
    <mergeCell ref="J86:L86"/>
    <mergeCell ref="E87:I87"/>
    <mergeCell ref="J87:L87"/>
    <mergeCell ref="E88:I88"/>
    <mergeCell ref="J88:L88"/>
    <mergeCell ref="E89:I89"/>
    <mergeCell ref="J89:L89"/>
    <mergeCell ref="E90:I90"/>
    <mergeCell ref="J90:L90"/>
    <mergeCell ref="A79:B84"/>
    <mergeCell ref="C79:C84"/>
    <mergeCell ref="E79:I79"/>
    <mergeCell ref="J79:L79"/>
    <mergeCell ref="E80:I80"/>
    <mergeCell ref="J80:L80"/>
    <mergeCell ref="E81:I81"/>
    <mergeCell ref="J81:L81"/>
    <mergeCell ref="E82:I82"/>
    <mergeCell ref="J82:L82"/>
    <mergeCell ref="E83:I83"/>
    <mergeCell ref="J83:L83"/>
    <mergeCell ref="E84:I84"/>
    <mergeCell ref="J84:L84"/>
    <mergeCell ref="A193:B198"/>
    <mergeCell ref="C193:C198"/>
    <mergeCell ref="E193:I193"/>
    <mergeCell ref="J193:L193"/>
    <mergeCell ref="E194:I194"/>
    <mergeCell ref="J194:L194"/>
    <mergeCell ref="E195:I195"/>
    <mergeCell ref="J195:L195"/>
    <mergeCell ref="E196:I196"/>
    <mergeCell ref="J196:L196"/>
    <mergeCell ref="E197:I197"/>
    <mergeCell ref="J197:L197"/>
    <mergeCell ref="E198:I198"/>
    <mergeCell ref="J198:L198"/>
    <mergeCell ref="A187:B192"/>
    <mergeCell ref="C187:C192"/>
    <mergeCell ref="E187:I187"/>
    <mergeCell ref="J187:L187"/>
    <mergeCell ref="E188:I188"/>
    <mergeCell ref="J188:L188"/>
    <mergeCell ref="E189:I189"/>
    <mergeCell ref="J189:L189"/>
    <mergeCell ref="E190:I190"/>
    <mergeCell ref="J190:L190"/>
    <mergeCell ref="E191:I191"/>
    <mergeCell ref="J191:L191"/>
    <mergeCell ref="E192:I192"/>
    <mergeCell ref="J192:L192"/>
    <mergeCell ref="A181:B186"/>
    <mergeCell ref="C181:C186"/>
    <mergeCell ref="E181:I181"/>
    <mergeCell ref="J181:L181"/>
    <mergeCell ref="E182:I182"/>
    <mergeCell ref="J182:L182"/>
    <mergeCell ref="E183:I183"/>
    <mergeCell ref="J183:L183"/>
    <mergeCell ref="E184:I184"/>
    <mergeCell ref="J184:L184"/>
    <mergeCell ref="E185:I185"/>
    <mergeCell ref="J185:L185"/>
    <mergeCell ref="E186:I186"/>
    <mergeCell ref="J186:L186"/>
    <mergeCell ref="A175:B180"/>
    <mergeCell ref="C175:C180"/>
    <mergeCell ref="E175:I175"/>
    <mergeCell ref="J175:L175"/>
    <mergeCell ref="E176:I176"/>
    <mergeCell ref="J176:L176"/>
    <mergeCell ref="E177:I177"/>
    <mergeCell ref="J177:L177"/>
    <mergeCell ref="E178:I178"/>
    <mergeCell ref="J178:L178"/>
    <mergeCell ref="E179:I179"/>
    <mergeCell ref="J179:L179"/>
    <mergeCell ref="E180:I180"/>
    <mergeCell ref="J180:L180"/>
    <mergeCell ref="A169:B174"/>
    <mergeCell ref="C169:C174"/>
    <mergeCell ref="E169:I169"/>
    <mergeCell ref="J169:L169"/>
    <mergeCell ref="E170:I170"/>
    <mergeCell ref="J170:L170"/>
    <mergeCell ref="E171:I171"/>
    <mergeCell ref="J171:L171"/>
    <mergeCell ref="E172:I172"/>
    <mergeCell ref="J172:L172"/>
    <mergeCell ref="E173:I173"/>
    <mergeCell ref="J173:L173"/>
    <mergeCell ref="E174:I174"/>
    <mergeCell ref="J174:L174"/>
    <mergeCell ref="A163:B168"/>
    <mergeCell ref="C163:C168"/>
    <mergeCell ref="E163:I163"/>
    <mergeCell ref="J163:L163"/>
    <mergeCell ref="E164:I164"/>
    <mergeCell ref="J164:L164"/>
    <mergeCell ref="E165:I165"/>
    <mergeCell ref="J165:L165"/>
    <mergeCell ref="E166:I166"/>
    <mergeCell ref="J166:L166"/>
    <mergeCell ref="E167:I167"/>
    <mergeCell ref="J167:L167"/>
    <mergeCell ref="E168:I168"/>
    <mergeCell ref="J168:L168"/>
    <mergeCell ref="A157:B162"/>
    <mergeCell ref="C157:C162"/>
    <mergeCell ref="E157:I157"/>
    <mergeCell ref="J157:L157"/>
    <mergeCell ref="E158:I158"/>
    <mergeCell ref="J158:L158"/>
    <mergeCell ref="E159:I159"/>
    <mergeCell ref="J159:L159"/>
    <mergeCell ref="E160:I160"/>
    <mergeCell ref="J160:L160"/>
    <mergeCell ref="E161:I161"/>
    <mergeCell ref="J161:L161"/>
    <mergeCell ref="E162:I162"/>
    <mergeCell ref="J162:L162"/>
    <mergeCell ref="A151:B156"/>
    <mergeCell ref="C151:C156"/>
    <mergeCell ref="E151:I151"/>
    <mergeCell ref="J151:L151"/>
    <mergeCell ref="E152:I152"/>
    <mergeCell ref="J152:L152"/>
    <mergeCell ref="E153:I153"/>
    <mergeCell ref="J153:L153"/>
    <mergeCell ref="E154:I154"/>
    <mergeCell ref="J154:L154"/>
    <mergeCell ref="E155:I155"/>
    <mergeCell ref="J155:L155"/>
    <mergeCell ref="E156:I156"/>
    <mergeCell ref="J156:L156"/>
    <mergeCell ref="A145:B150"/>
    <mergeCell ref="C145:C150"/>
    <mergeCell ref="E145:I145"/>
    <mergeCell ref="J145:L145"/>
    <mergeCell ref="E146:I146"/>
    <mergeCell ref="J146:L146"/>
    <mergeCell ref="E147:I147"/>
    <mergeCell ref="J147:L147"/>
    <mergeCell ref="E148:I148"/>
    <mergeCell ref="J148:L148"/>
    <mergeCell ref="E149:I149"/>
    <mergeCell ref="J149:L149"/>
    <mergeCell ref="E150:I150"/>
    <mergeCell ref="J150:L150"/>
    <mergeCell ref="A43:B48"/>
    <mergeCell ref="C43:C48"/>
    <mergeCell ref="E43:I43"/>
    <mergeCell ref="J43:L43"/>
    <mergeCell ref="E44:I44"/>
    <mergeCell ref="J44:L44"/>
    <mergeCell ref="E45:I45"/>
    <mergeCell ref="J45:L45"/>
    <mergeCell ref="E46:I46"/>
    <mergeCell ref="J46:L46"/>
    <mergeCell ref="E47:I47"/>
    <mergeCell ref="J47:L47"/>
    <mergeCell ref="E48:I48"/>
    <mergeCell ref="J48:L48"/>
    <mergeCell ref="A37:B42"/>
    <mergeCell ref="C37:C42"/>
    <mergeCell ref="E37:I37"/>
    <mergeCell ref="J37:L37"/>
    <mergeCell ref="E38:I38"/>
    <mergeCell ref="J38:L38"/>
    <mergeCell ref="E39:I39"/>
    <mergeCell ref="J39:L39"/>
    <mergeCell ref="E40:I40"/>
    <mergeCell ref="J40:L40"/>
    <mergeCell ref="E41:I41"/>
    <mergeCell ref="J41:L41"/>
    <mergeCell ref="E42:I42"/>
    <mergeCell ref="J42:L42"/>
    <mergeCell ref="A31:B36"/>
    <mergeCell ref="C31:C36"/>
    <mergeCell ref="E31:I31"/>
    <mergeCell ref="J31:L31"/>
    <mergeCell ref="E32:I32"/>
    <mergeCell ref="J32:L32"/>
    <mergeCell ref="E33:I33"/>
    <mergeCell ref="J33:L33"/>
    <mergeCell ref="E34:I34"/>
    <mergeCell ref="J34:L34"/>
    <mergeCell ref="E35:I35"/>
    <mergeCell ref="J35:L35"/>
    <mergeCell ref="E36:I36"/>
    <mergeCell ref="J36:L36"/>
    <mergeCell ref="A61:B66"/>
    <mergeCell ref="C61:C66"/>
    <mergeCell ref="E61:I61"/>
    <mergeCell ref="J61:L61"/>
    <mergeCell ref="E62:I62"/>
    <mergeCell ref="J62:L62"/>
    <mergeCell ref="E63:I63"/>
    <mergeCell ref="J63:L63"/>
    <mergeCell ref="E64:I64"/>
    <mergeCell ref="J64:L64"/>
    <mergeCell ref="E65:I65"/>
    <mergeCell ref="J65:L65"/>
    <mergeCell ref="E66:I66"/>
    <mergeCell ref="J66:L66"/>
    <mergeCell ref="A55:B60"/>
    <mergeCell ref="C55:C60"/>
    <mergeCell ref="E55:I55"/>
    <mergeCell ref="J55:L55"/>
    <mergeCell ref="E56:I56"/>
    <mergeCell ref="J56:L56"/>
    <mergeCell ref="E57:I57"/>
    <mergeCell ref="J57:L57"/>
    <mergeCell ref="E58:I58"/>
    <mergeCell ref="J58:L58"/>
    <mergeCell ref="E59:I59"/>
    <mergeCell ref="J59:L59"/>
    <mergeCell ref="E60:I60"/>
    <mergeCell ref="J60:L60"/>
    <mergeCell ref="A49:B54"/>
    <mergeCell ref="C49:C54"/>
    <mergeCell ref="E49:I49"/>
    <mergeCell ref="J49:L49"/>
    <mergeCell ref="E50:I50"/>
    <mergeCell ref="J50:L50"/>
    <mergeCell ref="E51:I51"/>
    <mergeCell ref="J51:L51"/>
    <mergeCell ref="E52:I52"/>
    <mergeCell ref="J52:L52"/>
    <mergeCell ref="E53:I53"/>
    <mergeCell ref="J53:L53"/>
    <mergeCell ref="E54:I54"/>
    <mergeCell ref="J54:L54"/>
    <mergeCell ref="E75:I75"/>
    <mergeCell ref="J75:L75"/>
    <mergeCell ref="C199:C204"/>
    <mergeCell ref="E199:I199"/>
    <mergeCell ref="J199:L199"/>
    <mergeCell ref="E200:I200"/>
    <mergeCell ref="J200:L200"/>
    <mergeCell ref="E201:I201"/>
    <mergeCell ref="J201:L201"/>
    <mergeCell ref="E202:I202"/>
    <mergeCell ref="J202:L202"/>
    <mergeCell ref="E203:I203"/>
    <mergeCell ref="J203:L203"/>
    <mergeCell ref="E204:I204"/>
    <mergeCell ref="J204:L204"/>
    <mergeCell ref="B212:L213"/>
    <mergeCell ref="A2:L2"/>
    <mergeCell ref="J6:L6"/>
    <mergeCell ref="E6:I6"/>
    <mergeCell ref="E17:I17"/>
    <mergeCell ref="J17:L17"/>
    <mergeCell ref="E16:I16"/>
    <mergeCell ref="J16:L16"/>
    <mergeCell ref="E13:I13"/>
    <mergeCell ref="J13:L13"/>
    <mergeCell ref="A4:B4"/>
    <mergeCell ref="A3:B3"/>
    <mergeCell ref="A6:B6"/>
    <mergeCell ref="E23:I23"/>
    <mergeCell ref="E8:I8"/>
    <mergeCell ref="E12:I12"/>
    <mergeCell ref="J12:L12"/>
    <mergeCell ref="C7:C12"/>
    <mergeCell ref="E70:I70"/>
    <mergeCell ref="J70:L70"/>
    <mergeCell ref="E71:I71"/>
    <mergeCell ref="J71:L71"/>
    <mergeCell ref="E72:I72"/>
    <mergeCell ref="J72:L72"/>
    <mergeCell ref="E24:I24"/>
    <mergeCell ref="J24:L24"/>
    <mergeCell ref="J23:L23"/>
    <mergeCell ref="J21:L21"/>
    <mergeCell ref="E26:I26"/>
    <mergeCell ref="J26:L26"/>
    <mergeCell ref="E27:I27"/>
    <mergeCell ref="J27:L27"/>
    <mergeCell ref="B211:L211"/>
    <mergeCell ref="J67:L67"/>
    <mergeCell ref="E68:I68"/>
    <mergeCell ref="J68:L68"/>
    <mergeCell ref="E69:I69"/>
    <mergeCell ref="J69:L69"/>
    <mergeCell ref="E76:I76"/>
    <mergeCell ref="J76:L76"/>
    <mergeCell ref="E77:I77"/>
    <mergeCell ref="J77:L77"/>
    <mergeCell ref="E78:I78"/>
    <mergeCell ref="J78:L78"/>
    <mergeCell ref="E73:I73"/>
    <mergeCell ref="J73:L73"/>
    <mergeCell ref="E74:I74"/>
    <mergeCell ref="J74:L74"/>
    <mergeCell ref="E7:I7"/>
    <mergeCell ref="J7:L7"/>
    <mergeCell ref="E10:I10"/>
    <mergeCell ref="J10:L10"/>
    <mergeCell ref="E11:I11"/>
    <mergeCell ref="J11:L11"/>
    <mergeCell ref="J8:L8"/>
    <mergeCell ref="E9:I9"/>
    <mergeCell ref="J9:L9"/>
    <mergeCell ref="E205:I205"/>
    <mergeCell ref="J205:L205"/>
    <mergeCell ref="E206:I206"/>
    <mergeCell ref="J206:L206"/>
    <mergeCell ref="E207:I207"/>
    <mergeCell ref="J207:L207"/>
    <mergeCell ref="E67:I67"/>
    <mergeCell ref="A13:B18"/>
    <mergeCell ref="E22:I22"/>
    <mergeCell ref="J22:L22"/>
    <mergeCell ref="E19:I19"/>
    <mergeCell ref="J19:L19"/>
    <mergeCell ref="E18:I18"/>
    <mergeCell ref="J18:L18"/>
    <mergeCell ref="A19:B24"/>
    <mergeCell ref="E15:I15"/>
    <mergeCell ref="J15:L15"/>
    <mergeCell ref="E20:I20"/>
    <mergeCell ref="J20:L20"/>
    <mergeCell ref="E21:I21"/>
    <mergeCell ref="C13:C18"/>
    <mergeCell ref="C19:C24"/>
    <mergeCell ref="E14:I14"/>
    <mergeCell ref="J14:L14"/>
    <mergeCell ref="E25:I25"/>
    <mergeCell ref="J25:L25"/>
    <mergeCell ref="E28:I28"/>
    <mergeCell ref="J28:L28"/>
    <mergeCell ref="E29:I29"/>
    <mergeCell ref="J29:L29"/>
    <mergeCell ref="A7:B12"/>
    <mergeCell ref="C205:C210"/>
    <mergeCell ref="A25:B30"/>
    <mergeCell ref="C25:C30"/>
    <mergeCell ref="A205:B210"/>
    <mergeCell ref="A67:B72"/>
    <mergeCell ref="C67:C72"/>
    <mergeCell ref="A73:B78"/>
    <mergeCell ref="C73:C78"/>
    <mergeCell ref="A199:B204"/>
    <mergeCell ref="E30:I30"/>
    <mergeCell ref="J30:L30"/>
    <mergeCell ref="E210:I210"/>
    <mergeCell ref="J210:L210"/>
    <mergeCell ref="E209:I209"/>
    <mergeCell ref="J209:L209"/>
    <mergeCell ref="E208:I208"/>
    <mergeCell ref="J208:L208"/>
  </mergeCells>
  <phoneticPr fontId="7"/>
  <conditionalFormatting sqref="E5:F5">
    <cfRule type="expression" dxfId="35" priority="3" stopIfTrue="1">
      <formula>OR($E$5="",$F$5="",$H$5="",$J$5="")</formula>
    </cfRule>
    <cfRule type="expression" dxfId="34" priority="7">
      <formula>IF(ISERROR(VALUE(TEXT(DATEVALUE($E$5&amp;$F$5&amp;"年"&amp;$H$5&amp;"月"&amp;$J$5&amp;"日"),"yyyy/mm/dd"))),FALSE,TRUE)=FALSE</formula>
    </cfRule>
  </conditionalFormatting>
  <conditionalFormatting sqref="H5">
    <cfRule type="expression" dxfId="33" priority="2" stopIfTrue="1">
      <formula>OR($E$5="",$F$5="",$H$5="",$J$5="")</formula>
    </cfRule>
    <cfRule type="expression" dxfId="32" priority="6">
      <formula>IF(ISERROR(VALUE(TEXT(DATEVALUE($E$5&amp;$F$5&amp;"年"&amp;$H$5&amp;"月"&amp;$J$5&amp;"日"),"yyyy/mm/dd"))),FALSE,TRUE)=FALSE</formula>
    </cfRule>
  </conditionalFormatting>
  <conditionalFormatting sqref="J5">
    <cfRule type="expression" dxfId="31" priority="1" stopIfTrue="1">
      <formula>OR($E$5="",$F$5="",$H$5="",$J$5="")</formula>
    </cfRule>
    <cfRule type="expression" dxfId="30" priority="5">
      <formula>IF(ISERROR(VALUE(TEXT(DATEVALUE($E$5&amp;$F$5&amp;"年"&amp;$H$5&amp;"月"&amp;$J$5&amp;"日"),"yyyy/mm/dd"))),FALSE,TRUE)=FALSE</formula>
    </cfRule>
  </conditionalFormatting>
  <dataValidations count="2">
    <dataValidation imeMode="on" allowBlank="1" showInputMessage="1" showErrorMessage="1" sqref="C3:C4 D7:I210" xr:uid="{8C814A0D-81E0-46DC-813E-383DDBB2C00B}"/>
    <dataValidation imeMode="disabled" allowBlank="1" showInputMessage="1" showErrorMessage="1" sqref="F5 H5 J5" xr:uid="{CFF9917C-C562-420D-BBAB-B11E360E9433}"/>
  </dataValidations>
  <pageMargins left="0.39370078740157483" right="0.39370078740157483" top="0.78740157480314965" bottom="0.59055118110236227" header="0.59055118110236227" footer="0.39370078740157483"/>
  <pageSetup paperSize="9" orientation="portrait" r:id="rId1"/>
  <rowBreaks count="8" manualBreakCount="8">
    <brk id="24" max="11" man="1"/>
    <brk id="48" max="11" man="1"/>
    <brk id="72" max="11" man="1"/>
    <brk id="96" max="11" man="1"/>
    <brk id="120" max="11" man="1"/>
    <brk id="144" max="11" man="1"/>
    <brk id="168" max="11" man="1"/>
    <brk id="192" max="1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EA1DC3F-9032-4564-AB3D-E9878BA88D7C}">
          <x14:formula1>
            <xm:f>初期設定!$O$3:$O$4</xm:f>
          </x14:formula1>
          <xm:sqref>J7:L210</xm:sqref>
        </x14:dataValidation>
        <x14:dataValidation type="list" allowBlank="1" showInputMessage="1" showErrorMessage="1" xr:uid="{00000000-0002-0000-0700-000000000000}">
          <x14:formula1>
            <xm:f>初期設定!$B$3:$B$3</xm:f>
          </x14:formula1>
          <xm:sqref>E5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0"/>
  <sheetViews>
    <sheetView view="pageBreakPreview" zoomScaleNormal="100" zoomScaleSheetLayoutView="100" workbookViewId="0">
      <selection activeCell="X13" sqref="X13"/>
    </sheetView>
  </sheetViews>
  <sheetFormatPr defaultColWidth="9" defaultRowHeight="15" customHeight="1"/>
  <cols>
    <col min="1" max="1" width="2.625" style="3" customWidth="1"/>
    <col min="2" max="2" width="13" style="3" customWidth="1"/>
    <col min="3" max="3" width="10.625" style="3" customWidth="1"/>
    <col min="4" max="4" width="5.625" style="3" customWidth="1"/>
    <col min="5" max="5" width="22" style="3" customWidth="1"/>
    <col min="6" max="6" width="2.625" style="3" customWidth="1"/>
    <col min="7" max="7" width="3.625" style="3" customWidth="1"/>
    <col min="8" max="8" width="2.625" style="3" customWidth="1"/>
    <col min="9" max="9" width="3.625" style="3" customWidth="1"/>
    <col min="10" max="10" width="2.625" style="3" customWidth="1"/>
    <col min="11" max="11" width="3.625" style="3" customWidth="1"/>
    <col min="12" max="12" width="2.625" style="3" customWidth="1"/>
    <col min="13" max="13" width="3.625" style="3" customWidth="1"/>
    <col min="14" max="14" width="2.625" style="3" customWidth="1"/>
    <col min="15" max="15" width="3.625" style="3" customWidth="1"/>
    <col min="16" max="16" width="2.625" style="3" customWidth="1"/>
    <col min="17" max="16384" width="9" style="3"/>
  </cols>
  <sheetData>
    <row r="1" spans="1:16" ht="15" customHeight="1">
      <c r="J1" s="9"/>
      <c r="N1" s="9"/>
      <c r="O1" s="9"/>
      <c r="P1" s="9" t="s">
        <v>185</v>
      </c>
    </row>
    <row r="2" spans="1:16" ht="24.95" customHeight="1">
      <c r="A2" s="135" t="s">
        <v>187</v>
      </c>
      <c r="B2" s="135"/>
      <c r="C2" s="135"/>
      <c r="D2" s="135"/>
      <c r="E2" s="135"/>
      <c r="F2" s="135"/>
      <c r="G2" s="135"/>
      <c r="H2" s="135"/>
      <c r="I2" s="135"/>
      <c r="J2" s="135"/>
      <c r="K2" s="135"/>
      <c r="L2" s="135"/>
      <c r="M2" s="135"/>
      <c r="N2" s="135"/>
      <c r="O2" s="135"/>
      <c r="P2" s="135"/>
    </row>
    <row r="3" spans="1:16" ht="15" customHeight="1">
      <c r="C3" s="8"/>
      <c r="D3" s="8"/>
      <c r="E3" s="8"/>
      <c r="F3" s="8"/>
      <c r="G3" s="237"/>
      <c r="H3" s="237"/>
      <c r="I3" s="67"/>
      <c r="J3" s="3" t="s">
        <v>109</v>
      </c>
      <c r="K3" s="67"/>
      <c r="L3" s="3" t="s">
        <v>108</v>
      </c>
      <c r="M3" s="67"/>
      <c r="N3" s="3" t="s">
        <v>107</v>
      </c>
      <c r="O3" s="258" t="s">
        <v>182</v>
      </c>
      <c r="P3" s="258"/>
    </row>
    <row r="4" spans="1:16" ht="20.100000000000001" customHeight="1">
      <c r="A4" s="275" t="s">
        <v>188</v>
      </c>
      <c r="B4" s="275"/>
      <c r="C4" s="265"/>
      <c r="D4" s="266"/>
      <c r="E4" s="266"/>
      <c r="F4" s="266"/>
      <c r="G4" s="266"/>
      <c r="H4" s="266"/>
      <c r="I4" s="266"/>
      <c r="J4" s="266"/>
      <c r="K4" s="267"/>
      <c r="L4" s="275" t="s">
        <v>181</v>
      </c>
      <c r="M4" s="275"/>
      <c r="N4" s="275"/>
      <c r="O4" s="275"/>
      <c r="P4" s="275"/>
    </row>
    <row r="5" spans="1:16" ht="80.099999999999994" customHeight="1">
      <c r="A5" s="275"/>
      <c r="B5" s="275"/>
      <c r="C5" s="268"/>
      <c r="D5" s="269"/>
      <c r="E5" s="269"/>
      <c r="F5" s="269"/>
      <c r="G5" s="269"/>
      <c r="H5" s="269"/>
      <c r="I5" s="269"/>
      <c r="J5" s="269"/>
      <c r="K5" s="270"/>
      <c r="L5" s="262"/>
      <c r="M5" s="263"/>
      <c r="N5" s="263"/>
      <c r="O5" s="263"/>
      <c r="P5" s="264"/>
    </row>
    <row r="6" spans="1:16" ht="15" customHeight="1">
      <c r="A6" s="274" t="s">
        <v>189</v>
      </c>
      <c r="B6" s="274"/>
      <c r="C6" s="277"/>
      <c r="D6" s="277"/>
      <c r="E6" s="277"/>
      <c r="F6" s="278"/>
      <c r="G6" s="218" t="s">
        <v>200</v>
      </c>
      <c r="H6" s="218"/>
      <c r="I6" s="218"/>
      <c r="J6" s="226"/>
      <c r="K6" s="226"/>
      <c r="L6" s="226"/>
      <c r="M6" s="226"/>
      <c r="N6" s="226"/>
      <c r="O6" s="226"/>
      <c r="P6" s="226"/>
    </row>
    <row r="7" spans="1:16" ht="30" customHeight="1">
      <c r="A7" s="280" t="s">
        <v>190</v>
      </c>
      <c r="B7" s="280"/>
      <c r="C7" s="173"/>
      <c r="D7" s="173"/>
      <c r="E7" s="173"/>
      <c r="F7" s="276"/>
      <c r="G7" s="218"/>
      <c r="H7" s="218"/>
      <c r="I7" s="218"/>
      <c r="J7" s="226"/>
      <c r="K7" s="226"/>
      <c r="L7" s="226"/>
      <c r="M7" s="226"/>
      <c r="N7" s="226"/>
      <c r="O7" s="226"/>
      <c r="P7" s="226"/>
    </row>
    <row r="8" spans="1:16" ht="30" customHeight="1">
      <c r="A8" s="275" t="s">
        <v>194</v>
      </c>
      <c r="B8" s="275"/>
      <c r="C8" s="28" t="s">
        <v>201</v>
      </c>
      <c r="D8" s="259"/>
      <c r="E8" s="259"/>
      <c r="F8" s="259"/>
      <c r="G8" s="259"/>
      <c r="H8" s="259"/>
      <c r="I8" s="259"/>
      <c r="J8" s="259"/>
      <c r="K8" s="259"/>
      <c r="L8" s="259"/>
      <c r="M8" s="259"/>
      <c r="N8" s="259"/>
      <c r="O8" s="259"/>
      <c r="P8" s="260"/>
    </row>
    <row r="9" spans="1:16" ht="30" customHeight="1">
      <c r="A9" s="275"/>
      <c r="B9" s="275"/>
      <c r="C9" s="32" t="s">
        <v>198</v>
      </c>
      <c r="D9" s="259"/>
      <c r="E9" s="259"/>
      <c r="F9" s="259"/>
      <c r="G9" s="259"/>
      <c r="H9" s="33" t="s">
        <v>207</v>
      </c>
      <c r="I9" s="261"/>
      <c r="J9" s="261"/>
      <c r="K9" s="77"/>
      <c r="L9" s="14" t="s">
        <v>192</v>
      </c>
      <c r="M9" s="77"/>
      <c r="N9" s="14" t="s">
        <v>191</v>
      </c>
      <c r="O9" s="14" t="s">
        <v>206</v>
      </c>
      <c r="P9" s="25"/>
    </row>
    <row r="10" spans="1:16" ht="30" customHeight="1">
      <c r="A10" s="275" t="s">
        <v>195</v>
      </c>
      <c r="B10" s="275"/>
      <c r="C10" s="218" t="s">
        <v>196</v>
      </c>
      <c r="D10" s="218"/>
      <c r="E10" s="10" t="s">
        <v>197</v>
      </c>
      <c r="F10" s="152" t="s">
        <v>204</v>
      </c>
      <c r="G10" s="152"/>
      <c r="H10" s="152"/>
      <c r="I10" s="152"/>
      <c r="J10" s="152"/>
      <c r="K10" s="152"/>
      <c r="L10" s="152"/>
      <c r="M10" s="152"/>
      <c r="N10" s="152"/>
      <c r="O10" s="152"/>
      <c r="P10" s="175"/>
    </row>
    <row r="11" spans="1:16" ht="30" customHeight="1">
      <c r="A11" s="217"/>
      <c r="B11" s="217"/>
      <c r="C11" s="217"/>
      <c r="D11" s="217"/>
      <c r="E11" s="79"/>
      <c r="F11" s="77"/>
      <c r="G11" s="77"/>
      <c r="H11" s="14" t="s">
        <v>192</v>
      </c>
      <c r="I11" s="77"/>
      <c r="J11" s="14" t="s">
        <v>191</v>
      </c>
      <c r="K11" s="28" t="s">
        <v>193</v>
      </c>
      <c r="L11" s="77"/>
      <c r="M11" s="77"/>
      <c r="N11" s="14" t="s">
        <v>192</v>
      </c>
      <c r="O11" s="77"/>
      <c r="P11" s="25" t="s">
        <v>191</v>
      </c>
    </row>
    <row r="12" spans="1:16" ht="30" customHeight="1">
      <c r="A12" s="217"/>
      <c r="B12" s="217"/>
      <c r="C12" s="217"/>
      <c r="D12" s="217"/>
      <c r="E12" s="79"/>
      <c r="F12" s="77"/>
      <c r="G12" s="77"/>
      <c r="H12" s="14" t="s">
        <v>109</v>
      </c>
      <c r="I12" s="77"/>
      <c r="J12" s="14" t="s">
        <v>108</v>
      </c>
      <c r="K12" s="28" t="s">
        <v>166</v>
      </c>
      <c r="L12" s="77"/>
      <c r="M12" s="77"/>
      <c r="N12" s="14" t="s">
        <v>109</v>
      </c>
      <c r="O12" s="77"/>
      <c r="P12" s="25" t="s">
        <v>108</v>
      </c>
    </row>
    <row r="13" spans="1:16" ht="30" customHeight="1">
      <c r="A13" s="217"/>
      <c r="B13" s="217"/>
      <c r="C13" s="217"/>
      <c r="D13" s="217"/>
      <c r="E13" s="79"/>
      <c r="F13" s="77"/>
      <c r="G13" s="77"/>
      <c r="H13" s="14" t="s">
        <v>109</v>
      </c>
      <c r="I13" s="77"/>
      <c r="J13" s="14" t="s">
        <v>108</v>
      </c>
      <c r="K13" s="28" t="s">
        <v>166</v>
      </c>
      <c r="L13" s="77"/>
      <c r="M13" s="77"/>
      <c r="N13" s="14" t="s">
        <v>109</v>
      </c>
      <c r="O13" s="77"/>
      <c r="P13" s="25" t="s">
        <v>108</v>
      </c>
    </row>
    <row r="14" spans="1:16" ht="30" customHeight="1">
      <c r="A14" s="217"/>
      <c r="B14" s="217"/>
      <c r="C14" s="217"/>
      <c r="D14" s="217"/>
      <c r="E14" s="79"/>
      <c r="F14" s="77"/>
      <c r="G14" s="77"/>
      <c r="H14" s="14" t="s">
        <v>109</v>
      </c>
      <c r="I14" s="77"/>
      <c r="J14" s="14" t="s">
        <v>108</v>
      </c>
      <c r="K14" s="28" t="s">
        <v>166</v>
      </c>
      <c r="L14" s="77"/>
      <c r="M14" s="77"/>
      <c r="N14" s="14" t="s">
        <v>109</v>
      </c>
      <c r="O14" s="77"/>
      <c r="P14" s="25" t="s">
        <v>108</v>
      </c>
    </row>
    <row r="15" spans="1:16" ht="30" customHeight="1">
      <c r="A15" s="217"/>
      <c r="B15" s="217"/>
      <c r="C15" s="217"/>
      <c r="D15" s="217"/>
      <c r="E15" s="79"/>
      <c r="F15" s="77"/>
      <c r="G15" s="77"/>
      <c r="H15" s="14" t="s">
        <v>109</v>
      </c>
      <c r="I15" s="77"/>
      <c r="J15" s="14" t="s">
        <v>108</v>
      </c>
      <c r="K15" s="28" t="s">
        <v>166</v>
      </c>
      <c r="L15" s="77"/>
      <c r="M15" s="77"/>
      <c r="N15" s="14" t="s">
        <v>109</v>
      </c>
      <c r="O15" s="77"/>
      <c r="P15" s="25" t="s">
        <v>108</v>
      </c>
    </row>
    <row r="16" spans="1:16" ht="30" customHeight="1">
      <c r="A16" s="217"/>
      <c r="B16" s="217"/>
      <c r="C16" s="217"/>
      <c r="D16" s="217"/>
      <c r="E16" s="79"/>
      <c r="F16" s="77"/>
      <c r="G16" s="77"/>
      <c r="H16" s="14" t="s">
        <v>109</v>
      </c>
      <c r="I16" s="77"/>
      <c r="J16" s="14" t="s">
        <v>108</v>
      </c>
      <c r="K16" s="28" t="s">
        <v>166</v>
      </c>
      <c r="L16" s="77"/>
      <c r="M16" s="77"/>
      <c r="N16" s="14" t="s">
        <v>109</v>
      </c>
      <c r="O16" s="77"/>
      <c r="P16" s="25" t="s">
        <v>108</v>
      </c>
    </row>
    <row r="17" spans="1:16" ht="30" customHeight="1">
      <c r="A17" s="217"/>
      <c r="B17" s="217"/>
      <c r="C17" s="217"/>
      <c r="D17" s="217"/>
      <c r="E17" s="79"/>
      <c r="F17" s="77"/>
      <c r="G17" s="77"/>
      <c r="H17" s="14" t="s">
        <v>109</v>
      </c>
      <c r="I17" s="77"/>
      <c r="J17" s="14" t="s">
        <v>108</v>
      </c>
      <c r="K17" s="28" t="s">
        <v>166</v>
      </c>
      <c r="L17" s="77"/>
      <c r="M17" s="77"/>
      <c r="N17" s="14" t="s">
        <v>109</v>
      </c>
      <c r="O17" s="77"/>
      <c r="P17" s="25" t="s">
        <v>108</v>
      </c>
    </row>
    <row r="18" spans="1:16" ht="30" customHeight="1">
      <c r="A18" s="279"/>
      <c r="B18" s="279"/>
      <c r="C18" s="217"/>
      <c r="D18" s="217"/>
      <c r="E18" s="79"/>
      <c r="F18" s="77"/>
      <c r="G18" s="77"/>
      <c r="H18" s="14" t="s">
        <v>109</v>
      </c>
      <c r="I18" s="77"/>
      <c r="J18" s="14" t="s">
        <v>108</v>
      </c>
      <c r="K18" s="28" t="s">
        <v>166</v>
      </c>
      <c r="L18" s="77"/>
      <c r="M18" s="77"/>
      <c r="N18" s="14" t="s">
        <v>109</v>
      </c>
      <c r="O18" s="77"/>
      <c r="P18" s="25" t="s">
        <v>108</v>
      </c>
    </row>
    <row r="19" spans="1:16" ht="20.100000000000001" customHeight="1">
      <c r="A19" s="275" t="s">
        <v>203</v>
      </c>
      <c r="B19" s="275"/>
      <c r="C19" s="218" t="s">
        <v>202</v>
      </c>
      <c r="D19" s="218"/>
      <c r="E19" s="218"/>
      <c r="F19" s="218"/>
      <c r="G19" s="218"/>
      <c r="H19" s="218"/>
      <c r="I19" s="218"/>
      <c r="J19" s="152" t="s">
        <v>199</v>
      </c>
      <c r="K19" s="152"/>
      <c r="L19" s="152"/>
      <c r="M19" s="152"/>
      <c r="N19" s="152"/>
      <c r="O19" s="152"/>
      <c r="P19" s="175"/>
    </row>
    <row r="20" spans="1:16" ht="20.100000000000001" customHeight="1">
      <c r="A20" s="275"/>
      <c r="B20" s="275"/>
      <c r="C20" s="271"/>
      <c r="D20" s="271"/>
      <c r="E20" s="271"/>
      <c r="F20" s="271"/>
      <c r="G20" s="271"/>
      <c r="H20" s="271"/>
      <c r="I20" s="271"/>
      <c r="J20" s="272"/>
      <c r="K20" s="261"/>
      <c r="L20" s="261"/>
      <c r="M20" s="261"/>
      <c r="N20" s="261"/>
      <c r="O20" s="261"/>
      <c r="P20" s="273"/>
    </row>
    <row r="21" spans="1:16" ht="20.100000000000001" customHeight="1">
      <c r="A21" s="275"/>
      <c r="B21" s="275"/>
      <c r="C21" s="271"/>
      <c r="D21" s="271"/>
      <c r="E21" s="271"/>
      <c r="F21" s="271"/>
      <c r="G21" s="271"/>
      <c r="H21" s="271"/>
      <c r="I21" s="271"/>
      <c r="J21" s="272"/>
      <c r="K21" s="261"/>
      <c r="L21" s="261"/>
      <c r="M21" s="261"/>
      <c r="N21" s="261"/>
      <c r="O21" s="261"/>
      <c r="P21" s="273"/>
    </row>
    <row r="22" spans="1:16" ht="20.100000000000001" customHeight="1">
      <c r="A22" s="275"/>
      <c r="B22" s="275"/>
      <c r="C22" s="271"/>
      <c r="D22" s="271"/>
      <c r="E22" s="271"/>
      <c r="F22" s="271"/>
      <c r="G22" s="271"/>
      <c r="H22" s="271"/>
      <c r="I22" s="271"/>
      <c r="J22" s="272"/>
      <c r="K22" s="261"/>
      <c r="L22" s="261"/>
      <c r="M22" s="261"/>
      <c r="N22" s="261"/>
      <c r="O22" s="261"/>
      <c r="P22" s="273"/>
    </row>
    <row r="23" spans="1:16" ht="20.100000000000001" customHeight="1">
      <c r="A23" s="275"/>
      <c r="B23" s="275"/>
      <c r="C23" s="271"/>
      <c r="D23" s="271"/>
      <c r="E23" s="271"/>
      <c r="F23" s="271"/>
      <c r="G23" s="271"/>
      <c r="H23" s="271"/>
      <c r="I23" s="271"/>
      <c r="J23" s="272"/>
      <c r="K23" s="261"/>
      <c r="L23" s="261"/>
      <c r="M23" s="261"/>
      <c r="N23" s="261"/>
      <c r="O23" s="261"/>
      <c r="P23" s="273"/>
    </row>
    <row r="24" spans="1:16" ht="20.100000000000001" customHeight="1">
      <c r="A24" s="275"/>
      <c r="B24" s="275"/>
      <c r="C24" s="271"/>
      <c r="D24" s="271"/>
      <c r="E24" s="271"/>
      <c r="F24" s="271"/>
      <c r="G24" s="271"/>
      <c r="H24" s="271"/>
      <c r="I24" s="271"/>
      <c r="J24" s="272"/>
      <c r="K24" s="261"/>
      <c r="L24" s="261"/>
      <c r="M24" s="261"/>
      <c r="N24" s="261"/>
      <c r="O24" s="261"/>
      <c r="P24" s="273"/>
    </row>
    <row r="25" spans="1:16" ht="15" customHeight="1">
      <c r="A25" s="275" t="s">
        <v>205</v>
      </c>
      <c r="B25" s="275"/>
      <c r="C25" s="161"/>
      <c r="D25" s="161"/>
      <c r="E25" s="161"/>
      <c r="F25" s="161"/>
      <c r="G25" s="161"/>
      <c r="H25" s="161"/>
      <c r="I25" s="161"/>
      <c r="J25" s="161"/>
      <c r="K25" s="161"/>
      <c r="L25" s="161"/>
      <c r="M25" s="161"/>
      <c r="N25" s="161"/>
      <c r="O25" s="161"/>
      <c r="P25" s="243"/>
    </row>
    <row r="26" spans="1:16" ht="15" customHeight="1">
      <c r="A26" s="275"/>
      <c r="B26" s="275"/>
      <c r="C26" s="161"/>
      <c r="D26" s="161"/>
      <c r="E26" s="161"/>
      <c r="F26" s="161"/>
      <c r="G26" s="161"/>
      <c r="H26" s="161"/>
      <c r="I26" s="161"/>
      <c r="J26" s="161"/>
      <c r="K26" s="161"/>
      <c r="L26" s="161"/>
      <c r="M26" s="161"/>
      <c r="N26" s="161"/>
      <c r="O26" s="161"/>
      <c r="P26" s="243"/>
    </row>
    <row r="27" spans="1:16" ht="15" customHeight="1">
      <c r="A27" s="275"/>
      <c r="B27" s="275"/>
      <c r="C27" s="161"/>
      <c r="D27" s="161"/>
      <c r="E27" s="161"/>
      <c r="F27" s="161"/>
      <c r="G27" s="161"/>
      <c r="H27" s="161"/>
      <c r="I27" s="161"/>
      <c r="J27" s="161"/>
      <c r="K27" s="161"/>
      <c r="L27" s="161"/>
      <c r="M27" s="161"/>
      <c r="N27" s="161"/>
      <c r="O27" s="161"/>
      <c r="P27" s="243"/>
    </row>
    <row r="28" spans="1:16" ht="15" customHeight="1">
      <c r="A28" s="37" t="s">
        <v>209</v>
      </c>
      <c r="B28" s="223" t="s">
        <v>210</v>
      </c>
      <c r="C28" s="223"/>
      <c r="D28" s="223"/>
      <c r="E28" s="223"/>
      <c r="F28" s="223"/>
      <c r="G28" s="223"/>
      <c r="H28" s="223"/>
      <c r="I28" s="223"/>
      <c r="J28" s="223"/>
      <c r="K28" s="223"/>
      <c r="L28" s="223"/>
      <c r="M28" s="223"/>
      <c r="N28" s="223"/>
      <c r="O28" s="223"/>
      <c r="P28" s="223"/>
    </row>
    <row r="29" spans="1:16" ht="15" customHeight="1">
      <c r="B29" s="138"/>
      <c r="C29" s="138"/>
      <c r="D29" s="138"/>
      <c r="E29" s="138"/>
      <c r="F29" s="138"/>
      <c r="G29" s="138"/>
      <c r="H29" s="138"/>
      <c r="I29" s="138"/>
      <c r="J29" s="138"/>
      <c r="K29" s="138"/>
      <c r="L29" s="138"/>
      <c r="M29" s="138"/>
      <c r="N29" s="138"/>
      <c r="O29" s="138"/>
      <c r="P29" s="138"/>
    </row>
    <row r="30" spans="1:16" ht="15" customHeight="1">
      <c r="A30" s="37" t="s">
        <v>209</v>
      </c>
      <c r="B30" s="138" t="s">
        <v>211</v>
      </c>
      <c r="C30" s="138"/>
      <c r="D30" s="138"/>
      <c r="E30" s="138"/>
      <c r="F30" s="138"/>
      <c r="G30" s="138"/>
      <c r="H30" s="138"/>
      <c r="I30" s="138"/>
      <c r="J30" s="138"/>
      <c r="K30" s="138"/>
      <c r="L30" s="138"/>
      <c r="M30" s="138"/>
      <c r="N30" s="138"/>
      <c r="O30" s="138"/>
      <c r="P30" s="138"/>
    </row>
  </sheetData>
  <sheetProtection password="CC81" sheet="1" objects="1" scenarios="1"/>
  <mergeCells count="53">
    <mergeCell ref="B28:P29"/>
    <mergeCell ref="B30:P30"/>
    <mergeCell ref="A2:P2"/>
    <mergeCell ref="A16:B16"/>
    <mergeCell ref="A17:B17"/>
    <mergeCell ref="A18:B18"/>
    <mergeCell ref="A25:B27"/>
    <mergeCell ref="A19:B24"/>
    <mergeCell ref="A11:B11"/>
    <mergeCell ref="A12:B12"/>
    <mergeCell ref="A13:B13"/>
    <mergeCell ref="A14:B14"/>
    <mergeCell ref="A15:B15"/>
    <mergeCell ref="A10:B10"/>
    <mergeCell ref="A8:B9"/>
    <mergeCell ref="A7:B7"/>
    <mergeCell ref="A6:B6"/>
    <mergeCell ref="A4:B5"/>
    <mergeCell ref="C18:D18"/>
    <mergeCell ref="F10:P10"/>
    <mergeCell ref="C7:F7"/>
    <mergeCell ref="C6:F6"/>
    <mergeCell ref="L4:P4"/>
    <mergeCell ref="C11:D11"/>
    <mergeCell ref="C15:D15"/>
    <mergeCell ref="C16:D16"/>
    <mergeCell ref="C17:D17"/>
    <mergeCell ref="C12:D12"/>
    <mergeCell ref="C13:D13"/>
    <mergeCell ref="C14:D14"/>
    <mergeCell ref="J19:P19"/>
    <mergeCell ref="C19:I19"/>
    <mergeCell ref="C25:P27"/>
    <mergeCell ref="C24:I24"/>
    <mergeCell ref="C23:I23"/>
    <mergeCell ref="C22:I22"/>
    <mergeCell ref="J24:P24"/>
    <mergeCell ref="J23:P23"/>
    <mergeCell ref="J22:P22"/>
    <mergeCell ref="C21:I21"/>
    <mergeCell ref="C20:I20"/>
    <mergeCell ref="J21:P21"/>
    <mergeCell ref="J20:P20"/>
    <mergeCell ref="O3:P3"/>
    <mergeCell ref="G3:H3"/>
    <mergeCell ref="G6:I7"/>
    <mergeCell ref="J6:P7"/>
    <mergeCell ref="C10:D10"/>
    <mergeCell ref="D8:P8"/>
    <mergeCell ref="I9:J9"/>
    <mergeCell ref="D9:G9"/>
    <mergeCell ref="L5:P5"/>
    <mergeCell ref="C4:K5"/>
  </mergeCells>
  <phoneticPr fontId="7"/>
  <conditionalFormatting sqref="F11:G18">
    <cfRule type="expression" dxfId="29" priority="8" stopIfTrue="1">
      <formula>OR($F11="",$G11="",$I11="")</formula>
    </cfRule>
    <cfRule type="expression" dxfId="28" priority="11">
      <formula>IF(ISERROR(VALUE(TEXT(DATEVALUE($F11&amp;$G11&amp;"/"&amp;$I11&amp;"/1"),"yyyy/mm/dd"))),FALSE,TRUE)=FALSE</formula>
    </cfRule>
    <cfRule type="expression" dxfId="27" priority="17">
      <formula>DATEVALUE($F11&amp;$G11&amp;"/"&amp;$I11&amp;"/1")&gt;DATEVALUE($L11&amp;$M11&amp;"/"&amp;$O11&amp;"/1")</formula>
    </cfRule>
  </conditionalFormatting>
  <conditionalFormatting sqref="I11:I18">
    <cfRule type="expression" dxfId="26" priority="7" stopIfTrue="1">
      <formula>OR($F11="",$G11="",$I11="")</formula>
    </cfRule>
    <cfRule type="expression" dxfId="25" priority="10">
      <formula>IF(ISERROR(VALUE(TEXT(DATEVALUE($F11&amp;$G11&amp;"/"&amp;$I11&amp;"/1"),"yyyy/mm/dd"))),FALSE,TRUE)=FALSE</formula>
    </cfRule>
    <cfRule type="expression" dxfId="24" priority="16">
      <formula>DATEVALUE($F11&amp;$G11&amp;"/"&amp;$I11&amp;"/1")&gt;DATEVALUE($L11&amp;$M11&amp;"/"&amp;$O11&amp;"/1")</formula>
    </cfRule>
  </conditionalFormatting>
  <conditionalFormatting sqref="L11:M18">
    <cfRule type="expression" dxfId="23" priority="2" stopIfTrue="1">
      <formula>OR($L11="",$M11="",$O11="")</formula>
    </cfRule>
    <cfRule type="expression" dxfId="22" priority="5">
      <formula>IF(ISERROR(VALUE(TEXT(DATEVALUE($L11&amp;$M11&amp;"/"&amp;$O11&amp;"/1"),"yyyy/mm/dd"))),FALSE,TRUE)=FALSE</formula>
    </cfRule>
    <cfRule type="expression" dxfId="21" priority="14">
      <formula>DATEVALUE($F11&amp;$G11&amp;"/"&amp;$I11&amp;"/1")&gt;DATEVALUE($L11&amp;$M11&amp;"/"&amp;$O11&amp;"/1")</formula>
    </cfRule>
  </conditionalFormatting>
  <conditionalFormatting sqref="O11:O18">
    <cfRule type="expression" dxfId="20" priority="1" stopIfTrue="1">
      <formula>OR($L11="",$M11="",$O11="")</formula>
    </cfRule>
    <cfRule type="expression" dxfId="19" priority="4">
      <formula>IF(ISERROR(VALUE(TEXT(DATEVALUE($L11&amp;$M11&amp;"/"&amp;$O11&amp;"/1"),"yyyy/mm/dd"))),FALSE,TRUE)=FALSE</formula>
    </cfRule>
    <cfRule type="expression" dxfId="18" priority="13">
      <formula>DATEVALUE($F11&amp;$G11&amp;"/"&amp;$I11&amp;"/1")&gt;DATEVALUE($L11&amp;$M11&amp;"/"&amp;$O11&amp;"/1")</formula>
    </cfRule>
  </conditionalFormatting>
  <dataValidations count="6">
    <dataValidation type="whole" imeMode="disabled" allowBlank="1" showInputMessage="1" showErrorMessage="1" sqref="K3 O11:O18 I11:I18" xr:uid="{50896E35-72B7-4F66-B120-A39F0DD96839}">
      <formula1>1</formula1>
      <formula2>12</formula2>
    </dataValidation>
    <dataValidation type="whole" imeMode="disabled" allowBlank="1" showInputMessage="1" showErrorMessage="1" sqref="M3" xr:uid="{FD14C47C-C403-4F7B-B733-FC90B7F5EB2B}">
      <formula1>1</formula1>
      <formula2>31</formula2>
    </dataValidation>
    <dataValidation imeMode="on" allowBlank="1" showInputMessage="1" showErrorMessage="1" sqref="C4:K5 C7:F7 D8:P8 D9:G9 A11:E18 C20:I24 C25:P27" xr:uid="{6D81A774-6B00-4FFD-9177-5BFE59794961}"/>
    <dataValidation imeMode="hiragana" allowBlank="1" showInputMessage="1" showErrorMessage="1" sqref="C6:F6" xr:uid="{583645F3-E7C0-46C6-84A8-3F64C34BB999}"/>
    <dataValidation type="date" operator="greaterThanOrEqual" allowBlank="1" showInputMessage="1" showErrorMessage="1" sqref="J6:P7 J20:P24" xr:uid="{80F9CD03-D028-450C-B1A0-B0010A57CA32}">
      <formula1>1</formula1>
    </dataValidation>
    <dataValidation imeMode="disabled" allowBlank="1" showInputMessage="1" showErrorMessage="1" sqref="K9 M9" xr:uid="{7E7B2795-EEEF-4049-AE6F-3C474A86ACFD}"/>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whole" imeMode="disabled" allowBlank="1" showInputMessage="1" showErrorMessage="1" xr:uid="{325BE9F1-07CD-4B40-8F75-AA6FA8649F08}">
          <x14:formula1>
            <xm:f>1</xm:f>
          </x14:formula1>
          <x14:formula2>
            <xm:f>初期設定!$R$4</xm:f>
          </x14:formula2>
          <xm:sqref>I3 M11:M18 G11:G18</xm:sqref>
        </x14:dataValidation>
        <x14:dataValidation type="list" allowBlank="1" showInputMessage="1" showErrorMessage="1" xr:uid="{C8E28635-3A00-45BF-9C51-993F2B4309AA}">
          <x14:formula1>
            <xm:f>初期設定!$O$3:$O$4</xm:f>
          </x14:formula1>
          <xm:sqref>L5:P5</xm:sqref>
        </x14:dataValidation>
        <x14:dataValidation type="list" allowBlank="1" showInputMessage="1" showErrorMessage="1" xr:uid="{00000000-0002-0000-0800-000000000000}">
          <x14:formula1>
            <xm:f>初期設定!$B$3:$B$3</xm:f>
          </x14:formula1>
          <xm:sqref>G3:H3 I9:J9</xm:sqref>
        </x14:dataValidation>
        <x14:dataValidation type="list" allowBlank="1" showInputMessage="1" showErrorMessage="1" xr:uid="{F0FB1BC3-4EB8-4BF5-B4C7-1938B8929554}">
          <x14:formula1>
            <xm:f>初期設定!$C$3:$C$3</xm:f>
          </x14:formula1>
          <xm:sqref>F11:F18 L11:L18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8"/>
  <sheetViews>
    <sheetView view="pageBreakPreview" zoomScaleNormal="100" zoomScaleSheetLayoutView="100" workbookViewId="0"/>
  </sheetViews>
  <sheetFormatPr defaultColWidth="9" defaultRowHeight="15" customHeight="1"/>
  <cols>
    <col min="1" max="1" width="2.625" style="3" customWidth="1"/>
    <col min="2" max="2" width="8" style="3" customWidth="1"/>
    <col min="3" max="3" width="10.625" style="3" customWidth="1"/>
    <col min="4" max="4" width="17.625" style="3" customWidth="1"/>
    <col min="5" max="5" width="3.625" style="3" customWidth="1"/>
    <col min="6" max="6" width="5.625" style="3" customWidth="1"/>
    <col min="7" max="7" width="3" style="3" customWidth="1"/>
    <col min="8" max="10" width="5.625" style="3" customWidth="1"/>
    <col min="11" max="11" width="3.625" style="3" customWidth="1"/>
    <col min="12" max="12" width="2.625" style="3" customWidth="1"/>
    <col min="13" max="13" width="3.625" style="3" customWidth="1"/>
    <col min="14" max="14" width="2.625" style="3" customWidth="1"/>
    <col min="15" max="16" width="3.625" style="3" customWidth="1"/>
    <col min="17" max="16384" width="9" style="3"/>
  </cols>
  <sheetData>
    <row r="1" spans="1:16" ht="15" customHeight="1">
      <c r="P1" s="9" t="s">
        <v>0</v>
      </c>
    </row>
    <row r="2" spans="1:16" ht="24.95" customHeight="1">
      <c r="A2" s="135" t="s">
        <v>1</v>
      </c>
      <c r="B2" s="135"/>
      <c r="C2" s="135"/>
      <c r="D2" s="135"/>
      <c r="E2" s="135"/>
      <c r="F2" s="135"/>
      <c r="G2" s="135"/>
      <c r="H2" s="135"/>
      <c r="I2" s="135"/>
      <c r="J2" s="135"/>
      <c r="K2" s="135"/>
      <c r="L2" s="135"/>
      <c r="M2" s="135"/>
      <c r="N2" s="135"/>
      <c r="O2" s="135"/>
      <c r="P2" s="135"/>
    </row>
    <row r="4" spans="1:16" ht="15" customHeight="1">
      <c r="B4" s="283"/>
      <c r="C4" s="283"/>
      <c r="D4" s="283"/>
      <c r="E4" s="3" t="s">
        <v>106</v>
      </c>
    </row>
    <row r="6" spans="1:16" ht="15" customHeight="1">
      <c r="J6" s="67"/>
      <c r="K6" s="67"/>
      <c r="L6" s="3" t="s">
        <v>109</v>
      </c>
      <c r="M6" s="67"/>
      <c r="N6" s="3" t="s">
        <v>108</v>
      </c>
      <c r="O6" s="67"/>
      <c r="P6" s="3" t="s">
        <v>107</v>
      </c>
    </row>
    <row r="8" spans="1:16" ht="15" customHeight="1">
      <c r="H8" s="8" t="s">
        <v>112</v>
      </c>
      <c r="I8" s="282"/>
      <c r="J8" s="282"/>
      <c r="K8" s="282"/>
      <c r="L8" s="282"/>
      <c r="M8" s="282"/>
      <c r="N8" s="282"/>
      <c r="O8" s="282"/>
      <c r="P8" s="282"/>
    </row>
    <row r="9" spans="1:16" ht="15" customHeight="1">
      <c r="I9" s="3" t="s">
        <v>154</v>
      </c>
    </row>
    <row r="11" spans="1:16" ht="15" customHeight="1">
      <c r="A11" s="3" t="s">
        <v>111</v>
      </c>
      <c r="D11" s="91" t="s">
        <v>116</v>
      </c>
      <c r="E11" s="3" t="s">
        <v>110</v>
      </c>
      <c r="F11" s="67"/>
      <c r="G11" s="3" t="s">
        <v>234</v>
      </c>
    </row>
    <row r="12" spans="1:16" ht="15" customHeight="1">
      <c r="A12" s="3" t="s">
        <v>233</v>
      </c>
    </row>
    <row r="14" spans="1:16" ht="15" customHeight="1">
      <c r="A14" s="139" t="s">
        <v>2</v>
      </c>
      <c r="B14" s="139"/>
      <c r="C14" s="139"/>
      <c r="D14" s="139"/>
      <c r="E14" s="139"/>
      <c r="F14" s="139"/>
      <c r="G14" s="139"/>
      <c r="H14" s="139"/>
      <c r="I14" s="139"/>
      <c r="J14" s="139"/>
      <c r="K14" s="139"/>
      <c r="L14" s="139"/>
      <c r="M14" s="139"/>
      <c r="N14" s="139"/>
      <c r="O14" s="139"/>
      <c r="P14" s="139"/>
    </row>
    <row r="16" spans="1:16" ht="30" customHeight="1">
      <c r="A16" s="219" t="s">
        <v>225</v>
      </c>
      <c r="B16" s="220"/>
      <c r="C16" s="221" t="s">
        <v>226</v>
      </c>
      <c r="D16" s="221"/>
      <c r="E16" s="221"/>
      <c r="F16" s="221"/>
      <c r="G16" s="221"/>
      <c r="H16" s="221"/>
      <c r="I16" s="221"/>
      <c r="J16" s="222"/>
      <c r="K16" s="218" t="s">
        <v>10</v>
      </c>
      <c r="L16" s="218"/>
      <c r="M16" s="218"/>
      <c r="N16" s="218" t="s">
        <v>113</v>
      </c>
      <c r="O16" s="218"/>
      <c r="P16" s="218"/>
    </row>
    <row r="17" spans="1:16" ht="30" customHeight="1">
      <c r="A17" s="212"/>
      <c r="B17" s="213"/>
      <c r="C17" s="214" t="str">
        <f>IFERROR(VLOOKUP($A17,IF($D$11="初任者研修",初任者リスト!$A$2:$B$41,IF($D$11="生活援助研修",生活援助リスト!$A$2:$B$37,"")),2,FALSE),"")</f>
        <v/>
      </c>
      <c r="D17" s="214"/>
      <c r="E17" s="214"/>
      <c r="F17" s="214"/>
      <c r="G17" s="214"/>
      <c r="H17" s="214"/>
      <c r="I17" s="214"/>
      <c r="J17" s="215"/>
      <c r="K17" s="272"/>
      <c r="L17" s="261"/>
      <c r="M17" s="103" t="s">
        <v>377</v>
      </c>
      <c r="N17" s="272"/>
      <c r="O17" s="261"/>
      <c r="P17" s="103" t="s">
        <v>378</v>
      </c>
    </row>
    <row r="18" spans="1:16" ht="30" customHeight="1">
      <c r="A18" s="212"/>
      <c r="B18" s="213"/>
      <c r="C18" s="214" t="str">
        <f>IFERROR(VLOOKUP($A18,IF($D$11="初任者研修",初任者リスト!$A$2:$B$41,IF($D$11="生活援助研修",生活援助リスト!$A$2:$B$37,"")),2,FALSE),"")</f>
        <v/>
      </c>
      <c r="D18" s="214"/>
      <c r="E18" s="214"/>
      <c r="F18" s="214"/>
      <c r="G18" s="214"/>
      <c r="H18" s="214"/>
      <c r="I18" s="214"/>
      <c r="J18" s="215"/>
      <c r="K18" s="272"/>
      <c r="L18" s="261"/>
      <c r="M18" s="103" t="s">
        <v>377</v>
      </c>
      <c r="N18" s="272"/>
      <c r="O18" s="261"/>
      <c r="P18" s="103" t="s">
        <v>378</v>
      </c>
    </row>
    <row r="19" spans="1:16" ht="30" customHeight="1">
      <c r="A19" s="212"/>
      <c r="B19" s="213"/>
      <c r="C19" s="214" t="str">
        <f>IFERROR(VLOOKUP($A19,IF($D$11="初任者研修",初任者リスト!$A$2:$B$41,IF($D$11="生活援助研修",生活援助リスト!$A$2:$B$37,"")),2,FALSE),"")</f>
        <v/>
      </c>
      <c r="D19" s="214"/>
      <c r="E19" s="214"/>
      <c r="F19" s="214"/>
      <c r="G19" s="214"/>
      <c r="H19" s="214"/>
      <c r="I19" s="214"/>
      <c r="J19" s="215"/>
      <c r="K19" s="272"/>
      <c r="L19" s="261"/>
      <c r="M19" s="103" t="s">
        <v>377</v>
      </c>
      <c r="N19" s="272"/>
      <c r="O19" s="261"/>
      <c r="P19" s="103" t="s">
        <v>378</v>
      </c>
    </row>
    <row r="20" spans="1:16" ht="30" customHeight="1">
      <c r="A20" s="212"/>
      <c r="B20" s="213"/>
      <c r="C20" s="214" t="str">
        <f>IFERROR(VLOOKUP($A20,IF($D$11="初任者研修",初任者リスト!$A$2:$B$41,IF($D$11="生活援助研修",生活援助リスト!$A$2:$B$37,"")),2,FALSE),"")</f>
        <v/>
      </c>
      <c r="D20" s="214"/>
      <c r="E20" s="214"/>
      <c r="F20" s="214"/>
      <c r="G20" s="214"/>
      <c r="H20" s="214"/>
      <c r="I20" s="214"/>
      <c r="J20" s="215"/>
      <c r="K20" s="272"/>
      <c r="L20" s="261"/>
      <c r="M20" s="103" t="s">
        <v>377</v>
      </c>
      <c r="N20" s="272"/>
      <c r="O20" s="261"/>
      <c r="P20" s="103" t="s">
        <v>378</v>
      </c>
    </row>
    <row r="21" spans="1:16" ht="30" customHeight="1">
      <c r="A21" s="212"/>
      <c r="B21" s="213"/>
      <c r="C21" s="214" t="str">
        <f>IFERROR(VLOOKUP($A21,IF($D$11="初任者研修",初任者リスト!$A$2:$B$41,IF($D$11="生活援助研修",生活援助リスト!$A$2:$B$37,"")),2,FALSE),"")</f>
        <v/>
      </c>
      <c r="D21" s="214"/>
      <c r="E21" s="214"/>
      <c r="F21" s="214"/>
      <c r="G21" s="214"/>
      <c r="H21" s="214"/>
      <c r="I21" s="214"/>
      <c r="J21" s="215"/>
      <c r="K21" s="272"/>
      <c r="L21" s="261"/>
      <c r="M21" s="103" t="s">
        <v>377</v>
      </c>
      <c r="N21" s="272"/>
      <c r="O21" s="261"/>
      <c r="P21" s="103" t="s">
        <v>378</v>
      </c>
    </row>
    <row r="22" spans="1:16" ht="30" customHeight="1">
      <c r="A22" s="212"/>
      <c r="B22" s="213"/>
      <c r="C22" s="214" t="str">
        <f>IFERROR(VLOOKUP($A22,IF($D$11="初任者研修",初任者リスト!$A$2:$B$41,IF($D$11="生活援助研修",生活援助リスト!$A$2:$B$37,"")),2,FALSE),"")</f>
        <v/>
      </c>
      <c r="D22" s="214"/>
      <c r="E22" s="214"/>
      <c r="F22" s="214"/>
      <c r="G22" s="214"/>
      <c r="H22" s="214"/>
      <c r="I22" s="214"/>
      <c r="J22" s="215"/>
      <c r="K22" s="272"/>
      <c r="L22" s="261"/>
      <c r="M22" s="103" t="s">
        <v>377</v>
      </c>
      <c r="N22" s="272"/>
      <c r="O22" s="261"/>
      <c r="P22" s="103" t="s">
        <v>378</v>
      </c>
    </row>
    <row r="23" spans="1:16" ht="30" customHeight="1">
      <c r="A23" s="212"/>
      <c r="B23" s="213"/>
      <c r="C23" s="214" t="str">
        <f>IFERROR(VLOOKUP($A23,IF($D$11="初任者研修",初任者リスト!$A$2:$B$41,IF($D$11="生活援助研修",生活援助リスト!$A$2:$B$37,"")),2,FALSE),"")</f>
        <v/>
      </c>
      <c r="D23" s="214"/>
      <c r="E23" s="214"/>
      <c r="F23" s="214"/>
      <c r="G23" s="214"/>
      <c r="H23" s="214"/>
      <c r="I23" s="214"/>
      <c r="J23" s="215"/>
      <c r="K23" s="272"/>
      <c r="L23" s="261"/>
      <c r="M23" s="103" t="s">
        <v>377</v>
      </c>
      <c r="N23" s="272"/>
      <c r="O23" s="261"/>
      <c r="P23" s="103" t="s">
        <v>378</v>
      </c>
    </row>
    <row r="24" spans="1:16" ht="30" customHeight="1">
      <c r="A24" s="212"/>
      <c r="B24" s="213"/>
      <c r="C24" s="214" t="str">
        <f>IFERROR(VLOOKUP($A24,IF($D$11="初任者研修",初任者リスト!$A$2:$B$41,IF($D$11="生活援助研修",生活援助リスト!$A$2:$B$37,"")),2,FALSE),"")</f>
        <v/>
      </c>
      <c r="D24" s="214"/>
      <c r="E24" s="214"/>
      <c r="F24" s="214"/>
      <c r="G24" s="214"/>
      <c r="H24" s="214"/>
      <c r="I24" s="214"/>
      <c r="J24" s="215"/>
      <c r="K24" s="272"/>
      <c r="L24" s="261"/>
      <c r="M24" s="103" t="s">
        <v>377</v>
      </c>
      <c r="N24" s="272"/>
      <c r="O24" s="261"/>
      <c r="P24" s="103" t="s">
        <v>378</v>
      </c>
    </row>
    <row r="25" spans="1:16" ht="30" customHeight="1">
      <c r="A25" s="212"/>
      <c r="B25" s="213"/>
      <c r="C25" s="214" t="str">
        <f>IFERROR(VLOOKUP($A25,IF($D$11="初任者研修",初任者リスト!$A$2:$B$41,IF($D$11="生活援助研修",生活援助リスト!$A$2:$B$37,"")),2,FALSE),"")</f>
        <v/>
      </c>
      <c r="D25" s="214"/>
      <c r="E25" s="214"/>
      <c r="F25" s="214"/>
      <c r="G25" s="214"/>
      <c r="H25" s="214"/>
      <c r="I25" s="214"/>
      <c r="J25" s="215"/>
      <c r="K25" s="272"/>
      <c r="L25" s="261"/>
      <c r="M25" s="103" t="s">
        <v>377</v>
      </c>
      <c r="N25" s="272"/>
      <c r="O25" s="261"/>
      <c r="P25" s="103" t="s">
        <v>378</v>
      </c>
    </row>
    <row r="26" spans="1:16" ht="30" customHeight="1">
      <c r="A26" s="212"/>
      <c r="B26" s="213"/>
      <c r="C26" s="214" t="str">
        <f>IFERROR(VLOOKUP($A26,IF($D$11="初任者研修",初任者リスト!$A$2:$B$41,IF($D$11="生活援助研修",生活援助リスト!$A$2:$B$37,"")),2,FALSE),"")</f>
        <v/>
      </c>
      <c r="D26" s="214"/>
      <c r="E26" s="214"/>
      <c r="F26" s="214"/>
      <c r="G26" s="214"/>
      <c r="H26" s="214"/>
      <c r="I26" s="214"/>
      <c r="J26" s="215"/>
      <c r="K26" s="272"/>
      <c r="L26" s="261"/>
      <c r="M26" s="103" t="s">
        <v>377</v>
      </c>
      <c r="N26" s="272"/>
      <c r="O26" s="261"/>
      <c r="P26" s="103" t="s">
        <v>378</v>
      </c>
    </row>
    <row r="27" spans="1:16" ht="30" customHeight="1">
      <c r="A27" s="212"/>
      <c r="B27" s="213"/>
      <c r="C27" s="214" t="str">
        <f>IFERROR(VLOOKUP($A27,IF($D$11="初任者研修",初任者リスト!$A$2:$B$41,IF($D$11="生活援助研修",生活援助リスト!$A$2:$B$37,"")),2,FALSE),"")</f>
        <v/>
      </c>
      <c r="D27" s="214"/>
      <c r="E27" s="214"/>
      <c r="F27" s="214"/>
      <c r="G27" s="214"/>
      <c r="H27" s="214"/>
      <c r="I27" s="214"/>
      <c r="J27" s="215"/>
      <c r="K27" s="272"/>
      <c r="L27" s="261"/>
      <c r="M27" s="103" t="s">
        <v>377</v>
      </c>
      <c r="N27" s="272"/>
      <c r="O27" s="261"/>
      <c r="P27" s="103" t="s">
        <v>378</v>
      </c>
    </row>
    <row r="28" spans="1:16" ht="30" customHeight="1">
      <c r="A28" s="212"/>
      <c r="B28" s="213"/>
      <c r="C28" s="214" t="str">
        <f>IFERROR(VLOOKUP($A28,IF($D$11="初任者研修",初任者リスト!$A$2:$B$41,IF($D$11="生活援助研修",生活援助リスト!$A$2:$B$37,"")),2,FALSE),"")</f>
        <v/>
      </c>
      <c r="D28" s="214"/>
      <c r="E28" s="214"/>
      <c r="F28" s="214"/>
      <c r="G28" s="214"/>
      <c r="H28" s="214"/>
      <c r="I28" s="214"/>
      <c r="J28" s="215"/>
      <c r="K28" s="272"/>
      <c r="L28" s="261"/>
      <c r="M28" s="103" t="s">
        <v>377</v>
      </c>
      <c r="N28" s="272"/>
      <c r="O28" s="261"/>
      <c r="P28" s="103" t="s">
        <v>378</v>
      </c>
    </row>
    <row r="29" spans="1:16" ht="30" customHeight="1">
      <c r="A29" s="212"/>
      <c r="B29" s="213"/>
      <c r="C29" s="214" t="str">
        <f>IFERROR(VLOOKUP($A29,IF($D$11="初任者研修",初任者リスト!$A$2:$B$41,IF($D$11="生活援助研修",生活援助リスト!$A$2:$B$37,"")),2,FALSE),"")</f>
        <v/>
      </c>
      <c r="D29" s="214"/>
      <c r="E29" s="214"/>
      <c r="F29" s="214"/>
      <c r="G29" s="214"/>
      <c r="H29" s="214"/>
      <c r="I29" s="214"/>
      <c r="J29" s="215"/>
      <c r="K29" s="272"/>
      <c r="L29" s="261"/>
      <c r="M29" s="103" t="s">
        <v>377</v>
      </c>
      <c r="N29" s="272"/>
      <c r="O29" s="261"/>
      <c r="P29" s="103" t="s">
        <v>378</v>
      </c>
    </row>
    <row r="30" spans="1:16" ht="30" customHeight="1">
      <c r="A30" s="212"/>
      <c r="B30" s="213"/>
      <c r="C30" s="214" t="str">
        <f>IFERROR(VLOOKUP($A30,IF($D$11="初任者研修",初任者リスト!$A$2:$B$41,IF($D$11="生活援助研修",生活援助リスト!$A$2:$B$37,"")),2,FALSE),"")</f>
        <v/>
      </c>
      <c r="D30" s="214"/>
      <c r="E30" s="214"/>
      <c r="F30" s="214"/>
      <c r="G30" s="214"/>
      <c r="H30" s="214"/>
      <c r="I30" s="214"/>
      <c r="J30" s="215"/>
      <c r="K30" s="272"/>
      <c r="L30" s="261"/>
      <c r="M30" s="103" t="s">
        <v>377</v>
      </c>
      <c r="N30" s="272"/>
      <c r="O30" s="261"/>
      <c r="P30" s="103" t="s">
        <v>378</v>
      </c>
    </row>
    <row r="31" spans="1:16" ht="30" customHeight="1">
      <c r="A31" s="212"/>
      <c r="B31" s="213"/>
      <c r="C31" s="214" t="str">
        <f>IFERROR(VLOOKUP($A31,IF($D$11="初任者研修",初任者リスト!$A$2:$B$41,IF($D$11="生活援助研修",生活援助リスト!$A$2:$B$37,"")),2,FALSE),"")</f>
        <v/>
      </c>
      <c r="D31" s="214"/>
      <c r="E31" s="214"/>
      <c r="F31" s="214"/>
      <c r="G31" s="214"/>
      <c r="H31" s="214"/>
      <c r="I31" s="214"/>
      <c r="J31" s="215"/>
      <c r="K31" s="272"/>
      <c r="L31" s="261"/>
      <c r="M31" s="103" t="s">
        <v>377</v>
      </c>
      <c r="N31" s="272"/>
      <c r="O31" s="261"/>
      <c r="P31" s="103" t="s">
        <v>378</v>
      </c>
    </row>
    <row r="32" spans="1:16" ht="30" customHeight="1">
      <c r="A32" s="212"/>
      <c r="B32" s="213"/>
      <c r="C32" s="214" t="str">
        <f>IFERROR(VLOOKUP($A32,IF($D$11="初任者研修",初任者リスト!$A$2:$B$41,IF($D$11="生活援助研修",生活援助リスト!$A$2:$B$37,"")),2,FALSE),"")</f>
        <v/>
      </c>
      <c r="D32" s="214"/>
      <c r="E32" s="214"/>
      <c r="F32" s="214"/>
      <c r="G32" s="214"/>
      <c r="H32" s="214"/>
      <c r="I32" s="214"/>
      <c r="J32" s="215"/>
      <c r="K32" s="272"/>
      <c r="L32" s="261"/>
      <c r="M32" s="103" t="s">
        <v>377</v>
      </c>
      <c r="N32" s="272"/>
      <c r="O32" s="261"/>
      <c r="P32" s="103" t="s">
        <v>378</v>
      </c>
    </row>
    <row r="33" spans="1:16" ht="30" customHeight="1">
      <c r="A33" s="212"/>
      <c r="B33" s="213"/>
      <c r="C33" s="214" t="str">
        <f>IFERROR(VLOOKUP($A33,IF($D$11="初任者研修",初任者リスト!$A$2:$B$41,IF($D$11="生活援助研修",生活援助リスト!$A$2:$B$37,"")),2,FALSE),"")</f>
        <v/>
      </c>
      <c r="D33" s="214"/>
      <c r="E33" s="214"/>
      <c r="F33" s="214"/>
      <c r="G33" s="214"/>
      <c r="H33" s="214"/>
      <c r="I33" s="214"/>
      <c r="J33" s="215"/>
      <c r="K33" s="272"/>
      <c r="L33" s="261"/>
      <c r="M33" s="103" t="s">
        <v>377</v>
      </c>
      <c r="N33" s="272"/>
      <c r="O33" s="261"/>
      <c r="P33" s="103" t="s">
        <v>378</v>
      </c>
    </row>
    <row r="34" spans="1:16" ht="30" customHeight="1">
      <c r="A34" s="212"/>
      <c r="B34" s="213"/>
      <c r="C34" s="214" t="str">
        <f>IFERROR(VLOOKUP($A34,IF($D$11="初任者研修",初任者リスト!$A$2:$B$41,IF($D$11="生活援助研修",生活援助リスト!$A$2:$B$37,"")),2,FALSE),"")</f>
        <v/>
      </c>
      <c r="D34" s="214"/>
      <c r="E34" s="214"/>
      <c r="F34" s="214"/>
      <c r="G34" s="214"/>
      <c r="H34" s="214"/>
      <c r="I34" s="214"/>
      <c r="J34" s="215"/>
      <c r="K34" s="272"/>
      <c r="L34" s="261"/>
      <c r="M34" s="103" t="s">
        <v>377</v>
      </c>
      <c r="N34" s="272"/>
      <c r="O34" s="261"/>
      <c r="P34" s="103" t="s">
        <v>378</v>
      </c>
    </row>
    <row r="35" spans="1:16" ht="30" customHeight="1">
      <c r="A35" s="212"/>
      <c r="B35" s="213"/>
      <c r="C35" s="214" t="str">
        <f>IFERROR(VLOOKUP($A35,IF($D$11="初任者研修",初任者リスト!$A$2:$B$41,IF($D$11="生活援助研修",生活援助リスト!$A$2:$B$37,"")),2,FALSE),"")</f>
        <v/>
      </c>
      <c r="D35" s="214"/>
      <c r="E35" s="214"/>
      <c r="F35" s="214"/>
      <c r="G35" s="214"/>
      <c r="H35" s="214"/>
      <c r="I35" s="214"/>
      <c r="J35" s="215"/>
      <c r="K35" s="272"/>
      <c r="L35" s="261"/>
      <c r="M35" s="103" t="s">
        <v>377</v>
      </c>
      <c r="N35" s="272"/>
      <c r="O35" s="261"/>
      <c r="P35" s="103" t="s">
        <v>378</v>
      </c>
    </row>
    <row r="36" spans="1:16" ht="30" customHeight="1">
      <c r="A36" s="212"/>
      <c r="B36" s="213"/>
      <c r="C36" s="214" t="str">
        <f>IFERROR(VLOOKUP($A36,IF($D$11="初任者研修",初任者リスト!$A$2:$B$41,IF($D$11="生活援助研修",生活援助リスト!$A$2:$B$37,"")),2,FALSE),"")</f>
        <v/>
      </c>
      <c r="D36" s="214"/>
      <c r="E36" s="214"/>
      <c r="F36" s="214"/>
      <c r="G36" s="214"/>
      <c r="H36" s="214"/>
      <c r="I36" s="214"/>
      <c r="J36" s="215"/>
      <c r="K36" s="272"/>
      <c r="L36" s="261"/>
      <c r="M36" s="103" t="s">
        <v>377</v>
      </c>
      <c r="N36" s="272"/>
      <c r="O36" s="261"/>
      <c r="P36" s="103" t="s">
        <v>378</v>
      </c>
    </row>
    <row r="37" spans="1:16" ht="30" customHeight="1">
      <c r="A37" s="212"/>
      <c r="B37" s="213"/>
      <c r="C37" s="214" t="str">
        <f>IFERROR(VLOOKUP($A37,IF($D$11="初任者研修",初任者リスト!$A$2:$B$41,IF($D$11="生活援助研修",生活援助リスト!$A$2:$B$37,"")),2,FALSE),"")</f>
        <v/>
      </c>
      <c r="D37" s="214"/>
      <c r="E37" s="214"/>
      <c r="F37" s="214"/>
      <c r="G37" s="214"/>
      <c r="H37" s="214"/>
      <c r="I37" s="214"/>
      <c r="J37" s="215"/>
      <c r="K37" s="272"/>
      <c r="L37" s="261"/>
      <c r="M37" s="103" t="s">
        <v>377</v>
      </c>
      <c r="N37" s="272"/>
      <c r="O37" s="261"/>
      <c r="P37" s="103" t="s">
        <v>378</v>
      </c>
    </row>
    <row r="38" spans="1:16" ht="30" customHeight="1">
      <c r="A38" s="212"/>
      <c r="B38" s="213"/>
      <c r="C38" s="214" t="str">
        <f>IFERROR(VLOOKUP($A38,IF($D$11="初任者研修",初任者リスト!$A$2:$B$41,IF($D$11="生活援助研修",生活援助リスト!$A$2:$B$37,"")),2,FALSE),"")</f>
        <v/>
      </c>
      <c r="D38" s="214"/>
      <c r="E38" s="214"/>
      <c r="F38" s="214"/>
      <c r="G38" s="214"/>
      <c r="H38" s="214"/>
      <c r="I38" s="214"/>
      <c r="J38" s="215"/>
      <c r="K38" s="272"/>
      <c r="L38" s="261"/>
      <c r="M38" s="103" t="s">
        <v>377</v>
      </c>
      <c r="N38" s="272"/>
      <c r="O38" s="261"/>
      <c r="P38" s="103" t="s">
        <v>378</v>
      </c>
    </row>
    <row r="39" spans="1:16" ht="30" customHeight="1">
      <c r="A39" s="212"/>
      <c r="B39" s="213"/>
      <c r="C39" s="214" t="str">
        <f>IFERROR(VLOOKUP($A39,IF($D$11="初任者研修",初任者リスト!$A$2:$B$41,IF($D$11="生活援助研修",生活援助リスト!$A$2:$B$37,"")),2,FALSE),"")</f>
        <v/>
      </c>
      <c r="D39" s="214"/>
      <c r="E39" s="214"/>
      <c r="F39" s="214"/>
      <c r="G39" s="214"/>
      <c r="H39" s="214"/>
      <c r="I39" s="214"/>
      <c r="J39" s="215"/>
      <c r="K39" s="272"/>
      <c r="L39" s="261"/>
      <c r="M39" s="103" t="s">
        <v>377</v>
      </c>
      <c r="N39" s="272"/>
      <c r="O39" s="261"/>
      <c r="P39" s="103" t="s">
        <v>378</v>
      </c>
    </row>
    <row r="40" spans="1:16" ht="30" customHeight="1">
      <c r="A40" s="212"/>
      <c r="B40" s="213"/>
      <c r="C40" s="214" t="str">
        <f>IFERROR(VLOOKUP($A40,IF($D$11="初任者研修",初任者リスト!$A$2:$B$41,IF($D$11="生活援助研修",生活援助リスト!$A$2:$B$37,"")),2,FALSE),"")</f>
        <v/>
      </c>
      <c r="D40" s="214"/>
      <c r="E40" s="214"/>
      <c r="F40" s="214"/>
      <c r="G40" s="214"/>
      <c r="H40" s="214"/>
      <c r="I40" s="214"/>
      <c r="J40" s="215"/>
      <c r="K40" s="272"/>
      <c r="L40" s="261"/>
      <c r="M40" s="103" t="s">
        <v>377</v>
      </c>
      <c r="N40" s="272"/>
      <c r="O40" s="261"/>
      <c r="P40" s="103" t="s">
        <v>378</v>
      </c>
    </row>
    <row r="41" spans="1:16" ht="30" customHeight="1">
      <c r="A41" s="212"/>
      <c r="B41" s="213"/>
      <c r="C41" s="214" t="str">
        <f>IFERROR(VLOOKUP($A41,IF($D$11="初任者研修",初任者リスト!$A$2:$B$41,IF($D$11="生活援助研修",生活援助リスト!$A$2:$B$37,"")),2,FALSE),"")</f>
        <v/>
      </c>
      <c r="D41" s="214"/>
      <c r="E41" s="214"/>
      <c r="F41" s="214"/>
      <c r="G41" s="214"/>
      <c r="H41" s="214"/>
      <c r="I41" s="214"/>
      <c r="J41" s="215"/>
      <c r="K41" s="272"/>
      <c r="L41" s="261"/>
      <c r="M41" s="103" t="s">
        <v>377</v>
      </c>
      <c r="N41" s="272"/>
      <c r="O41" s="261"/>
      <c r="P41" s="103" t="s">
        <v>378</v>
      </c>
    </row>
    <row r="42" spans="1:16" ht="30" customHeight="1">
      <c r="A42" s="212"/>
      <c r="B42" s="213"/>
      <c r="C42" s="214" t="str">
        <f>IFERROR(VLOOKUP($A42,IF($D$11="初任者研修",初任者リスト!$A$2:$B$41,IF($D$11="生活援助研修",生活援助リスト!$A$2:$B$37,"")),2,FALSE),"")</f>
        <v/>
      </c>
      <c r="D42" s="214"/>
      <c r="E42" s="214"/>
      <c r="F42" s="214"/>
      <c r="G42" s="214"/>
      <c r="H42" s="214"/>
      <c r="I42" s="214"/>
      <c r="J42" s="215"/>
      <c r="K42" s="272"/>
      <c r="L42" s="261"/>
      <c r="M42" s="103" t="s">
        <v>377</v>
      </c>
      <c r="N42" s="272"/>
      <c r="O42" s="261"/>
      <c r="P42" s="103" t="s">
        <v>378</v>
      </c>
    </row>
    <row r="43" spans="1:16" ht="30" customHeight="1">
      <c r="A43" s="212"/>
      <c r="B43" s="213"/>
      <c r="C43" s="214" t="str">
        <f>IFERROR(VLOOKUP($A43,IF($D$11="初任者研修",初任者リスト!$A$2:$B$41,IF($D$11="生活援助研修",生活援助リスト!$A$2:$B$37,"")),2,FALSE),"")</f>
        <v/>
      </c>
      <c r="D43" s="214"/>
      <c r="E43" s="214"/>
      <c r="F43" s="214"/>
      <c r="G43" s="214"/>
      <c r="H43" s="214"/>
      <c r="I43" s="214"/>
      <c r="J43" s="215"/>
      <c r="K43" s="272"/>
      <c r="L43" s="261"/>
      <c r="M43" s="103" t="s">
        <v>377</v>
      </c>
      <c r="N43" s="272"/>
      <c r="O43" s="261"/>
      <c r="P43" s="103" t="s">
        <v>378</v>
      </c>
    </row>
    <row r="44" spans="1:16" ht="30" customHeight="1">
      <c r="A44" s="212"/>
      <c r="B44" s="213"/>
      <c r="C44" s="214" t="str">
        <f>IFERROR(VLOOKUP($A44,IF($D$11="初任者研修",初任者リスト!$A$2:$B$41,IF($D$11="生活援助研修",生活援助リスト!$A$2:$B$37,"")),2,FALSE),"")</f>
        <v/>
      </c>
      <c r="D44" s="214"/>
      <c r="E44" s="214"/>
      <c r="F44" s="214"/>
      <c r="G44" s="214"/>
      <c r="H44" s="214"/>
      <c r="I44" s="214"/>
      <c r="J44" s="215"/>
      <c r="K44" s="272"/>
      <c r="L44" s="261"/>
      <c r="M44" s="103" t="s">
        <v>377</v>
      </c>
      <c r="N44" s="272"/>
      <c r="O44" s="261"/>
      <c r="P44" s="103" t="s">
        <v>378</v>
      </c>
    </row>
    <row r="45" spans="1:16" ht="30" customHeight="1">
      <c r="A45" s="212"/>
      <c r="B45" s="213"/>
      <c r="C45" s="214" t="str">
        <f>IFERROR(VLOOKUP($A45,IF($D$11="初任者研修",初任者リスト!$A$2:$B$41,IF($D$11="生活援助研修",生活援助リスト!$A$2:$B$37,"")),2,FALSE),"")</f>
        <v/>
      </c>
      <c r="D45" s="214"/>
      <c r="E45" s="214"/>
      <c r="F45" s="214"/>
      <c r="G45" s="214"/>
      <c r="H45" s="214"/>
      <c r="I45" s="214"/>
      <c r="J45" s="215"/>
      <c r="K45" s="272"/>
      <c r="L45" s="261"/>
      <c r="M45" s="103" t="s">
        <v>377</v>
      </c>
      <c r="N45" s="272"/>
      <c r="O45" s="261"/>
      <c r="P45" s="103" t="s">
        <v>378</v>
      </c>
    </row>
    <row r="46" spans="1:16" ht="30" customHeight="1">
      <c r="A46" s="212"/>
      <c r="B46" s="213"/>
      <c r="C46" s="214" t="str">
        <f>IFERROR(VLOOKUP($A46,IF($D$11="初任者研修",初任者リスト!$A$2:$B$41,IF($D$11="生活援助研修",生活援助リスト!$A$2:$B$37,"")),2,FALSE),"")</f>
        <v/>
      </c>
      <c r="D46" s="214"/>
      <c r="E46" s="214"/>
      <c r="F46" s="214"/>
      <c r="G46" s="214"/>
      <c r="H46" s="214"/>
      <c r="I46" s="214"/>
      <c r="J46" s="215"/>
      <c r="K46" s="272"/>
      <c r="L46" s="261"/>
      <c r="M46" s="103" t="s">
        <v>377</v>
      </c>
      <c r="N46" s="272"/>
      <c r="O46" s="261"/>
      <c r="P46" s="103" t="s">
        <v>378</v>
      </c>
    </row>
    <row r="47" spans="1:16" ht="30" customHeight="1">
      <c r="A47" s="212"/>
      <c r="B47" s="213"/>
      <c r="C47" s="214" t="str">
        <f>IFERROR(VLOOKUP($A47,IF($D$11="初任者研修",初任者リスト!$A$2:$B$41,IF($D$11="生活援助研修",生活援助リスト!$A$2:$B$37,"")),2,FALSE),"")</f>
        <v/>
      </c>
      <c r="D47" s="214"/>
      <c r="E47" s="214"/>
      <c r="F47" s="214"/>
      <c r="G47" s="214"/>
      <c r="H47" s="214"/>
      <c r="I47" s="214"/>
      <c r="J47" s="215"/>
      <c r="K47" s="272"/>
      <c r="L47" s="261"/>
      <c r="M47" s="103" t="s">
        <v>377</v>
      </c>
      <c r="N47" s="272"/>
      <c r="O47" s="261"/>
      <c r="P47" s="103" t="s">
        <v>378</v>
      </c>
    </row>
    <row r="48" spans="1:16" ht="30" customHeight="1">
      <c r="A48" s="212"/>
      <c r="B48" s="213"/>
      <c r="C48" s="214" t="str">
        <f>IFERROR(VLOOKUP($A48,IF($D$11="初任者研修",初任者リスト!$A$2:$B$41,IF($D$11="生活援助研修",生活援助リスト!$A$2:$B$37,"")),2,FALSE),"")</f>
        <v/>
      </c>
      <c r="D48" s="214"/>
      <c r="E48" s="214"/>
      <c r="F48" s="214"/>
      <c r="G48" s="214"/>
      <c r="H48" s="214"/>
      <c r="I48" s="214"/>
      <c r="J48" s="215"/>
      <c r="K48" s="272"/>
      <c r="L48" s="261"/>
      <c r="M48" s="103" t="s">
        <v>377</v>
      </c>
      <c r="N48" s="272"/>
      <c r="O48" s="261"/>
      <c r="P48" s="103" t="s">
        <v>378</v>
      </c>
    </row>
    <row r="49" spans="1:16" ht="30" customHeight="1">
      <c r="A49" s="212"/>
      <c r="B49" s="213"/>
      <c r="C49" s="214" t="str">
        <f>IFERROR(VLOOKUP($A49,IF($D$11="初任者研修",初任者リスト!$A$2:$B$41,IF($D$11="生活援助研修",生活援助リスト!$A$2:$B$37,"")),2,FALSE),"")</f>
        <v/>
      </c>
      <c r="D49" s="214"/>
      <c r="E49" s="214"/>
      <c r="F49" s="214"/>
      <c r="G49" s="214"/>
      <c r="H49" s="214"/>
      <c r="I49" s="214"/>
      <c r="J49" s="215"/>
      <c r="K49" s="272"/>
      <c r="L49" s="261"/>
      <c r="M49" s="103" t="s">
        <v>377</v>
      </c>
      <c r="N49" s="272"/>
      <c r="O49" s="261"/>
      <c r="P49" s="103" t="s">
        <v>378</v>
      </c>
    </row>
    <row r="50" spans="1:16" ht="30" customHeight="1">
      <c r="A50" s="212"/>
      <c r="B50" s="213"/>
      <c r="C50" s="214" t="str">
        <f>IFERROR(VLOOKUP($A50,IF($D$11="初任者研修",初任者リスト!$A$2:$B$41,IF($D$11="生活援助研修",生活援助リスト!$A$2:$B$37,"")),2,FALSE),"")</f>
        <v/>
      </c>
      <c r="D50" s="214"/>
      <c r="E50" s="214"/>
      <c r="F50" s="214"/>
      <c r="G50" s="214"/>
      <c r="H50" s="214"/>
      <c r="I50" s="214"/>
      <c r="J50" s="215"/>
      <c r="K50" s="272"/>
      <c r="L50" s="261"/>
      <c r="M50" s="103" t="s">
        <v>377</v>
      </c>
      <c r="N50" s="272"/>
      <c r="O50" s="261"/>
      <c r="P50" s="103" t="s">
        <v>378</v>
      </c>
    </row>
    <row r="51" spans="1:16" ht="30" customHeight="1">
      <c r="A51" s="212"/>
      <c r="B51" s="213"/>
      <c r="C51" s="214" t="str">
        <f>IFERROR(VLOOKUP($A51,IF($D$11="初任者研修",初任者リスト!$A$2:$B$41,IF($D$11="生活援助研修",生活援助リスト!$A$2:$B$37,"")),2,FALSE),"")</f>
        <v/>
      </c>
      <c r="D51" s="214"/>
      <c r="E51" s="214"/>
      <c r="F51" s="214"/>
      <c r="G51" s="214"/>
      <c r="H51" s="214"/>
      <c r="I51" s="214"/>
      <c r="J51" s="215"/>
      <c r="K51" s="272"/>
      <c r="L51" s="261"/>
      <c r="M51" s="103" t="s">
        <v>377</v>
      </c>
      <c r="N51" s="272"/>
      <c r="O51" s="261"/>
      <c r="P51" s="103" t="s">
        <v>378</v>
      </c>
    </row>
    <row r="52" spans="1:16" ht="30" customHeight="1">
      <c r="A52" s="212"/>
      <c r="B52" s="213"/>
      <c r="C52" s="214" t="str">
        <f>IFERROR(VLOOKUP($A52,IF($D$11="初任者研修",初任者リスト!$A$2:$B$41,IF($D$11="生活援助研修",生活援助リスト!$A$2:$B$37,"")),2,FALSE),"")</f>
        <v/>
      </c>
      <c r="D52" s="214"/>
      <c r="E52" s="214"/>
      <c r="F52" s="214"/>
      <c r="G52" s="214"/>
      <c r="H52" s="214"/>
      <c r="I52" s="214"/>
      <c r="J52" s="215"/>
      <c r="K52" s="272"/>
      <c r="L52" s="261"/>
      <c r="M52" s="103" t="s">
        <v>377</v>
      </c>
      <c r="N52" s="272"/>
      <c r="O52" s="261"/>
      <c r="P52" s="103" t="s">
        <v>378</v>
      </c>
    </row>
    <row r="53" spans="1:16" ht="30" customHeight="1">
      <c r="A53" s="212"/>
      <c r="B53" s="213"/>
      <c r="C53" s="214" t="str">
        <f>IFERROR(VLOOKUP($A53,IF($D$11="初任者研修",初任者リスト!$A$2:$B$41,IF($D$11="生活援助研修",生活援助リスト!$A$2:$B$37,"")),2,FALSE),"")</f>
        <v/>
      </c>
      <c r="D53" s="214"/>
      <c r="E53" s="214"/>
      <c r="F53" s="214"/>
      <c r="G53" s="214"/>
      <c r="H53" s="214"/>
      <c r="I53" s="214"/>
      <c r="J53" s="215"/>
      <c r="K53" s="272"/>
      <c r="L53" s="261"/>
      <c r="M53" s="103" t="s">
        <v>377</v>
      </c>
      <c r="N53" s="272"/>
      <c r="O53" s="261"/>
      <c r="P53" s="103" t="s">
        <v>378</v>
      </c>
    </row>
    <row r="54" spans="1:16" ht="30" customHeight="1">
      <c r="A54" s="212"/>
      <c r="B54" s="213"/>
      <c r="C54" s="214" t="str">
        <f>IFERROR(VLOOKUP($A54,IF($D$11="初任者研修",初任者リスト!$A$2:$B$41,IF($D$11="生活援助研修",生活援助リスト!$A$2:$B$37,"")),2,FALSE),"")</f>
        <v/>
      </c>
      <c r="D54" s="214"/>
      <c r="E54" s="214"/>
      <c r="F54" s="214"/>
      <c r="G54" s="214"/>
      <c r="H54" s="214"/>
      <c r="I54" s="214"/>
      <c r="J54" s="215"/>
      <c r="K54" s="272"/>
      <c r="L54" s="261"/>
      <c r="M54" s="103" t="s">
        <v>377</v>
      </c>
      <c r="N54" s="272"/>
      <c r="O54" s="261"/>
      <c r="P54" s="103" t="s">
        <v>378</v>
      </c>
    </row>
    <row r="55" spans="1:16" ht="15" customHeight="1">
      <c r="A55" s="37" t="s">
        <v>215</v>
      </c>
      <c r="B55" s="138" t="s">
        <v>218</v>
      </c>
      <c r="C55" s="138"/>
      <c r="D55" s="138"/>
      <c r="E55" s="138"/>
      <c r="F55" s="138"/>
      <c r="G55" s="138"/>
      <c r="H55" s="138"/>
      <c r="I55" s="138"/>
      <c r="J55" s="138"/>
      <c r="K55" s="138"/>
      <c r="L55" s="138"/>
      <c r="M55" s="138"/>
      <c r="N55" s="138"/>
      <c r="O55" s="138"/>
      <c r="P55" s="138"/>
    </row>
    <row r="56" spans="1:16" ht="15" customHeight="1">
      <c r="A56" s="37" t="s">
        <v>215</v>
      </c>
      <c r="B56" s="138" t="s">
        <v>219</v>
      </c>
      <c r="C56" s="138"/>
      <c r="D56" s="138"/>
      <c r="E56" s="138"/>
      <c r="F56" s="138"/>
      <c r="G56" s="138"/>
      <c r="H56" s="138"/>
      <c r="I56" s="138"/>
      <c r="J56" s="138"/>
      <c r="K56" s="138"/>
      <c r="L56" s="138"/>
      <c r="M56" s="138"/>
      <c r="N56" s="138"/>
      <c r="O56" s="138"/>
      <c r="P56" s="138"/>
    </row>
    <row r="58" spans="1:16" ht="15" customHeight="1">
      <c r="A58" s="98" t="s">
        <v>110</v>
      </c>
      <c r="B58" s="281" t="str">
        <f>IF($I$8="","",$I$8)</f>
        <v/>
      </c>
      <c r="C58" s="281"/>
      <c r="D58" s="281"/>
      <c r="E58" s="97" t="s">
        <v>342</v>
      </c>
    </row>
  </sheetData>
  <sheetProtection password="CC81" sheet="1" objects="1" scenarios="1"/>
  <mergeCells count="163">
    <mergeCell ref="N54:O54"/>
    <mergeCell ref="N44:O44"/>
    <mergeCell ref="K45:L45"/>
    <mergeCell ref="N45:O45"/>
    <mergeCell ref="K46:L46"/>
    <mergeCell ref="N46:O46"/>
    <mergeCell ref="K47:L47"/>
    <mergeCell ref="N47:O47"/>
    <mergeCell ref="K48:L48"/>
    <mergeCell ref="N48:O48"/>
    <mergeCell ref="N39:O39"/>
    <mergeCell ref="K40:L40"/>
    <mergeCell ref="N40:O40"/>
    <mergeCell ref="K41:L41"/>
    <mergeCell ref="N41:O41"/>
    <mergeCell ref="K42:L42"/>
    <mergeCell ref="N42:O42"/>
    <mergeCell ref="K43:L43"/>
    <mergeCell ref="N43:O43"/>
    <mergeCell ref="K22:L22"/>
    <mergeCell ref="N22:O22"/>
    <mergeCell ref="K23:L23"/>
    <mergeCell ref="N23:O23"/>
    <mergeCell ref="K24:L24"/>
    <mergeCell ref="N24:O24"/>
    <mergeCell ref="K25:L25"/>
    <mergeCell ref="N25:O25"/>
    <mergeCell ref="K26:L26"/>
    <mergeCell ref="N26:O26"/>
    <mergeCell ref="K17:L17"/>
    <mergeCell ref="N17:O17"/>
    <mergeCell ref="K18:L18"/>
    <mergeCell ref="N18:O18"/>
    <mergeCell ref="K19:L19"/>
    <mergeCell ref="N19:O19"/>
    <mergeCell ref="K20:L20"/>
    <mergeCell ref="N20:O20"/>
    <mergeCell ref="K21:L21"/>
    <mergeCell ref="N21:O21"/>
    <mergeCell ref="C17:J17"/>
    <mergeCell ref="C42:J42"/>
    <mergeCell ref="A2:P2"/>
    <mergeCell ref="A16:B16"/>
    <mergeCell ref="N16:P16"/>
    <mergeCell ref="K16:M16"/>
    <mergeCell ref="C16:J16"/>
    <mergeCell ref="I8:P8"/>
    <mergeCell ref="A14:P14"/>
    <mergeCell ref="B4:D4"/>
    <mergeCell ref="A17:B17"/>
    <mergeCell ref="A42:B42"/>
    <mergeCell ref="C33:J33"/>
    <mergeCell ref="A34:B34"/>
    <mergeCell ref="C34:J34"/>
    <mergeCell ref="A30:B30"/>
    <mergeCell ref="C30:J30"/>
    <mergeCell ref="A31:B31"/>
    <mergeCell ref="C31:J31"/>
    <mergeCell ref="A32:B32"/>
    <mergeCell ref="C32:J32"/>
    <mergeCell ref="K30:L30"/>
    <mergeCell ref="N30:O30"/>
    <mergeCell ref="K31:L31"/>
    <mergeCell ref="A43:B43"/>
    <mergeCell ref="A45:B45"/>
    <mergeCell ref="A47:B47"/>
    <mergeCell ref="A49:B49"/>
    <mergeCell ref="A51:B51"/>
    <mergeCell ref="A35:B35"/>
    <mergeCell ref="A37:B37"/>
    <mergeCell ref="C43:J43"/>
    <mergeCell ref="K35:L35"/>
    <mergeCell ref="K36:L36"/>
    <mergeCell ref="K37:L37"/>
    <mergeCell ref="K38:L38"/>
    <mergeCell ref="K39:L39"/>
    <mergeCell ref="K44:L44"/>
    <mergeCell ref="K49:L49"/>
    <mergeCell ref="K50:L50"/>
    <mergeCell ref="K51:L51"/>
    <mergeCell ref="A44:B44"/>
    <mergeCell ref="C44:J44"/>
    <mergeCell ref="C45:J45"/>
    <mergeCell ref="A46:B46"/>
    <mergeCell ref="C46:J46"/>
    <mergeCell ref="A41:B41"/>
    <mergeCell ref="C41:J41"/>
    <mergeCell ref="B58:D58"/>
    <mergeCell ref="A53:B53"/>
    <mergeCell ref="C53:J53"/>
    <mergeCell ref="A54:B54"/>
    <mergeCell ref="B56:P56"/>
    <mergeCell ref="B55:P55"/>
    <mergeCell ref="C54:J54"/>
    <mergeCell ref="C47:J47"/>
    <mergeCell ref="A48:B48"/>
    <mergeCell ref="C48:J48"/>
    <mergeCell ref="C51:J51"/>
    <mergeCell ref="A52:B52"/>
    <mergeCell ref="C52:J52"/>
    <mergeCell ref="C49:J49"/>
    <mergeCell ref="A50:B50"/>
    <mergeCell ref="C50:J50"/>
    <mergeCell ref="N49:O49"/>
    <mergeCell ref="N50:O50"/>
    <mergeCell ref="N51:O51"/>
    <mergeCell ref="K52:L52"/>
    <mergeCell ref="N52:O52"/>
    <mergeCell ref="K53:L53"/>
    <mergeCell ref="N53:O53"/>
    <mergeCell ref="K54:L54"/>
    <mergeCell ref="N31:O31"/>
    <mergeCell ref="K32:L32"/>
    <mergeCell ref="N32:O32"/>
    <mergeCell ref="A33:B33"/>
    <mergeCell ref="C38:J38"/>
    <mergeCell ref="C35:J35"/>
    <mergeCell ref="A36:B36"/>
    <mergeCell ref="C36:J36"/>
    <mergeCell ref="K33:L33"/>
    <mergeCell ref="N33:O33"/>
    <mergeCell ref="K34:L34"/>
    <mergeCell ref="N34:O34"/>
    <mergeCell ref="N35:O35"/>
    <mergeCell ref="N36:O36"/>
    <mergeCell ref="N37:O37"/>
    <mergeCell ref="N38:O38"/>
    <mergeCell ref="A18:B18"/>
    <mergeCell ref="C18:J18"/>
    <mergeCell ref="A19:B19"/>
    <mergeCell ref="C19:J19"/>
    <mergeCell ref="A20:B20"/>
    <mergeCell ref="C20:J20"/>
    <mergeCell ref="A21:B21"/>
    <mergeCell ref="C21:J21"/>
    <mergeCell ref="A22:B22"/>
    <mergeCell ref="C22:J22"/>
    <mergeCell ref="A39:B39"/>
    <mergeCell ref="C39:J39"/>
    <mergeCell ref="A40:B40"/>
    <mergeCell ref="C40:J40"/>
    <mergeCell ref="C37:J37"/>
    <mergeCell ref="A38:B38"/>
    <mergeCell ref="A25:B25"/>
    <mergeCell ref="C25:J25"/>
    <mergeCell ref="A26:B26"/>
    <mergeCell ref="C26:J26"/>
    <mergeCell ref="K27:L27"/>
    <mergeCell ref="N27:O27"/>
    <mergeCell ref="K28:L28"/>
    <mergeCell ref="N28:O28"/>
    <mergeCell ref="K29:L29"/>
    <mergeCell ref="N29:O29"/>
    <mergeCell ref="A23:B23"/>
    <mergeCell ref="C23:J23"/>
    <mergeCell ref="A24:B24"/>
    <mergeCell ref="C24:J24"/>
    <mergeCell ref="A29:B29"/>
    <mergeCell ref="C29:J29"/>
    <mergeCell ref="A27:B27"/>
    <mergeCell ref="C27:J27"/>
    <mergeCell ref="A28:B28"/>
    <mergeCell ref="C28:J28"/>
  </mergeCells>
  <phoneticPr fontId="7"/>
  <conditionalFormatting sqref="A17:B17 A48:B54">
    <cfRule type="expression" dxfId="17" priority="45" stopIfTrue="1">
      <formula>$A17=""</formula>
    </cfRule>
    <cfRule type="expression" dxfId="16" priority="46">
      <formula>COUNTIF(IF($D$11="生活援助研修",生活援助研修,初任者研修),$A17)=0</formula>
    </cfRule>
  </conditionalFormatting>
  <conditionalFormatting sqref="J6:K6">
    <cfRule type="expression" dxfId="15" priority="15" stopIfTrue="1">
      <formula>OR($J$6="",$K$6="",$M$6="",$O$6="")</formula>
    </cfRule>
    <cfRule type="expression" dxfId="14" priority="16">
      <formula>IF(ISERROR(VALUE(TEXT(DATEVALUE($J$6&amp;$K$6&amp;"年"&amp;$M$6&amp;"月"&amp;$O$6&amp;"日"),"yyyy/mm/dd"))),FALSE,TRUE)=FALSE</formula>
    </cfRule>
  </conditionalFormatting>
  <conditionalFormatting sqref="M6">
    <cfRule type="expression" dxfId="13" priority="48" stopIfTrue="1">
      <formula>OR($J$6="",$K$6="",$M$6="",$O$6="")</formula>
    </cfRule>
    <cfRule type="expression" dxfId="12" priority="51">
      <formula>IF(ISERROR(VALUE(TEXT(DATEVALUE($J$6&amp;$K$6&amp;"年"&amp;$M$6&amp;"月"&amp;$O$6&amp;"日"),"yyyy/mm/dd"))),FALSE,TRUE)=FALSE</formula>
    </cfRule>
  </conditionalFormatting>
  <conditionalFormatting sqref="O6">
    <cfRule type="expression" dxfId="11" priority="47" stopIfTrue="1">
      <formula>OR($J$6="",$K$6="",$M$6="",$O$6="")</formula>
    </cfRule>
    <cfRule type="expression" dxfId="10" priority="50">
      <formula>IF(ISERROR(VALUE(TEXT(DATEVALUE($J$6&amp;$K$6&amp;"年"&amp;$M$6&amp;"月"&amp;$O$6&amp;"日"),"yyyy/mm/dd"))),FALSE,TRUE)=FALSE</formula>
    </cfRule>
  </conditionalFormatting>
  <conditionalFormatting sqref="A42:B47">
    <cfRule type="expression" dxfId="9" priority="9" stopIfTrue="1">
      <formula>$A42=""</formula>
    </cfRule>
    <cfRule type="expression" dxfId="8" priority="10">
      <formula>COUNTIF(IF($D$11="生活援助研修",生活援助研修,初任者研修),$A42)=0</formula>
    </cfRule>
  </conditionalFormatting>
  <conditionalFormatting sqref="A36:B41">
    <cfRule type="expression" dxfId="7" priority="7" stopIfTrue="1">
      <formula>$A36=""</formula>
    </cfRule>
    <cfRule type="expression" dxfId="6" priority="8">
      <formula>COUNTIF(IF($D$11="生活援助研修",生活援助研修,初任者研修),$A36)=0</formula>
    </cfRule>
  </conditionalFormatting>
  <conditionalFormatting sqref="A30:B35">
    <cfRule type="expression" dxfId="5" priority="5" stopIfTrue="1">
      <formula>$A30=""</formula>
    </cfRule>
    <cfRule type="expression" dxfId="4" priority="6">
      <formula>COUNTIF(IF($D$11="生活援助研修",生活援助研修,初任者研修),$A30)=0</formula>
    </cfRule>
  </conditionalFormatting>
  <conditionalFormatting sqref="A24:B29">
    <cfRule type="expression" dxfId="3" priority="3" stopIfTrue="1">
      <formula>$A24=""</formula>
    </cfRule>
    <cfRule type="expression" dxfId="2" priority="4">
      <formula>COUNTIF(IF($D$11="生活援助研修",生活援助研修,初任者研修),$A24)=0</formula>
    </cfRule>
  </conditionalFormatting>
  <conditionalFormatting sqref="A18:B23">
    <cfRule type="expression" dxfId="1" priority="1" stopIfTrue="1">
      <formula>$A18=""</formula>
    </cfRule>
    <cfRule type="expression" dxfId="0" priority="2">
      <formula>COUNTIF(IF($D$11="生活援助研修",生活援助研修,初任者研修),$A18)=0</formula>
    </cfRule>
  </conditionalFormatting>
  <dataValidations count="5">
    <dataValidation type="whole" imeMode="disabled" allowBlank="1" showInputMessage="1" showErrorMessage="1" sqref="M6" xr:uid="{071BA9BE-8788-4F4D-B019-0CCF2CB662AE}">
      <formula1>1</formula1>
      <formula2>12</formula2>
    </dataValidation>
    <dataValidation type="whole" imeMode="disabled" allowBlank="1" showInputMessage="1" showErrorMessage="1" sqref="O6" xr:uid="{FEA87851-0B7B-48E4-8FB6-F7587F31595B}">
      <formula1>1</formula1>
      <formula2>31</formula2>
    </dataValidation>
    <dataValidation imeMode="on" allowBlank="1" showInputMessage="1" showErrorMessage="1" sqref="I8:P8 B4" xr:uid="{5BD655BA-311B-4778-B60C-E748F40CFFEF}"/>
    <dataValidation type="list" allowBlank="1" showInputMessage="1" showErrorMessage="1" sqref="A17:B54" xr:uid="{EDE37E70-8AE0-40D6-9437-8FA36334A7B1}">
      <formula1>IF($D$11="生活援助研修",生活援助研修,初任者研修)</formula1>
    </dataValidation>
    <dataValidation type="whole" operator="greaterThanOrEqual" allowBlank="1" showInputMessage="1" showErrorMessage="1" sqref="K17:L54 N17:O54" xr:uid="{868EAE3C-28B8-47B0-A5F7-8742F36E8D2D}">
      <formula1>1</formula1>
    </dataValidation>
  </dataValidations>
  <pageMargins left="0.39370078740157483" right="0.39370078740157483" top="0.78740157480314965" bottom="0.59055118110236227" header="0.59055118110236227" footer="0.3937007874015748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初期設定!$F$3:$F$4</xm:f>
          </x14:formula1>
          <xm:sqref>D11</xm:sqref>
        </x14:dataValidation>
        <x14:dataValidation type="list" allowBlank="1" showInputMessage="1" showErrorMessage="1" xr:uid="{00000000-0002-0000-0000-000002000000}">
          <x14:formula1>
            <xm:f>初期設定!$I$3:$I$4</xm:f>
          </x14:formula1>
          <xm:sqref>F11</xm:sqref>
        </x14:dataValidation>
        <x14:dataValidation type="whole" imeMode="disabled" allowBlank="1" showInputMessage="1" showErrorMessage="1" xr:uid="{170238AE-F3CD-4B9E-9850-16739296C178}">
          <x14:formula1>
            <xm:f>1</xm:f>
          </x14:formula1>
          <x14:formula2>
            <xm:f>初期設定!$R$4</xm:f>
          </x14:formula2>
          <xm:sqref>K6</xm:sqref>
        </x14:dataValidation>
        <x14:dataValidation type="list" allowBlank="1" showInputMessage="1" showErrorMessage="1" xr:uid="{00000000-0002-0000-0000-000000000000}">
          <x14:formula1>
            <xm:f>初期設定!$B$3:$B$3</xm:f>
          </x14:formula1>
          <xm:sqref>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第４号様式</vt:lpstr>
      <vt:lpstr>別添様式３（生活援助従事者）</vt:lpstr>
      <vt:lpstr>別添様式４（生活援助従事者）</vt:lpstr>
      <vt:lpstr>別添様式５</vt:lpstr>
      <vt:lpstr>別添様式６</vt:lpstr>
      <vt:lpstr>別添様式９</vt:lpstr>
      <vt:lpstr>別添様式１３</vt:lpstr>
      <vt:lpstr>別添様式１４</vt:lpstr>
      <vt:lpstr>参考様式２</vt:lpstr>
      <vt:lpstr>初期設定</vt:lpstr>
      <vt:lpstr>初任者リスト</vt:lpstr>
      <vt:lpstr>生活援助リスト</vt:lpstr>
      <vt:lpstr>参考様式２!Print_Area</vt:lpstr>
      <vt:lpstr>第４号様式!Print_Area</vt:lpstr>
      <vt:lpstr>別添様式１３!Print_Area</vt:lpstr>
      <vt:lpstr>別添様式１４!Print_Area</vt:lpstr>
      <vt:lpstr>'別添様式３（生活援助従事者）'!Print_Area</vt:lpstr>
      <vt:lpstr>'別添様式４（生活援助従事者）'!Print_Area</vt:lpstr>
      <vt:lpstr>別添様式５!Print_Area</vt:lpstr>
      <vt:lpstr>別添様式６!Print_Area</vt:lpstr>
      <vt:lpstr>別添様式９!Print_Area</vt:lpstr>
      <vt:lpstr>参考様式２!Print_Titles</vt:lpstr>
      <vt:lpstr>別添様式１３!Print_Titles</vt:lpstr>
      <vt:lpstr>初任者研修</vt:lpstr>
      <vt:lpstr>生活援助研修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2024-08-04T23:23:54Z</dcterms:modified>
</cp:coreProperties>
</file>