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207422\Desktop\"/>
    </mc:Choice>
  </mc:AlternateContent>
  <xr:revisionPtr revIDLastSave="0" documentId="13_ncr:1_{6B478E52-730C-458A-AF2E-A9F07C220167}" xr6:coauthVersionLast="47" xr6:coauthVersionMax="47" xr10:uidLastSave="{00000000-0000-0000-0000-000000000000}"/>
  <bookViews>
    <workbookView xWindow="-4155" yWindow="-16320" windowWidth="29040" windowHeight="15720" xr2:uid="{CCC048AB-8285-4325-B8B1-0202DB6C4A63}"/>
  </bookViews>
  <sheets>
    <sheet name="様式２" sheetId="1" r:id="rId1"/>
  </sheets>
  <definedNames>
    <definedName name="_xlnm.Print_Area" localSheetId="0">様式２!$A$1:$R$62</definedName>
    <definedName name="_xlnm.Print_Titles" localSheetId="0">様式２!$8:$11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1" i="1" l="1"/>
  <c r="H51" i="1"/>
  <c r="P58" i="1" l="1"/>
  <c r="K58" i="1"/>
  <c r="N58" i="1" s="1"/>
  <c r="Q49" i="1"/>
  <c r="O49" i="1"/>
  <c r="N49" i="1"/>
  <c r="J49" i="1"/>
  <c r="M49" i="1" s="1"/>
  <c r="P49" i="1" s="1"/>
  <c r="Q47" i="1"/>
  <c r="N47" i="1"/>
  <c r="J47" i="1"/>
  <c r="O47" i="1" s="1"/>
  <c r="Q45" i="1"/>
  <c r="N45" i="1"/>
  <c r="J45" i="1"/>
  <c r="O45" i="1" s="1"/>
  <c r="Q43" i="1"/>
  <c r="N43" i="1"/>
  <c r="J43" i="1"/>
  <c r="O43" i="1" s="1"/>
  <c r="Q41" i="1"/>
  <c r="N41" i="1"/>
  <c r="J41" i="1"/>
  <c r="M41" i="1" s="1"/>
  <c r="Q39" i="1"/>
  <c r="N39" i="1"/>
  <c r="J39" i="1"/>
  <c r="O39" i="1" s="1"/>
  <c r="Q37" i="1"/>
  <c r="N37" i="1"/>
  <c r="J37" i="1"/>
  <c r="O37" i="1" s="1"/>
  <c r="Q35" i="1"/>
  <c r="N35" i="1"/>
  <c r="J35" i="1"/>
  <c r="O35" i="1" s="1"/>
  <c r="Q33" i="1"/>
  <c r="O33" i="1"/>
  <c r="N33" i="1"/>
  <c r="J33" i="1"/>
  <c r="M33" i="1" s="1"/>
  <c r="P33" i="1" s="1"/>
  <c r="Q31" i="1"/>
  <c r="N31" i="1"/>
  <c r="J31" i="1"/>
  <c r="O31" i="1" s="1"/>
  <c r="Q29" i="1"/>
  <c r="N29" i="1"/>
  <c r="J29" i="1"/>
  <c r="O29" i="1" s="1"/>
  <c r="Q25" i="1"/>
  <c r="K25" i="1"/>
  <c r="N25" i="1" s="1"/>
  <c r="J25" i="1"/>
  <c r="Q22" i="1"/>
  <c r="N22" i="1"/>
  <c r="J22" i="1"/>
  <c r="O22" i="1" s="1"/>
  <c r="Q20" i="1"/>
  <c r="N20" i="1"/>
  <c r="J20" i="1"/>
  <c r="O20" i="1" s="1"/>
  <c r="Q18" i="1"/>
  <c r="N18" i="1"/>
  <c r="J18" i="1"/>
  <c r="O18" i="1" s="1"/>
  <c r="Q16" i="1"/>
  <c r="N16" i="1"/>
  <c r="J16" i="1"/>
  <c r="O16" i="1" s="1"/>
  <c r="Q14" i="1"/>
  <c r="N14" i="1"/>
  <c r="J14" i="1"/>
  <c r="M14" i="1" s="1"/>
  <c r="P14" i="1" s="1"/>
  <c r="K6" i="1"/>
  <c r="Q51" i="1" l="1"/>
  <c r="P62" i="1" s="1"/>
  <c r="P41" i="1"/>
  <c r="O41" i="1"/>
  <c r="M20" i="1"/>
  <c r="P20" i="1" s="1"/>
  <c r="O14" i="1"/>
  <c r="O25" i="1"/>
  <c r="M18" i="1"/>
  <c r="P18" i="1" s="1"/>
  <c r="M16" i="1"/>
  <c r="P16" i="1" s="1"/>
  <c r="J51" i="1"/>
  <c r="M22" i="1"/>
  <c r="P22" i="1" s="1"/>
  <c r="N51" i="1"/>
  <c r="L6" i="1" s="1"/>
  <c r="M31" i="1"/>
  <c r="P31" i="1" s="1"/>
  <c r="M39" i="1"/>
  <c r="P39" i="1" s="1"/>
  <c r="M47" i="1"/>
  <c r="P47" i="1" s="1"/>
  <c r="M29" i="1"/>
  <c r="P29" i="1" s="1"/>
  <c r="M37" i="1"/>
  <c r="P37" i="1" s="1"/>
  <c r="M45" i="1"/>
  <c r="P45" i="1" s="1"/>
  <c r="M25" i="1"/>
  <c r="P25" i="1" s="1"/>
  <c r="M35" i="1"/>
  <c r="P35" i="1" s="1"/>
  <c r="M43" i="1"/>
  <c r="P43" i="1" s="1"/>
  <c r="O51" i="1" l="1"/>
  <c r="P51" i="1"/>
  <c r="B62" i="1" s="1"/>
  <c r="M6" i="1" s="1"/>
  <c r="N6" i="1" s="1"/>
</calcChain>
</file>

<file path=xl/sharedStrings.xml><?xml version="1.0" encoding="utf-8"?>
<sst xmlns="http://schemas.openxmlformats.org/spreadsheetml/2006/main" count="249" uniqueCount="99">
  <si>
    <t>第2号様式（第４条，第７条関係）</t>
    <rPh sb="3" eb="5">
      <t>ヨウシキ</t>
    </rPh>
    <phoneticPr fontId="5"/>
  </si>
  <si>
    <t>法人名（事業所名）　</t>
    <rPh sb="0" eb="2">
      <t>ホウジン</t>
    </rPh>
    <rPh sb="2" eb="3">
      <t>メイ</t>
    </rPh>
    <rPh sb="4" eb="7">
      <t>ジギョウショ</t>
    </rPh>
    <phoneticPr fontId="5"/>
  </si>
  <si>
    <t>（変更）経費所要額調書</t>
    <rPh sb="1" eb="3">
      <t>ヘンコウ</t>
    </rPh>
    <rPh sb="4" eb="6">
      <t>ケイヒ</t>
    </rPh>
    <rPh sb="6" eb="9">
      <t>ショヨウガク</t>
    </rPh>
    <rPh sb="9" eb="11">
      <t>チョウショ</t>
    </rPh>
    <phoneticPr fontId="5"/>
  </si>
  <si>
    <t>　黄色のセルの該当部分に入力または選択してください。なお、⑥介護業務支援については、⑥ー１と⑥ー２のうち当てはまる方どちらか片方を選択して入力してください。⑥ー１の職員数はプルダウンメニューを選ぶと自動で上限額が入力されます。</t>
    <rPh sb="1" eb="3">
      <t>キイロ</t>
    </rPh>
    <rPh sb="7" eb="9">
      <t>ガイトウ</t>
    </rPh>
    <rPh sb="9" eb="11">
      <t>ブブン</t>
    </rPh>
    <rPh sb="12" eb="14">
      <t>ニュウリョク</t>
    </rPh>
    <rPh sb="17" eb="19">
      <t>センタク</t>
    </rPh>
    <rPh sb="82" eb="84">
      <t>ショクイン</t>
    </rPh>
    <rPh sb="84" eb="85">
      <t>カズ</t>
    </rPh>
    <rPh sb="96" eb="97">
      <t>エラ</t>
    </rPh>
    <rPh sb="99" eb="101">
      <t>ジドウ</t>
    </rPh>
    <rPh sb="102" eb="105">
      <t>ジョウゲンガク</t>
    </rPh>
    <rPh sb="106" eb="108">
      <t>ニュウリョク</t>
    </rPh>
    <phoneticPr fontId="5"/>
  </si>
  <si>
    <t>事業名</t>
    <rPh sb="0" eb="2">
      <t>ジギョウ</t>
    </rPh>
    <rPh sb="2" eb="3">
      <t>メイ</t>
    </rPh>
    <phoneticPr fontId="5"/>
  </si>
  <si>
    <t>総事業費
（A）</t>
    <rPh sb="0" eb="1">
      <t>ソウ</t>
    </rPh>
    <rPh sb="1" eb="4">
      <t>ジギョウヒ</t>
    </rPh>
    <phoneticPr fontId="5"/>
  </si>
  <si>
    <t>寄付金その他の収入額
（B）</t>
    <rPh sb="0" eb="3">
      <t>キフキン</t>
    </rPh>
    <rPh sb="5" eb="6">
      <t>タ</t>
    </rPh>
    <rPh sb="7" eb="10">
      <t>シュウニュウガク</t>
    </rPh>
    <phoneticPr fontId="5"/>
  </si>
  <si>
    <t>差引額
（A）－（B）
（C）</t>
    <rPh sb="0" eb="1">
      <t>サ</t>
    </rPh>
    <rPh sb="1" eb="2">
      <t>ヒ</t>
    </rPh>
    <rPh sb="2" eb="3">
      <t>ガク</t>
    </rPh>
    <phoneticPr fontId="5"/>
  </si>
  <si>
    <t>基準額
（D）</t>
    <rPh sb="0" eb="3">
      <t>キジュンガク</t>
    </rPh>
    <phoneticPr fontId="5"/>
  </si>
  <si>
    <t>選定額
（補助金所要額）
（E）</t>
    <phoneticPr fontId="5"/>
  </si>
  <si>
    <t>事業者負担額
(A)－(B)－(E)
（F)</t>
    <rPh sb="0" eb="3">
      <t>ジギョウシャ</t>
    </rPh>
    <rPh sb="3" eb="6">
      <t>フタンガク</t>
    </rPh>
    <phoneticPr fontId="5"/>
  </si>
  <si>
    <t>区分</t>
    <rPh sb="0" eb="2">
      <t>クブン</t>
    </rPh>
    <phoneticPr fontId="5"/>
  </si>
  <si>
    <t>１機器（一式）</t>
    <rPh sb="1" eb="3">
      <t>キキ</t>
    </rPh>
    <rPh sb="4" eb="6">
      <t>イッシキ</t>
    </rPh>
    <phoneticPr fontId="5"/>
  </si>
  <si>
    <t>１機器当たりの</t>
    <rPh sb="1" eb="3">
      <t>キキ</t>
    </rPh>
    <rPh sb="3" eb="4">
      <t>ア</t>
    </rPh>
    <phoneticPr fontId="5"/>
  </si>
  <si>
    <t>主となる機器の</t>
    <rPh sb="0" eb="1">
      <t>シュ</t>
    </rPh>
    <rPh sb="4" eb="6">
      <t>キキ</t>
    </rPh>
    <phoneticPr fontId="5"/>
  </si>
  <si>
    <t>対象経費の</t>
    <rPh sb="0" eb="2">
      <t>タイショウ</t>
    </rPh>
    <rPh sb="2" eb="4">
      <t>ケイヒ</t>
    </rPh>
    <phoneticPr fontId="5"/>
  </si>
  <si>
    <t>(D)</t>
    <phoneticPr fontId="5"/>
  </si>
  <si>
    <t>選定額</t>
    <rPh sb="0" eb="2">
      <t>センテイ</t>
    </rPh>
    <rPh sb="2" eb="3">
      <t>ガク</t>
    </rPh>
    <phoneticPr fontId="5"/>
  </si>
  <si>
    <t>(E)</t>
    <phoneticPr fontId="5"/>
  </si>
  <si>
    <t>あたりの対象</t>
    <rPh sb="4" eb="6">
      <t>タイショウ</t>
    </rPh>
    <phoneticPr fontId="5"/>
  </si>
  <si>
    <t>補助率</t>
    <rPh sb="0" eb="3">
      <t>ホジョリツ</t>
    </rPh>
    <phoneticPr fontId="5"/>
  </si>
  <si>
    <t>q×b</t>
  </si>
  <si>
    <t>補助限度額</t>
    <rPh sb="0" eb="2">
      <t>ホジョ</t>
    </rPh>
    <rPh sb="2" eb="4">
      <t>ゲンド</t>
    </rPh>
    <rPh sb="4" eb="5">
      <t>ガク</t>
    </rPh>
    <phoneticPr fontId="5"/>
  </si>
  <si>
    <t>導入台数</t>
    <rPh sb="0" eb="2">
      <t>ドウニュウ</t>
    </rPh>
    <rPh sb="2" eb="4">
      <t>ダイスウ</t>
    </rPh>
    <phoneticPr fontId="5"/>
  </si>
  <si>
    <t>支出予定額</t>
  </si>
  <si>
    <t>基準額</t>
    <phoneticPr fontId="3"/>
  </si>
  <si>
    <t>（cまたはｄのいずれか低いほう）</t>
    <phoneticPr fontId="5"/>
  </si>
  <si>
    <t>補助金額</t>
    <rPh sb="0" eb="3">
      <t>ホジョキン</t>
    </rPh>
    <rPh sb="3" eb="4">
      <t>ガク</t>
    </rPh>
    <phoneticPr fontId="5"/>
  </si>
  <si>
    <t>区分別事業費</t>
    <rPh sb="0" eb="2">
      <t>クブン</t>
    </rPh>
    <rPh sb="2" eb="3">
      <t>ベツ</t>
    </rPh>
    <rPh sb="3" eb="6">
      <t>ジギョウヒ</t>
    </rPh>
    <phoneticPr fontId="5"/>
  </si>
  <si>
    <t>経費合計額</t>
    <rPh sb="2" eb="4">
      <t>ゴウケイ</t>
    </rPh>
    <rPh sb="4" eb="5">
      <t>ガク</t>
    </rPh>
    <phoneticPr fontId="5"/>
  </si>
  <si>
    <t>(千円未満切捨て)</t>
    <rPh sb="1" eb="3">
      <t>センエン</t>
    </rPh>
    <rPh sb="3" eb="5">
      <t>ミマン</t>
    </rPh>
    <rPh sb="5" eb="7">
      <t>キリス</t>
    </rPh>
    <phoneticPr fontId="5"/>
  </si>
  <si>
    <t>介護テクノロジー種別</t>
    <rPh sb="0" eb="2">
      <t>カイゴ</t>
    </rPh>
    <rPh sb="8" eb="10">
      <t>シュベツ</t>
    </rPh>
    <phoneticPr fontId="5"/>
  </si>
  <si>
    <t>×補助率</t>
    <rPh sb="1" eb="4">
      <t>ホジョリツ</t>
    </rPh>
    <phoneticPr fontId="5"/>
  </si>
  <si>
    <t>h（=fまたはgのいずれか低いほう）</t>
    <phoneticPr fontId="5"/>
  </si>
  <si>
    <t>a</t>
    <phoneticPr fontId="5"/>
  </si>
  <si>
    <t>b</t>
    <phoneticPr fontId="5"/>
  </si>
  <si>
    <t>c</t>
    <phoneticPr fontId="5"/>
  </si>
  <si>
    <t>d</t>
    <phoneticPr fontId="5"/>
  </si>
  <si>
    <t>e</t>
    <phoneticPr fontId="3"/>
  </si>
  <si>
    <t>f（=c×e）</t>
    <phoneticPr fontId="5"/>
  </si>
  <si>
    <t>g（=d×e）</t>
    <phoneticPr fontId="5"/>
  </si>
  <si>
    <t>i</t>
    <phoneticPr fontId="5"/>
  </si>
  <si>
    <t>A.重点分野に該当する介護テクノロジー</t>
  </si>
  <si>
    <t>①移乗支援
＜限度額100万円/機器＞</t>
    <rPh sb="1" eb="3">
      <t>イジョウ</t>
    </rPh>
    <rPh sb="3" eb="5">
      <t>シエン</t>
    </rPh>
    <rPh sb="7" eb="9">
      <t>ゲンド</t>
    </rPh>
    <rPh sb="9" eb="10">
      <t>ガク</t>
    </rPh>
    <rPh sb="13" eb="15">
      <t>マンエン</t>
    </rPh>
    <rPh sb="16" eb="18">
      <t>キキ</t>
    </rPh>
    <phoneticPr fontId="5"/>
  </si>
  <si>
    <t>円</t>
    <rPh sb="0" eb="1">
      <t>エン</t>
    </rPh>
    <phoneticPr fontId="5"/>
  </si>
  <si>
    <t>３/４</t>
    <phoneticPr fontId="5"/>
  </si>
  <si>
    <t>台</t>
    <rPh sb="0" eb="1">
      <t>ダイ</t>
    </rPh>
    <phoneticPr fontId="5"/>
  </si>
  <si>
    <t>②移動支援
＜限度額30万円/機器＞</t>
    <phoneticPr fontId="5"/>
  </si>
  <si>
    <t>③排泄支援
＜限度額30万円/機器＞</t>
    <phoneticPr fontId="5"/>
  </si>
  <si>
    <t>④見守り・
コミュニケーション
＜限度額30万円/機器＞</t>
    <phoneticPr fontId="5"/>
  </si>
  <si>
    <t>⑤入浴支援
＜限度額100万円/機器＞</t>
    <phoneticPr fontId="5"/>
  </si>
  <si>
    <t>⑥介護業務支援</t>
    <phoneticPr fontId="5"/>
  </si>
  <si>
    <t>⑥-１：価格が職員数に応じて変動する介護ソフト</t>
    <rPh sb="4" eb="6">
      <t>カカク</t>
    </rPh>
    <rPh sb="7" eb="9">
      <t>ショクイン</t>
    </rPh>
    <rPh sb="9" eb="10">
      <t>カズ</t>
    </rPh>
    <rPh sb="11" eb="12">
      <t>オウ</t>
    </rPh>
    <rPh sb="14" eb="16">
      <t>ヘンドウ</t>
    </rPh>
    <rPh sb="18" eb="20">
      <t>カイゴ</t>
    </rPh>
    <phoneticPr fontId="5"/>
  </si>
  <si>
    <t>円</t>
    <phoneticPr fontId="5"/>
  </si>
  <si>
    <t>式</t>
    <rPh sb="0" eb="1">
      <t>シキ</t>
    </rPh>
    <phoneticPr fontId="5"/>
  </si>
  <si>
    <t>円</t>
    <rPh sb="0" eb="1">
      <t>エン</t>
    </rPh>
    <phoneticPr fontId="3"/>
  </si>
  <si>
    <t>ICT活用予定の職員数</t>
  </si>
  <si>
    <t>下記に該当する場合は，「○」を選択</t>
    <rPh sb="0" eb="2">
      <t>カキ</t>
    </rPh>
    <rPh sb="3" eb="5">
      <t>ガイトウ</t>
    </rPh>
    <rPh sb="7" eb="9">
      <t>バアイ</t>
    </rPh>
    <rPh sb="15" eb="17">
      <t>センタク</t>
    </rPh>
    <phoneticPr fontId="3"/>
  </si>
  <si>
    <t>訪問介護事業所等の居宅サービス事業所又は居宅介護支援事業所（介護予防も含む）であって，令和７年度中に「ケアプランデータ連携システム」により５事業所以上とデータ連携を実施する</t>
    <phoneticPr fontId="5"/>
  </si>
  <si>
    <t>⑥-２：⑥-1に該当しない介護ソフトや機器</t>
  </si>
  <si>
    <t>⑦機能訓練支援
＜限度額30万円/機器＞</t>
    <phoneticPr fontId="5"/>
  </si>
  <si>
    <t>⑧食事・栄養管理支援
＜限度額30万円/機器＞</t>
    <phoneticPr fontId="5"/>
  </si>
  <si>
    <t>⑨認知症生活支援・認知症ケア支援
＜限度額30万円/機器＞</t>
    <phoneticPr fontId="5"/>
  </si>
  <si>
    <t>B.その他</t>
    <phoneticPr fontId="5"/>
  </si>
  <si>
    <t>①</t>
    <phoneticPr fontId="5"/>
  </si>
  <si>
    <t>　　　＜限度額100万円/機器＞</t>
    <phoneticPr fontId="5"/>
  </si>
  <si>
    <t>②</t>
    <phoneticPr fontId="5"/>
  </si>
  <si>
    <t>③</t>
    <phoneticPr fontId="5"/>
  </si>
  <si>
    <t>D.（A～Cの導入と一体的に行う）業務改善支援
　　＜限度額45万円＞</t>
    <phoneticPr fontId="5"/>
  </si>
  <si>
    <t>２１人～３０人</t>
    <rPh sb="2" eb="3">
      <t>ニン</t>
    </rPh>
    <rPh sb="6" eb="7">
      <t>ニン</t>
    </rPh>
    <phoneticPr fontId="5"/>
  </si>
  <si>
    <t>E.介護テクノロジーの利用にともなって導入する
　PC，タブレット端末</t>
    <rPh sb="2" eb="4">
      <t>カイゴ</t>
    </rPh>
    <rPh sb="11" eb="13">
      <t>リヨウ</t>
    </rPh>
    <rPh sb="19" eb="21">
      <t>ドウニュウ</t>
    </rPh>
    <phoneticPr fontId="5"/>
  </si>
  <si>
    <t>円</t>
  </si>
  <si>
    <t>　　　＜限度額10万円/台＞</t>
    <rPh sb="4" eb="7">
      <t>ゲンドガク</t>
    </rPh>
    <rPh sb="9" eb="11">
      <t>マンエン</t>
    </rPh>
    <rPh sb="12" eb="13">
      <t>ダイ</t>
    </rPh>
    <phoneticPr fontId="5"/>
  </si>
  <si>
    <t>○</t>
    <phoneticPr fontId="5"/>
  </si>
  <si>
    <t>（ｊ）           円</t>
    <rPh sb="14" eb="15">
      <t>エン</t>
    </rPh>
    <phoneticPr fontId="5"/>
  </si>
  <si>
    <t>合計</t>
    <rPh sb="0" eb="2">
      <t>ゴウケイ</t>
    </rPh>
    <phoneticPr fontId="5"/>
  </si>
  <si>
    <t>介護ロボット導入支援事業</t>
    <rPh sb="0" eb="2">
      <t>カイゴ</t>
    </rPh>
    <rPh sb="6" eb="8">
      <t>ドウニュウ</t>
    </rPh>
    <rPh sb="8" eb="10">
      <t>シエン</t>
    </rPh>
    <rPh sb="10" eb="12">
      <t>ジギョウ</t>
    </rPh>
    <phoneticPr fontId="5"/>
  </si>
  <si>
    <t>介護サービス事業所ICT導入支援事業</t>
    <rPh sb="0" eb="2">
      <t>カイゴ</t>
    </rPh>
    <rPh sb="6" eb="9">
      <t>ジギョウショ</t>
    </rPh>
    <rPh sb="12" eb="14">
      <t>ドウニュウ</t>
    </rPh>
    <rPh sb="14" eb="16">
      <t>シエン</t>
    </rPh>
    <rPh sb="16" eb="18">
      <t>ジギョウ</t>
    </rPh>
    <phoneticPr fontId="5"/>
  </si>
  <si>
    <t>対象機器の合計額</t>
    <rPh sb="0" eb="4">
      <t>タイショウキキ</t>
    </rPh>
    <rPh sb="5" eb="8">
      <t>ゴウケイガク</t>
    </rPh>
    <phoneticPr fontId="5"/>
  </si>
  <si>
    <t>対象経費の</t>
    <phoneticPr fontId="5"/>
  </si>
  <si>
    <t>補助限度額
（基準額）</t>
    <rPh sb="0" eb="2">
      <t>ホジョ</t>
    </rPh>
    <rPh sb="2" eb="4">
      <t>ゲンド</t>
    </rPh>
    <rPh sb="4" eb="5">
      <t>ガク</t>
    </rPh>
    <phoneticPr fontId="5"/>
  </si>
  <si>
    <t>選定額</t>
    <rPh sb="0" eb="3">
      <t>センテイガク</t>
    </rPh>
    <phoneticPr fontId="5"/>
  </si>
  <si>
    <t>＜参考＞</t>
    <rPh sb="1" eb="3">
      <t>サンコウ</t>
    </rPh>
    <phoneticPr fontId="5"/>
  </si>
  <si>
    <t>支出予定額</t>
    <phoneticPr fontId="5"/>
  </si>
  <si>
    <t>区分別</t>
    <rPh sb="0" eb="2">
      <t>クブン</t>
    </rPh>
    <rPh sb="2" eb="3">
      <t>ベツ</t>
    </rPh>
    <phoneticPr fontId="5"/>
  </si>
  <si>
    <t>支出額総額</t>
    <rPh sb="0" eb="2">
      <t>シシュツ</t>
    </rPh>
    <rPh sb="2" eb="3">
      <t>ガク</t>
    </rPh>
    <rPh sb="3" eb="5">
      <t>ソウガク</t>
    </rPh>
    <phoneticPr fontId="5"/>
  </si>
  <si>
    <t>ｋ</t>
    <phoneticPr fontId="5"/>
  </si>
  <si>
    <t>ｌ</t>
    <phoneticPr fontId="5"/>
  </si>
  <si>
    <t>ｍ（=k×l）</t>
    <phoneticPr fontId="5"/>
  </si>
  <si>
    <t>ｎ</t>
    <phoneticPr fontId="5"/>
  </si>
  <si>
    <t>o</t>
    <phoneticPr fontId="5"/>
  </si>
  <si>
    <t>C.パッケージ型導入支援
　　＜限度額合計400万円＞</t>
    <phoneticPr fontId="5"/>
  </si>
  <si>
    <t>３／４</t>
  </si>
  <si>
    <t>支出額総額（D）</t>
    <rPh sb="0" eb="1">
      <t>デ</t>
    </rPh>
    <rPh sb="1" eb="2">
      <t>ガク</t>
    </rPh>
    <rPh sb="2" eb="4">
      <t>ソウガク</t>
    </rPh>
    <phoneticPr fontId="5"/>
  </si>
  <si>
    <t xml:space="preserve">             補助金所要額額　(j+o)　p　　</t>
    <rPh sb="13" eb="16">
      <t>ホジョキン</t>
    </rPh>
    <rPh sb="16" eb="19">
      <t>ショヨウガク</t>
    </rPh>
    <phoneticPr fontId="5"/>
  </si>
  <si>
    <t>備考</t>
    <rPh sb="0" eb="2">
      <t>ビコウ</t>
    </rPh>
    <phoneticPr fontId="5"/>
  </si>
  <si>
    <t>1人～１０人</t>
    <rPh sb="1" eb="2">
      <t>ニン</t>
    </rPh>
    <rPh sb="5" eb="6">
      <t>ニン</t>
    </rPh>
    <phoneticPr fontId="5"/>
  </si>
  <si>
    <t>１１人～２０人</t>
    <rPh sb="2" eb="3">
      <t>ニン</t>
    </rPh>
    <rPh sb="6" eb="7">
      <t>ニン</t>
    </rPh>
    <phoneticPr fontId="5"/>
  </si>
  <si>
    <t>３１人～</t>
    <rPh sb="2" eb="3">
      <t>ニン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</si>
</sst>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4">
    <font>
      <sz val="11"/>
      <color theme="1"/>
      <name val="ＭＳ 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sz val="6"/>
      <name val="ＭＳ ゴシック"/>
      <family val="2"/>
      <charset val="128"/>
    </font>
    <font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4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6"/>
      <name val="ＭＳ ゴシック"/>
      <family val="2"/>
      <charset val="128"/>
    </font>
    <font>
      <b/>
      <sz val="16"/>
      <name val="HG丸ｺﾞｼｯｸM-PRO"/>
      <family val="3"/>
      <charset val="128"/>
    </font>
    <font>
      <sz val="11"/>
      <name val="ＭＳ ゴシック"/>
      <family val="2"/>
      <charset val="128"/>
    </font>
    <font>
      <sz val="14"/>
      <color theme="0"/>
      <name val="HG丸ｺﾞｼｯｸM-PRO"/>
      <family val="3"/>
      <charset val="128"/>
    </font>
    <font>
      <sz val="24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11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4" fillId="2" borderId="0" xfId="1" applyFont="1" applyFill="1">
      <alignment vertical="center"/>
    </xf>
    <xf numFmtId="0" fontId="6" fillId="2" borderId="0" xfId="1" applyFont="1" applyFill="1">
      <alignment vertical="center"/>
    </xf>
    <xf numFmtId="0" fontId="6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right" vertical="center"/>
    </xf>
    <xf numFmtId="0" fontId="2" fillId="0" borderId="0" xfId="1" applyFont="1">
      <alignment vertical="center"/>
    </xf>
    <xf numFmtId="0" fontId="6" fillId="2" borderId="5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/>
    </xf>
    <xf numFmtId="38" fontId="6" fillId="2" borderId="5" xfId="2" applyFont="1" applyFill="1" applyBorder="1" applyAlignment="1">
      <alignment horizontal="center" vertical="center"/>
    </xf>
    <xf numFmtId="38" fontId="6" fillId="2" borderId="5" xfId="1" applyNumberFormat="1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 shrinkToFit="1"/>
    </xf>
    <xf numFmtId="0" fontId="6" fillId="2" borderId="8" xfId="1" applyFont="1" applyFill="1" applyBorder="1" applyAlignment="1">
      <alignment horizontal="center" vertical="center" shrinkToFit="1"/>
    </xf>
    <xf numFmtId="0" fontId="4" fillId="2" borderId="8" xfId="1" applyFont="1" applyFill="1" applyBorder="1" applyAlignment="1">
      <alignment horizontal="center" vertical="center" shrinkToFit="1"/>
    </xf>
    <xf numFmtId="0" fontId="4" fillId="2" borderId="9" xfId="1" applyFont="1" applyFill="1" applyBorder="1" applyAlignment="1">
      <alignment horizontal="center" vertical="center" shrinkToFit="1"/>
    </xf>
    <xf numFmtId="0" fontId="6" fillId="2" borderId="9" xfId="1" applyFont="1" applyFill="1" applyBorder="1" applyAlignment="1">
      <alignment horizontal="center" vertical="center" shrinkToFit="1"/>
    </xf>
    <xf numFmtId="0" fontId="6" fillId="2" borderId="10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 shrinkToFit="1"/>
    </xf>
    <xf numFmtId="0" fontId="4" fillId="2" borderId="12" xfId="1" applyFont="1" applyFill="1" applyBorder="1" applyAlignment="1">
      <alignment horizontal="center" vertical="center" shrinkToFit="1"/>
    </xf>
    <xf numFmtId="0" fontId="4" fillId="2" borderId="10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 shrinkToFit="1"/>
    </xf>
    <xf numFmtId="0" fontId="6" fillId="2" borderId="10" xfId="1" applyFont="1" applyFill="1" applyBorder="1" applyAlignment="1">
      <alignment horizontal="center" vertical="center" shrinkToFit="1"/>
    </xf>
    <xf numFmtId="0" fontId="6" fillId="2" borderId="15" xfId="1" applyFont="1" applyFill="1" applyBorder="1" applyAlignment="1">
      <alignment horizontal="right" vertical="center" shrinkToFit="1"/>
    </xf>
    <xf numFmtId="0" fontId="6" fillId="2" borderId="14" xfId="1" applyFont="1" applyFill="1" applyBorder="1" applyAlignment="1">
      <alignment horizontal="right" vertical="center" shrinkToFit="1"/>
    </xf>
    <xf numFmtId="0" fontId="6" fillId="2" borderId="12" xfId="1" applyFont="1" applyFill="1" applyBorder="1" applyAlignment="1">
      <alignment horizontal="right" vertical="center" shrinkToFit="1"/>
    </xf>
    <xf numFmtId="0" fontId="6" fillId="2" borderId="10" xfId="1" applyFont="1" applyFill="1" applyBorder="1" applyAlignment="1">
      <alignment horizontal="right" vertical="center" shrinkToFit="1"/>
    </xf>
    <xf numFmtId="0" fontId="6" fillId="2" borderId="10" xfId="1" applyFont="1" applyFill="1" applyBorder="1" applyAlignment="1">
      <alignment horizontal="right" vertical="center"/>
    </xf>
    <xf numFmtId="0" fontId="6" fillId="2" borderId="19" xfId="1" applyFont="1" applyFill="1" applyBorder="1" applyAlignment="1">
      <alignment horizontal="right" vertical="center" shrinkToFit="1"/>
    </xf>
    <xf numFmtId="0" fontId="6" fillId="2" borderId="19" xfId="1" applyFont="1" applyFill="1" applyBorder="1" applyAlignment="1">
      <alignment horizontal="right" vertical="center"/>
    </xf>
    <xf numFmtId="0" fontId="11" fillId="2" borderId="19" xfId="0" applyFont="1" applyFill="1" applyBorder="1" applyAlignment="1">
      <alignment horizontal="left" vertical="center"/>
    </xf>
    <xf numFmtId="0" fontId="6" fillId="2" borderId="12" xfId="1" applyFont="1" applyFill="1" applyBorder="1" applyAlignment="1">
      <alignment horizontal="right" vertical="center"/>
    </xf>
    <xf numFmtId="0" fontId="6" fillId="2" borderId="11" xfId="1" applyFont="1" applyFill="1" applyBorder="1" applyAlignment="1">
      <alignment horizontal="right" vertical="center"/>
    </xf>
    <xf numFmtId="38" fontId="6" fillId="2" borderId="15" xfId="2" applyFont="1" applyFill="1" applyBorder="1">
      <alignment vertical="center"/>
    </xf>
    <xf numFmtId="38" fontId="6" fillId="2" borderId="14" xfId="2" applyFont="1" applyFill="1" applyBorder="1">
      <alignment vertical="center"/>
    </xf>
    <xf numFmtId="38" fontId="6" fillId="2" borderId="15" xfId="2" applyFont="1" applyFill="1" applyBorder="1" applyAlignment="1">
      <alignment horizontal="right" vertical="center"/>
    </xf>
    <xf numFmtId="38" fontId="6" fillId="2" borderId="10" xfId="2" applyFont="1" applyFill="1" applyBorder="1" applyAlignment="1">
      <alignment horizontal="right" vertical="center"/>
    </xf>
    <xf numFmtId="0" fontId="6" fillId="2" borderId="9" xfId="1" applyFont="1" applyFill="1" applyBorder="1" applyAlignment="1">
      <alignment horizontal="right" vertical="center"/>
    </xf>
    <xf numFmtId="38" fontId="6" fillId="2" borderId="12" xfId="2" applyFont="1" applyFill="1" applyBorder="1">
      <alignment vertical="center"/>
    </xf>
    <xf numFmtId="0" fontId="11" fillId="2" borderId="0" xfId="0" applyFont="1" applyFill="1">
      <alignment vertical="center"/>
    </xf>
    <xf numFmtId="0" fontId="11" fillId="2" borderId="16" xfId="0" applyFont="1" applyFill="1" applyBorder="1">
      <alignment vertical="center"/>
    </xf>
    <xf numFmtId="0" fontId="11" fillId="2" borderId="17" xfId="0" applyFont="1" applyFill="1" applyBorder="1">
      <alignment vertical="center"/>
    </xf>
    <xf numFmtId="0" fontId="11" fillId="2" borderId="18" xfId="0" applyFont="1" applyFill="1" applyBorder="1">
      <alignment vertical="center"/>
    </xf>
    <xf numFmtId="0" fontId="6" fillId="2" borderId="8" xfId="1" applyFont="1" applyFill="1" applyBorder="1" applyAlignment="1">
      <alignment horizontal="right" vertical="center"/>
    </xf>
    <xf numFmtId="0" fontId="4" fillId="2" borderId="11" xfId="1" applyFont="1" applyFill="1" applyBorder="1" applyAlignment="1">
      <alignment horizontal="center" vertical="center" wrapText="1"/>
    </xf>
    <xf numFmtId="38" fontId="6" fillId="2" borderId="19" xfId="2" applyFont="1" applyFill="1" applyBorder="1">
      <alignment vertical="center"/>
    </xf>
    <xf numFmtId="0" fontId="4" fillId="2" borderId="11" xfId="1" applyFont="1" applyFill="1" applyBorder="1" applyAlignment="1">
      <alignment horizontal="center" vertical="center"/>
    </xf>
    <xf numFmtId="0" fontId="6" fillId="2" borderId="10" xfId="1" applyFont="1" applyFill="1" applyBorder="1">
      <alignment vertical="center"/>
    </xf>
    <xf numFmtId="3" fontId="6" fillId="2" borderId="9" xfId="1" applyNumberFormat="1" applyFont="1" applyFill="1" applyBorder="1" applyAlignment="1">
      <alignment horizontal="right" vertical="center"/>
    </xf>
    <xf numFmtId="0" fontId="4" fillId="2" borderId="10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right" vertical="center"/>
    </xf>
    <xf numFmtId="0" fontId="4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right" vertical="center" wrapText="1"/>
    </xf>
    <xf numFmtId="0" fontId="4" fillId="2" borderId="11" xfId="1" applyFont="1" applyFill="1" applyBorder="1">
      <alignment vertical="center"/>
    </xf>
    <xf numFmtId="0" fontId="4" fillId="2" borderId="12" xfId="1" applyFont="1" applyFill="1" applyBorder="1">
      <alignment vertical="center"/>
    </xf>
    <xf numFmtId="0" fontId="12" fillId="0" borderId="0" xfId="1" applyFont="1">
      <alignment vertical="center"/>
    </xf>
    <xf numFmtId="38" fontId="2" fillId="0" borderId="0" xfId="2" applyFont="1">
      <alignment vertical="center"/>
    </xf>
    <xf numFmtId="0" fontId="6" fillId="2" borderId="12" xfId="1" applyFont="1" applyFill="1" applyBorder="1" applyAlignment="1">
      <alignment horizontal="right" vertical="center" wrapText="1"/>
    </xf>
    <xf numFmtId="38" fontId="6" fillId="2" borderId="10" xfId="2" applyFont="1" applyFill="1" applyBorder="1">
      <alignment vertical="center"/>
    </xf>
    <xf numFmtId="0" fontId="6" fillId="2" borderId="9" xfId="1" applyFont="1" applyFill="1" applyBorder="1" applyAlignment="1">
      <alignment horizontal="right" vertical="center" wrapText="1"/>
    </xf>
    <xf numFmtId="0" fontId="4" fillId="2" borderId="8" xfId="1" applyFont="1" applyFill="1" applyBorder="1" applyAlignment="1">
      <alignment horizontal="right" vertical="center"/>
    </xf>
    <xf numFmtId="0" fontId="6" fillId="2" borderId="9" xfId="1" applyFont="1" applyFill="1" applyBorder="1" applyAlignment="1">
      <alignment horizontal="left" vertical="center"/>
    </xf>
    <xf numFmtId="0" fontId="4" fillId="2" borderId="14" xfId="1" applyFont="1" applyFill="1" applyBorder="1" applyAlignment="1">
      <alignment horizontal="right" vertical="center" wrapText="1"/>
    </xf>
    <xf numFmtId="38" fontId="6" fillId="2" borderId="15" xfId="2" applyFont="1" applyFill="1" applyBorder="1" applyAlignment="1">
      <alignment vertical="center"/>
    </xf>
    <xf numFmtId="38" fontId="6" fillId="2" borderId="20" xfId="2" applyFont="1" applyFill="1" applyBorder="1" applyAlignment="1">
      <alignment vertical="center"/>
    </xf>
    <xf numFmtId="38" fontId="6" fillId="2" borderId="20" xfId="2" applyFont="1" applyFill="1" applyBorder="1">
      <alignment vertical="center"/>
    </xf>
    <xf numFmtId="0" fontId="6" fillId="2" borderId="0" xfId="3" applyFont="1" applyFill="1" applyAlignment="1">
      <alignment horizontal="left"/>
    </xf>
    <xf numFmtId="0" fontId="6" fillId="2" borderId="6" xfId="3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 wrapText="1" shrinkToFit="1"/>
    </xf>
    <xf numFmtId="0" fontId="6" fillId="2" borderId="1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right" wrapText="1"/>
    </xf>
    <xf numFmtId="0" fontId="6" fillId="2" borderId="13" xfId="3" applyFont="1" applyFill="1" applyBorder="1" applyAlignment="1">
      <alignment horizontal="right"/>
    </xf>
    <xf numFmtId="176" fontId="6" fillId="2" borderId="9" xfId="1" applyNumberFormat="1" applyFont="1" applyFill="1" applyBorder="1" applyAlignment="1">
      <alignment horizontal="right" vertical="center"/>
    </xf>
    <xf numFmtId="176" fontId="6" fillId="2" borderId="6" xfId="1" applyNumberFormat="1" applyFont="1" applyFill="1" applyBorder="1" applyAlignment="1">
      <alignment horizontal="right" vertical="center"/>
    </xf>
    <xf numFmtId="176" fontId="6" fillId="2" borderId="15" xfId="3" applyNumberFormat="1" applyFont="1" applyFill="1" applyBorder="1">
      <alignment vertical="center"/>
    </xf>
    <xf numFmtId="176" fontId="6" fillId="2" borderId="15" xfId="3" applyNumberFormat="1" applyFont="1" applyFill="1" applyBorder="1" applyAlignment="1">
      <alignment vertical="center" shrinkToFit="1"/>
    </xf>
    <xf numFmtId="176" fontId="6" fillId="2" borderId="13" xfId="3" applyNumberFormat="1" applyFont="1" applyFill="1" applyBorder="1" applyAlignment="1">
      <alignment vertical="center" shrinkToFit="1"/>
    </xf>
    <xf numFmtId="176" fontId="6" fillId="2" borderId="15" xfId="2" applyNumberFormat="1" applyFont="1" applyFill="1" applyBorder="1" applyAlignment="1">
      <alignment horizontal="right" vertical="center"/>
    </xf>
    <xf numFmtId="0" fontId="6" fillId="2" borderId="0" xfId="3" applyFont="1" applyFill="1" applyAlignment="1">
      <alignment horizontal="right"/>
    </xf>
    <xf numFmtId="38" fontId="6" fillId="2" borderId="15" xfId="1" applyNumberFormat="1" applyFont="1" applyFill="1" applyBorder="1">
      <alignment vertical="center"/>
    </xf>
    <xf numFmtId="38" fontId="2" fillId="0" borderId="0" xfId="1" applyNumberFormat="1" applyFont="1" applyAlignment="1">
      <alignment horizontal="right" vertical="center" wrapText="1"/>
    </xf>
    <xf numFmtId="38" fontId="6" fillId="0" borderId="0" xfId="2" applyFont="1" applyFill="1" applyBorder="1">
      <alignment vertical="center"/>
    </xf>
    <xf numFmtId="38" fontId="6" fillId="0" borderId="0" xfId="2" applyFont="1" applyFill="1" applyBorder="1" applyAlignment="1">
      <alignment horizontal="right" vertical="center"/>
    </xf>
    <xf numFmtId="38" fontId="6" fillId="0" borderId="0" xfId="2" applyFont="1" applyFill="1" applyBorder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0" fillId="0" borderId="29" xfId="0" applyBorder="1">
      <alignment vertical="center"/>
    </xf>
    <xf numFmtId="0" fontId="4" fillId="2" borderId="9" xfId="3" applyFont="1" applyFill="1" applyBorder="1" applyAlignment="1">
      <alignment horizontal="center" vertical="center" wrapText="1"/>
    </xf>
    <xf numFmtId="0" fontId="4" fillId="2" borderId="10" xfId="3" applyFont="1" applyFill="1" applyBorder="1" applyAlignment="1">
      <alignment horizontal="center" vertical="center"/>
    </xf>
    <xf numFmtId="0" fontId="4" fillId="2" borderId="15" xfId="3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/>
    </xf>
    <xf numFmtId="0" fontId="4" fillId="2" borderId="24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28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6" fillId="2" borderId="25" xfId="1" applyFont="1" applyFill="1" applyBorder="1" applyAlignment="1">
      <alignment horizontal="right" vertical="center" wrapText="1"/>
    </xf>
    <xf numFmtId="0" fontId="6" fillId="2" borderId="26" xfId="1" applyFont="1" applyFill="1" applyBorder="1" applyAlignment="1">
      <alignment horizontal="right" vertical="center" wrapText="1"/>
    </xf>
    <xf numFmtId="0" fontId="6" fillId="2" borderId="27" xfId="1" applyFont="1" applyFill="1" applyBorder="1" applyAlignment="1">
      <alignment horizontal="right" vertical="center" wrapText="1"/>
    </xf>
    <xf numFmtId="38" fontId="6" fillId="2" borderId="2" xfId="2" applyFont="1" applyFill="1" applyBorder="1" applyAlignment="1">
      <alignment horizontal="center" vertical="center"/>
    </xf>
    <xf numFmtId="38" fontId="6" fillId="2" borderId="3" xfId="2" applyFont="1" applyFill="1" applyBorder="1" applyAlignment="1">
      <alignment horizontal="center" vertical="center"/>
    </xf>
    <xf numFmtId="38" fontId="6" fillId="2" borderId="4" xfId="2" applyFont="1" applyFill="1" applyBorder="1" applyAlignment="1">
      <alignment horizontal="center" vertical="center"/>
    </xf>
    <xf numFmtId="38" fontId="6" fillId="2" borderId="28" xfId="2" applyFont="1" applyFill="1" applyBorder="1" applyAlignment="1">
      <alignment horizontal="center" vertical="center"/>
    </xf>
    <xf numFmtId="38" fontId="6" fillId="2" borderId="1" xfId="2" applyFont="1" applyFill="1" applyBorder="1" applyAlignment="1">
      <alignment horizontal="center" vertical="center"/>
    </xf>
    <xf numFmtId="38" fontId="6" fillId="2" borderId="14" xfId="2" applyFont="1" applyFill="1" applyBorder="1" applyAlignment="1">
      <alignment horizontal="center" vertical="center"/>
    </xf>
    <xf numFmtId="0" fontId="4" fillId="2" borderId="6" xfId="3" applyFont="1" applyFill="1" applyBorder="1" applyAlignment="1">
      <alignment horizontal="left" vertical="center" wrapText="1" indent="1"/>
    </xf>
    <xf numFmtId="0" fontId="4" fillId="2" borderId="7" xfId="3" applyFont="1" applyFill="1" applyBorder="1" applyAlignment="1">
      <alignment horizontal="left" vertical="center" wrapText="1" indent="1"/>
    </xf>
    <xf numFmtId="0" fontId="4" fillId="2" borderId="8" xfId="3" applyFont="1" applyFill="1" applyBorder="1" applyAlignment="1">
      <alignment horizontal="left" vertical="center" wrapText="1" indent="1"/>
    </xf>
    <xf numFmtId="0" fontId="4" fillId="2" borderId="13" xfId="3" applyFont="1" applyFill="1" applyBorder="1" applyAlignment="1">
      <alignment horizontal="left" vertical="center" wrapText="1" indent="1"/>
    </xf>
    <xf numFmtId="0" fontId="4" fillId="2" borderId="1" xfId="3" applyFont="1" applyFill="1" applyBorder="1" applyAlignment="1">
      <alignment horizontal="left" vertical="center" wrapText="1" indent="1"/>
    </xf>
    <xf numFmtId="176" fontId="6" fillId="2" borderId="6" xfId="1" applyNumberFormat="1" applyFont="1" applyFill="1" applyBorder="1" applyAlignment="1">
      <alignment horizontal="right" vertical="center"/>
    </xf>
    <xf numFmtId="176" fontId="6" fillId="2" borderId="8" xfId="1" applyNumberFormat="1" applyFont="1" applyFill="1" applyBorder="1" applyAlignment="1">
      <alignment horizontal="right" vertical="center"/>
    </xf>
    <xf numFmtId="176" fontId="6" fillId="2" borderId="9" xfId="3" quotePrefix="1" applyNumberFormat="1" applyFont="1" applyFill="1" applyBorder="1" applyAlignment="1">
      <alignment horizontal="center" vertical="center"/>
    </xf>
    <xf numFmtId="176" fontId="6" fillId="2" borderId="14" xfId="3" quotePrefix="1" applyNumberFormat="1" applyFont="1" applyFill="1" applyBorder="1" applyAlignment="1">
      <alignment horizontal="center" vertical="center"/>
    </xf>
    <xf numFmtId="38" fontId="6" fillId="2" borderId="19" xfId="2" applyFont="1" applyFill="1" applyBorder="1" applyAlignment="1">
      <alignment horizontal="center" vertical="center"/>
    </xf>
    <xf numFmtId="176" fontId="6" fillId="2" borderId="13" xfId="3" applyNumberFormat="1" applyFont="1" applyFill="1" applyBorder="1" applyAlignment="1">
      <alignment horizontal="right" vertical="center"/>
    </xf>
    <xf numFmtId="176" fontId="6" fillId="2" borderId="14" xfId="3" applyNumberFormat="1" applyFont="1" applyFill="1" applyBorder="1" applyAlignment="1">
      <alignment horizontal="right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6" fillId="2" borderId="17" xfId="3" applyFont="1" applyFill="1" applyBorder="1" applyAlignment="1">
      <alignment horizontal="left"/>
    </xf>
    <xf numFmtId="0" fontId="4" fillId="2" borderId="6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11" xfId="3" applyFont="1" applyFill="1" applyBorder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0" fontId="4" fillId="2" borderId="12" xfId="3" applyFont="1" applyFill="1" applyBorder="1" applyAlignment="1">
      <alignment horizontal="center" vertical="center"/>
    </xf>
    <xf numFmtId="0" fontId="4" fillId="2" borderId="13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14" xfId="3" applyFont="1" applyFill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 wrapText="1"/>
    </xf>
    <xf numFmtId="0" fontId="4" fillId="2" borderId="8" xfId="3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horizontal="center" vertical="center" wrapText="1"/>
    </xf>
    <xf numFmtId="0" fontId="4" fillId="2" borderId="12" xfId="3" applyFont="1" applyFill="1" applyBorder="1" applyAlignment="1">
      <alignment horizontal="center" vertical="center" wrapText="1"/>
    </xf>
    <xf numFmtId="0" fontId="4" fillId="2" borderId="9" xfId="3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center" vertical="center" wrapText="1"/>
    </xf>
    <xf numFmtId="0" fontId="6" fillId="2" borderId="13" xfId="3" applyFont="1" applyFill="1" applyBorder="1" applyAlignment="1">
      <alignment horizontal="right" vertical="center" wrapText="1"/>
    </xf>
    <xf numFmtId="0" fontId="6" fillId="2" borderId="14" xfId="3" applyFont="1" applyFill="1" applyBorder="1" applyAlignment="1">
      <alignment horizontal="right" vertical="center" wrapText="1"/>
    </xf>
    <xf numFmtId="0" fontId="6" fillId="2" borderId="13" xfId="1" applyFont="1" applyFill="1" applyBorder="1" applyAlignment="1">
      <alignment horizontal="right" vertical="center"/>
    </xf>
    <xf numFmtId="0" fontId="6" fillId="2" borderId="14" xfId="1" applyFont="1" applyFill="1" applyBorder="1" applyAlignment="1">
      <alignment horizontal="right" vertical="center"/>
    </xf>
    <xf numFmtId="0" fontId="4" fillId="2" borderId="6" xfId="1" applyFont="1" applyFill="1" applyBorder="1" applyAlignment="1">
      <alignment horizontal="left" vertical="center" wrapText="1" indent="1"/>
    </xf>
    <xf numFmtId="0" fontId="4" fillId="2" borderId="7" xfId="1" applyFont="1" applyFill="1" applyBorder="1" applyAlignment="1">
      <alignment horizontal="left" vertical="center" wrapText="1" indent="1"/>
    </xf>
    <xf numFmtId="0" fontId="4" fillId="2" borderId="11" xfId="1" applyFont="1" applyFill="1" applyBorder="1" applyAlignment="1">
      <alignment horizontal="left" vertical="center" wrapText="1" indent="1"/>
    </xf>
    <xf numFmtId="0" fontId="4" fillId="2" borderId="0" xfId="1" applyFont="1" applyFill="1" applyAlignment="1">
      <alignment horizontal="left" vertical="center" wrapText="1" indent="1"/>
    </xf>
    <xf numFmtId="0" fontId="4" fillId="2" borderId="19" xfId="1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left" vertical="top" wrapText="1"/>
    </xf>
    <xf numFmtId="0" fontId="4" fillId="2" borderId="0" xfId="1" applyFont="1" applyFill="1" applyAlignment="1">
      <alignment horizontal="left" vertical="top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4" fillId="2" borderId="11" xfId="1" applyFont="1" applyFill="1" applyBorder="1" applyAlignment="1">
      <alignment horizontal="left" vertical="center" wrapText="1" indent="2"/>
    </xf>
    <xf numFmtId="0" fontId="9" fillId="2" borderId="0" xfId="0" applyFont="1" applyFill="1" applyAlignment="1">
      <alignment horizontal="left" vertical="center" wrapText="1" indent="2"/>
    </xf>
    <xf numFmtId="0" fontId="9" fillId="2" borderId="12" xfId="0" applyFont="1" applyFill="1" applyBorder="1" applyAlignment="1">
      <alignment horizontal="left" vertical="center" wrapText="1" indent="2"/>
    </xf>
    <xf numFmtId="0" fontId="9" fillId="2" borderId="13" xfId="0" applyFont="1" applyFill="1" applyBorder="1" applyAlignment="1">
      <alignment horizontal="left" vertical="center" wrapText="1" indent="2"/>
    </xf>
    <xf numFmtId="0" fontId="9" fillId="2" borderId="1" xfId="0" applyFont="1" applyFill="1" applyBorder="1" applyAlignment="1">
      <alignment horizontal="left" vertical="center" wrapText="1" indent="2"/>
    </xf>
    <xf numFmtId="0" fontId="9" fillId="2" borderId="14" xfId="0" applyFont="1" applyFill="1" applyBorder="1" applyAlignment="1">
      <alignment horizontal="left" vertical="center" wrapText="1" indent="2"/>
    </xf>
    <xf numFmtId="0" fontId="4" fillId="2" borderId="6" xfId="1" applyFont="1" applyFill="1" applyBorder="1" applyAlignment="1">
      <alignment horizontal="left" vertical="center" wrapText="1" indent="2"/>
    </xf>
    <xf numFmtId="0" fontId="9" fillId="2" borderId="7" xfId="0" applyFont="1" applyFill="1" applyBorder="1" applyAlignment="1">
      <alignment horizontal="left" vertical="center" wrapText="1" indent="2"/>
    </xf>
    <xf numFmtId="0" fontId="9" fillId="2" borderId="8" xfId="0" applyFont="1" applyFill="1" applyBorder="1" applyAlignment="1">
      <alignment horizontal="left" vertical="center" wrapText="1" indent="2"/>
    </xf>
    <xf numFmtId="38" fontId="6" fillId="2" borderId="9" xfId="2" quotePrefix="1" applyFont="1" applyFill="1" applyBorder="1" applyAlignment="1">
      <alignment horizontal="center" vertical="center"/>
    </xf>
    <xf numFmtId="38" fontId="6" fillId="2" borderId="10" xfId="2" quotePrefix="1" applyFont="1" applyFill="1" applyBorder="1" applyAlignment="1">
      <alignment horizontal="center" vertical="center"/>
    </xf>
    <xf numFmtId="38" fontId="6" fillId="2" borderId="15" xfId="2" quotePrefix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left" vertical="center" wrapText="1" indent="2"/>
    </xf>
    <xf numFmtId="0" fontId="9" fillId="2" borderId="17" xfId="0" applyFont="1" applyFill="1" applyBorder="1" applyAlignment="1">
      <alignment horizontal="left" vertical="center" wrapText="1" indent="2"/>
    </xf>
    <xf numFmtId="0" fontId="9" fillId="2" borderId="18" xfId="0" applyFont="1" applyFill="1" applyBorder="1" applyAlignment="1">
      <alignment horizontal="left" vertical="center" wrapText="1" indent="2"/>
    </xf>
    <xf numFmtId="0" fontId="9" fillId="2" borderId="0" xfId="0" applyFont="1" applyFill="1" applyAlignment="1">
      <alignment horizontal="left" vertical="center" indent="2"/>
    </xf>
    <xf numFmtId="0" fontId="9" fillId="2" borderId="12" xfId="0" applyFont="1" applyFill="1" applyBorder="1" applyAlignment="1">
      <alignment horizontal="left" vertical="center" indent="2"/>
    </xf>
    <xf numFmtId="0" fontId="4" fillId="2" borderId="0" xfId="1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38" fontId="4" fillId="2" borderId="19" xfId="2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left" vertical="center" wrapText="1" indent="1"/>
    </xf>
    <xf numFmtId="0" fontId="4" fillId="2" borderId="13" xfId="1" applyFont="1" applyFill="1" applyBorder="1" applyAlignment="1">
      <alignment horizontal="left" vertical="center" wrapText="1" indent="1"/>
    </xf>
    <xf numFmtId="0" fontId="4" fillId="2" borderId="1" xfId="1" applyFont="1" applyFill="1" applyBorder="1" applyAlignment="1">
      <alignment horizontal="left" vertical="center" wrapText="1" indent="1"/>
    </xf>
    <xf numFmtId="0" fontId="9" fillId="2" borderId="14" xfId="0" applyFont="1" applyFill="1" applyBorder="1" applyAlignment="1">
      <alignment horizontal="left" vertical="center" wrapText="1" indent="1"/>
    </xf>
    <xf numFmtId="0" fontId="4" fillId="2" borderId="1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4" fillId="2" borderId="16" xfId="1" applyFont="1" applyFill="1" applyBorder="1" applyAlignment="1">
      <alignment horizontal="left" vertical="center" wrapText="1"/>
    </xf>
    <xf numFmtId="0" fontId="4" fillId="2" borderId="17" xfId="1" applyFont="1" applyFill="1" applyBorder="1" applyAlignment="1">
      <alignment horizontal="left" vertical="center" wrapText="1"/>
    </xf>
    <xf numFmtId="0" fontId="4" fillId="2" borderId="18" xfId="1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 indent="2"/>
    </xf>
    <xf numFmtId="0" fontId="4" fillId="2" borderId="16" xfId="1" applyFont="1" applyFill="1" applyBorder="1" applyAlignment="1">
      <alignment horizontal="left" vertical="center" indent="1"/>
    </xf>
    <xf numFmtId="0" fontId="9" fillId="2" borderId="17" xfId="0" applyFont="1" applyFill="1" applyBorder="1" applyAlignment="1">
      <alignment horizontal="left" vertical="center" indent="1"/>
    </xf>
    <xf numFmtId="0" fontId="9" fillId="2" borderId="18" xfId="0" applyFont="1" applyFill="1" applyBorder="1" applyAlignment="1">
      <alignment horizontal="left" vertical="center" indent="1"/>
    </xf>
    <xf numFmtId="0" fontId="4" fillId="2" borderId="0" xfId="1" applyFont="1" applyFill="1" applyAlignment="1">
      <alignment horizontal="right" vertical="center"/>
    </xf>
    <xf numFmtId="0" fontId="13" fillId="2" borderId="1" xfId="1" applyFont="1" applyFill="1" applyBorder="1" applyAlignment="1">
      <alignment horizontal="left" vertical="center" shrinkToFit="1"/>
    </xf>
    <xf numFmtId="0" fontId="7" fillId="2" borderId="0" xfId="1" applyFont="1" applyFill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38" fontId="13" fillId="2" borderId="2" xfId="2" applyFont="1" applyFill="1" applyBorder="1" applyAlignment="1">
      <alignment horizontal="center" vertical="center"/>
    </xf>
    <xf numFmtId="38" fontId="13" fillId="2" borderId="3" xfId="2" applyFont="1" applyFill="1" applyBorder="1" applyAlignment="1">
      <alignment horizontal="center" vertical="center"/>
    </xf>
    <xf numFmtId="38" fontId="13" fillId="2" borderId="4" xfId="2" applyFont="1" applyFill="1" applyBorder="1" applyAlignment="1">
      <alignment horizontal="center" vertical="center"/>
    </xf>
    <xf numFmtId="38" fontId="6" fillId="2" borderId="5" xfId="2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/>
    </xf>
  </cellXfs>
  <cellStyles count="4">
    <cellStyle name="桁区切り 2" xfId="2" xr:uid="{2AA53F23-A3F6-46AB-8A68-1B92B72FD84E}"/>
    <cellStyle name="標準" xfId="0" builtinId="0"/>
    <cellStyle name="標準 2" xfId="1" xr:uid="{98D60EEE-CA44-45E4-BD52-9911E2F28E1F}"/>
    <cellStyle name="標準 3" xfId="3" xr:uid="{EF5CFD38-2D2D-4750-9F6F-D1B939B79C85}"/>
  </cellStyles>
  <dxfs count="2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9A405-7AA0-4907-B406-572FAA315488}">
  <sheetPr>
    <tabColor rgb="FFFFFF00"/>
  </sheetPr>
  <dimension ref="A1:Y64"/>
  <sheetViews>
    <sheetView tabSelected="1" zoomScale="70" zoomScaleNormal="70" zoomScaleSheetLayoutView="55" workbookViewId="0">
      <selection activeCell="U14" sqref="U14"/>
    </sheetView>
  </sheetViews>
  <sheetFormatPr defaultColWidth="8.75" defaultRowHeight="17.25"/>
  <cols>
    <col min="1" max="1" width="3.5" style="6" customWidth="1"/>
    <col min="2" max="2" width="8.875" style="6" customWidth="1"/>
    <col min="3" max="3" width="12.625" style="6" customWidth="1"/>
    <col min="4" max="4" width="13.875" style="6" customWidth="1"/>
    <col min="5" max="5" width="17.75" style="6" customWidth="1"/>
    <col min="6" max="6" width="21.125" style="6" customWidth="1"/>
    <col min="7" max="7" width="6.875" style="86" customWidth="1"/>
    <col min="8" max="8" width="22.375" style="6" customWidth="1"/>
    <col min="9" max="9" width="11.375" style="6" customWidth="1"/>
    <col min="10" max="10" width="18.75" style="6" customWidth="1"/>
    <col min="11" max="12" width="19.25" style="6" customWidth="1"/>
    <col min="13" max="13" width="18" style="6" customWidth="1"/>
    <col min="14" max="14" width="18.25" style="6" customWidth="1"/>
    <col min="15" max="15" width="16.875" style="6" hidden="1" customWidth="1"/>
    <col min="16" max="16" width="20.625" style="6" customWidth="1"/>
    <col min="17" max="17" width="19.25" style="6" customWidth="1"/>
    <col min="18" max="18" width="4.75" style="6" customWidth="1"/>
    <col min="19" max="19" width="8.75" style="6"/>
    <col min="20" max="20" width="11" style="6" bestFit="1" customWidth="1"/>
    <col min="21" max="21" width="8.75" style="6"/>
    <col min="22" max="22" width="16.125" style="6" bestFit="1" customWidth="1"/>
    <col min="23" max="16384" width="8.75" style="6"/>
  </cols>
  <sheetData>
    <row r="1" spans="1:23" ht="38.25" customHeight="1">
      <c r="A1" s="1"/>
      <c r="B1" s="2" t="s">
        <v>0</v>
      </c>
      <c r="C1" s="3"/>
      <c r="D1" s="4"/>
      <c r="E1" s="4"/>
      <c r="F1" s="4"/>
      <c r="G1" s="5"/>
      <c r="H1" s="3"/>
      <c r="I1" s="190" t="s">
        <v>1</v>
      </c>
      <c r="J1" s="190"/>
      <c r="K1" s="191"/>
      <c r="L1" s="191"/>
      <c r="M1" s="191"/>
      <c r="N1" s="191"/>
      <c r="O1" s="191"/>
      <c r="P1" s="191"/>
      <c r="Q1" s="191"/>
    </row>
    <row r="2" spans="1:23" ht="48" customHeight="1">
      <c r="A2" s="1"/>
      <c r="B2" s="192" t="s">
        <v>2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</row>
    <row r="3" spans="1:23" ht="24" customHeight="1">
      <c r="A3" s="1"/>
      <c r="B3" s="171" t="s">
        <v>3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</row>
    <row r="4" spans="1:23" ht="24.75" customHeight="1" thickBot="1">
      <c r="A4" s="1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71"/>
      <c r="Q4" s="171"/>
    </row>
    <row r="5" spans="1:23" ht="67.5" customHeight="1" thickBot="1">
      <c r="A5" s="1"/>
      <c r="B5" s="193" t="s">
        <v>4</v>
      </c>
      <c r="C5" s="194"/>
      <c r="D5" s="194"/>
      <c r="E5" s="194"/>
      <c r="F5" s="194"/>
      <c r="G5" s="195"/>
      <c r="H5" s="196" t="s">
        <v>5</v>
      </c>
      <c r="I5" s="197"/>
      <c r="J5" s="7" t="s">
        <v>6</v>
      </c>
      <c r="K5" s="7" t="s">
        <v>7</v>
      </c>
      <c r="L5" s="7" t="s">
        <v>8</v>
      </c>
      <c r="M5" s="8" t="s">
        <v>9</v>
      </c>
      <c r="N5" s="7" t="s">
        <v>10</v>
      </c>
      <c r="O5" s="9"/>
      <c r="P5" s="87"/>
      <c r="Q5"/>
      <c r="R5"/>
      <c r="S5"/>
      <c r="T5"/>
      <c r="U5"/>
      <c r="V5"/>
      <c r="W5"/>
    </row>
    <row r="6" spans="1:23" ht="69" customHeight="1" thickBot="1">
      <c r="A6" s="1"/>
      <c r="B6" s="198"/>
      <c r="C6" s="199"/>
      <c r="D6" s="199"/>
      <c r="E6" s="199"/>
      <c r="F6" s="199"/>
      <c r="G6" s="200"/>
      <c r="H6" s="201"/>
      <c r="I6" s="201"/>
      <c r="J6" s="10">
        <v>0</v>
      </c>
      <c r="K6" s="11">
        <f>H6-J6</f>
        <v>0</v>
      </c>
      <c r="L6" s="11">
        <f>N51</f>
        <v>0</v>
      </c>
      <c r="M6" s="11">
        <f>B62</f>
        <v>0</v>
      </c>
      <c r="N6" s="11">
        <f>H6-J6-M6</f>
        <v>0</v>
      </c>
      <c r="O6" s="9"/>
      <c r="P6"/>
      <c r="Q6"/>
      <c r="R6"/>
      <c r="S6"/>
      <c r="T6"/>
      <c r="U6"/>
      <c r="V6"/>
      <c r="W6"/>
    </row>
    <row r="7" spans="1:23" ht="23.25" customHeight="1">
      <c r="A7" s="1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/>
      <c r="Q7"/>
    </row>
    <row r="8" spans="1:23" ht="18.75" customHeight="1">
      <c r="A8" s="1"/>
      <c r="B8" s="121" t="s">
        <v>11</v>
      </c>
      <c r="C8" s="95"/>
      <c r="D8" s="95"/>
      <c r="E8" s="95"/>
      <c r="F8" s="95"/>
      <c r="G8" s="202"/>
      <c r="H8" s="12" t="s">
        <v>12</v>
      </c>
      <c r="I8" s="13"/>
      <c r="J8" s="13"/>
      <c r="K8" s="14" t="s">
        <v>13</v>
      </c>
      <c r="L8" s="15" t="s">
        <v>14</v>
      </c>
      <c r="M8" s="15" t="s">
        <v>15</v>
      </c>
      <c r="N8" s="16" t="s">
        <v>16</v>
      </c>
      <c r="O8" s="17" t="s">
        <v>17</v>
      </c>
      <c r="P8" s="18" t="s">
        <v>18</v>
      </c>
      <c r="Q8" s="18"/>
    </row>
    <row r="9" spans="1:23" ht="18.75" customHeight="1">
      <c r="A9" s="1"/>
      <c r="B9" s="203"/>
      <c r="C9" s="204"/>
      <c r="D9" s="204"/>
      <c r="E9" s="204"/>
      <c r="F9" s="204"/>
      <c r="G9" s="205"/>
      <c r="H9" s="19" t="s">
        <v>19</v>
      </c>
      <c r="I9" s="20" t="s">
        <v>20</v>
      </c>
      <c r="J9" s="20" t="s">
        <v>21</v>
      </c>
      <c r="K9" s="20" t="s">
        <v>22</v>
      </c>
      <c r="L9" s="19" t="s">
        <v>23</v>
      </c>
      <c r="M9" s="19" t="s">
        <v>24</v>
      </c>
      <c r="N9" s="21" t="s">
        <v>25</v>
      </c>
      <c r="O9" s="208" t="s">
        <v>26</v>
      </c>
      <c r="P9" s="21" t="s">
        <v>27</v>
      </c>
      <c r="Q9" s="21" t="s">
        <v>28</v>
      </c>
    </row>
    <row r="10" spans="1:23" ht="18.75" customHeight="1">
      <c r="A10" s="1"/>
      <c r="B10" s="203"/>
      <c r="C10" s="204"/>
      <c r="D10" s="204"/>
      <c r="E10" s="204"/>
      <c r="F10" s="204"/>
      <c r="G10" s="205"/>
      <c r="H10" s="19" t="s">
        <v>29</v>
      </c>
      <c r="I10" s="22"/>
      <c r="J10" s="22" t="s">
        <v>30</v>
      </c>
      <c r="K10" s="20" t="s">
        <v>31</v>
      </c>
      <c r="L10" s="23"/>
      <c r="M10" s="19" t="s">
        <v>32</v>
      </c>
      <c r="N10" s="23"/>
      <c r="O10" s="208"/>
      <c r="P10" s="209" t="s">
        <v>33</v>
      </c>
      <c r="Q10" s="17"/>
    </row>
    <row r="11" spans="1:23" ht="18" customHeight="1">
      <c r="A11" s="1"/>
      <c r="B11" s="206"/>
      <c r="C11" s="98"/>
      <c r="D11" s="98"/>
      <c r="E11" s="98"/>
      <c r="F11" s="98"/>
      <c r="G11" s="207"/>
      <c r="H11" s="24" t="s">
        <v>34</v>
      </c>
      <c r="I11" s="25" t="s">
        <v>35</v>
      </c>
      <c r="J11" s="26" t="s">
        <v>36</v>
      </c>
      <c r="K11" s="26" t="s">
        <v>37</v>
      </c>
      <c r="L11" s="27" t="s">
        <v>38</v>
      </c>
      <c r="M11" s="27" t="s">
        <v>39</v>
      </c>
      <c r="N11" s="27" t="s">
        <v>40</v>
      </c>
      <c r="O11" s="28"/>
      <c r="P11" s="210"/>
      <c r="Q11" s="28" t="s">
        <v>41</v>
      </c>
    </row>
    <row r="12" spans="1:23" ht="45.75" customHeight="1">
      <c r="A12" s="1"/>
      <c r="B12" s="187" t="s">
        <v>42</v>
      </c>
      <c r="C12" s="188"/>
      <c r="D12" s="188"/>
      <c r="E12" s="188"/>
      <c r="F12" s="188"/>
      <c r="G12" s="189"/>
      <c r="H12" s="29"/>
      <c r="I12" s="26"/>
      <c r="J12" s="29"/>
      <c r="K12" s="29"/>
      <c r="L12" s="29"/>
      <c r="M12" s="29"/>
      <c r="N12" s="29"/>
      <c r="O12" s="30"/>
      <c r="P12" s="31"/>
      <c r="Q12" s="30"/>
    </row>
    <row r="13" spans="1:23" ht="23.25" customHeight="1">
      <c r="A13" s="1"/>
      <c r="B13" s="160" t="s">
        <v>43</v>
      </c>
      <c r="C13" s="161"/>
      <c r="D13" s="161"/>
      <c r="E13" s="161"/>
      <c r="F13" s="161"/>
      <c r="G13" s="162"/>
      <c r="H13" s="28" t="s">
        <v>44</v>
      </c>
      <c r="I13" s="163" t="s">
        <v>45</v>
      </c>
      <c r="J13" s="32" t="s">
        <v>44</v>
      </c>
      <c r="K13" s="32" t="s">
        <v>44</v>
      </c>
      <c r="L13" s="33" t="s">
        <v>46</v>
      </c>
      <c r="M13" s="33"/>
      <c r="N13" s="33"/>
      <c r="O13" s="28" t="s">
        <v>44</v>
      </c>
      <c r="P13" s="28" t="s">
        <v>44</v>
      </c>
      <c r="Q13" s="28" t="s">
        <v>44</v>
      </c>
    </row>
    <row r="14" spans="1:23" ht="45.75" customHeight="1">
      <c r="A14" s="1"/>
      <c r="B14" s="157"/>
      <c r="C14" s="158"/>
      <c r="D14" s="158"/>
      <c r="E14" s="158"/>
      <c r="F14" s="158"/>
      <c r="G14" s="159"/>
      <c r="H14" s="34"/>
      <c r="I14" s="164"/>
      <c r="J14" s="35">
        <f>ROUNDDOWN((H14*3/4)/1000,0)*1000</f>
        <v>0</v>
      </c>
      <c r="K14" s="36">
        <v>1000000</v>
      </c>
      <c r="L14" s="36"/>
      <c r="M14" s="36">
        <f>J14*L14</f>
        <v>0</v>
      </c>
      <c r="N14" s="36">
        <f>K14*L14</f>
        <v>0</v>
      </c>
      <c r="O14" s="37">
        <f>MIN(J14, K14)</f>
        <v>0</v>
      </c>
      <c r="P14" s="37">
        <f>MIN(M14, N14)</f>
        <v>0</v>
      </c>
      <c r="Q14" s="36">
        <f>H14*L14</f>
        <v>0</v>
      </c>
    </row>
    <row r="15" spans="1:23" ht="23.25" customHeight="1">
      <c r="A15" s="1"/>
      <c r="B15" s="160" t="s">
        <v>47</v>
      </c>
      <c r="C15" s="161" t="s">
        <v>47</v>
      </c>
      <c r="D15" s="161"/>
      <c r="E15" s="161"/>
      <c r="F15" s="161"/>
      <c r="G15" s="162"/>
      <c r="H15" s="28" t="s">
        <v>44</v>
      </c>
      <c r="I15" s="164"/>
      <c r="J15" s="32" t="s">
        <v>44</v>
      </c>
      <c r="K15" s="32" t="s">
        <v>44</v>
      </c>
      <c r="L15" s="33" t="s">
        <v>46</v>
      </c>
      <c r="M15" s="33"/>
      <c r="N15" s="33"/>
      <c r="O15" s="38" t="s">
        <v>44</v>
      </c>
      <c r="P15" s="38" t="s">
        <v>44</v>
      </c>
      <c r="Q15" s="38" t="s">
        <v>44</v>
      </c>
    </row>
    <row r="16" spans="1:23" ht="45" customHeight="1">
      <c r="A16" s="1"/>
      <c r="B16" s="157"/>
      <c r="C16" s="158"/>
      <c r="D16" s="158"/>
      <c r="E16" s="158"/>
      <c r="F16" s="158"/>
      <c r="G16" s="159"/>
      <c r="H16" s="34"/>
      <c r="I16" s="164"/>
      <c r="J16" s="35">
        <f>ROUNDDOWN((H16*3/4)/1000,0)*1000</f>
        <v>0</v>
      </c>
      <c r="K16" s="36">
        <v>300000</v>
      </c>
      <c r="L16" s="36"/>
      <c r="M16" s="36">
        <f>J16*L16</f>
        <v>0</v>
      </c>
      <c r="N16" s="36">
        <f>K16*L16</f>
        <v>0</v>
      </c>
      <c r="O16" s="37">
        <f>MIN(J16, K16)</f>
        <v>0</v>
      </c>
      <c r="P16" s="37">
        <f>MIN(M16, N16)</f>
        <v>0</v>
      </c>
      <c r="Q16" s="36">
        <f>H16*L16</f>
        <v>0</v>
      </c>
    </row>
    <row r="17" spans="1:17" ht="24" customHeight="1">
      <c r="A17" s="1"/>
      <c r="B17" s="160" t="s">
        <v>48</v>
      </c>
      <c r="C17" s="161" t="s">
        <v>48</v>
      </c>
      <c r="D17" s="161"/>
      <c r="E17" s="161"/>
      <c r="F17" s="161"/>
      <c r="G17" s="162"/>
      <c r="H17" s="28" t="s">
        <v>44</v>
      </c>
      <c r="I17" s="164"/>
      <c r="J17" s="32" t="s">
        <v>44</v>
      </c>
      <c r="K17" s="32" t="s">
        <v>44</v>
      </c>
      <c r="L17" s="33" t="s">
        <v>46</v>
      </c>
      <c r="M17" s="33"/>
      <c r="N17" s="33"/>
      <c r="O17" s="38" t="s">
        <v>44</v>
      </c>
      <c r="P17" s="38" t="s">
        <v>44</v>
      </c>
      <c r="Q17" s="38" t="s">
        <v>44</v>
      </c>
    </row>
    <row r="18" spans="1:17" ht="45" customHeight="1">
      <c r="A18" s="1"/>
      <c r="B18" s="157"/>
      <c r="C18" s="158"/>
      <c r="D18" s="158"/>
      <c r="E18" s="158"/>
      <c r="F18" s="158"/>
      <c r="G18" s="159"/>
      <c r="H18" s="34"/>
      <c r="I18" s="164"/>
      <c r="J18" s="35">
        <f>ROUNDDOWN((H18*3/4)/1000,0)*1000</f>
        <v>0</v>
      </c>
      <c r="K18" s="36">
        <v>300000</v>
      </c>
      <c r="L18" s="36"/>
      <c r="M18" s="36">
        <f>J18*L18</f>
        <v>0</v>
      </c>
      <c r="N18" s="36">
        <f>K18*L18</f>
        <v>0</v>
      </c>
      <c r="O18" s="37">
        <f>MIN(J18, K18)</f>
        <v>0</v>
      </c>
      <c r="P18" s="37">
        <f>MIN(M18, N18)</f>
        <v>0</v>
      </c>
      <c r="Q18" s="36">
        <f>H18*L18</f>
        <v>0</v>
      </c>
    </row>
    <row r="19" spans="1:17" ht="23.25" customHeight="1">
      <c r="A19" s="1"/>
      <c r="B19" s="160" t="s">
        <v>49</v>
      </c>
      <c r="C19" s="161" t="s">
        <v>49</v>
      </c>
      <c r="D19" s="161"/>
      <c r="E19" s="161"/>
      <c r="F19" s="161"/>
      <c r="G19" s="162"/>
      <c r="H19" s="28" t="s">
        <v>44</v>
      </c>
      <c r="I19" s="164"/>
      <c r="J19" s="32" t="s">
        <v>44</v>
      </c>
      <c r="K19" s="32" t="s">
        <v>44</v>
      </c>
      <c r="L19" s="33" t="s">
        <v>46</v>
      </c>
      <c r="M19" s="33"/>
      <c r="N19" s="33"/>
      <c r="O19" s="38" t="s">
        <v>44</v>
      </c>
      <c r="P19" s="38" t="s">
        <v>44</v>
      </c>
      <c r="Q19" s="38" t="s">
        <v>44</v>
      </c>
    </row>
    <row r="20" spans="1:17" ht="46.5" customHeight="1">
      <c r="A20" s="1"/>
      <c r="B20" s="157"/>
      <c r="C20" s="158"/>
      <c r="D20" s="158"/>
      <c r="E20" s="158"/>
      <c r="F20" s="158"/>
      <c r="G20" s="159"/>
      <c r="H20" s="34"/>
      <c r="I20" s="164"/>
      <c r="J20" s="35">
        <f>ROUNDDOWN((H20*3/4)/1000,0)*1000</f>
        <v>0</v>
      </c>
      <c r="K20" s="36">
        <v>300000</v>
      </c>
      <c r="L20" s="36"/>
      <c r="M20" s="36">
        <f>J20*L20</f>
        <v>0</v>
      </c>
      <c r="N20" s="36">
        <f>K20*L20</f>
        <v>0</v>
      </c>
      <c r="O20" s="37">
        <f>MIN(J20, K20)</f>
        <v>0</v>
      </c>
      <c r="P20" s="37">
        <f>MIN(M20, N20)</f>
        <v>0</v>
      </c>
      <c r="Q20" s="36">
        <f>H20*L20</f>
        <v>0</v>
      </c>
    </row>
    <row r="21" spans="1:17" ht="23.25" customHeight="1">
      <c r="A21" s="1"/>
      <c r="B21" s="160" t="s">
        <v>50</v>
      </c>
      <c r="C21" s="161" t="s">
        <v>50</v>
      </c>
      <c r="D21" s="161"/>
      <c r="E21" s="161"/>
      <c r="F21" s="161"/>
      <c r="G21" s="162"/>
      <c r="H21" s="28" t="s">
        <v>44</v>
      </c>
      <c r="I21" s="164"/>
      <c r="J21" s="32" t="s">
        <v>44</v>
      </c>
      <c r="K21" s="32" t="s">
        <v>44</v>
      </c>
      <c r="L21" s="33" t="s">
        <v>46</v>
      </c>
      <c r="M21" s="33"/>
      <c r="N21" s="33"/>
      <c r="O21" s="38" t="s">
        <v>44</v>
      </c>
      <c r="P21" s="38" t="s">
        <v>44</v>
      </c>
      <c r="Q21" s="38" t="s">
        <v>44</v>
      </c>
    </row>
    <row r="22" spans="1:17" ht="45" customHeight="1">
      <c r="A22" s="1"/>
      <c r="B22" s="157"/>
      <c r="C22" s="158"/>
      <c r="D22" s="158"/>
      <c r="E22" s="158"/>
      <c r="F22" s="158"/>
      <c r="G22" s="159"/>
      <c r="H22" s="34"/>
      <c r="I22" s="164"/>
      <c r="J22" s="39">
        <f>ROUNDDOWN((H22*3/4)/1000,0)*1000</f>
        <v>0</v>
      </c>
      <c r="K22" s="37">
        <v>1000000</v>
      </c>
      <c r="L22" s="37"/>
      <c r="M22" s="37">
        <f>J22*L22</f>
        <v>0</v>
      </c>
      <c r="N22" s="37">
        <f>K22*L22</f>
        <v>0</v>
      </c>
      <c r="O22" s="37">
        <f>MIN(J22, K22)</f>
        <v>0</v>
      </c>
      <c r="P22" s="37">
        <f>MIN(M22, N22)</f>
        <v>0</v>
      </c>
      <c r="Q22" s="37">
        <f>H22*L22</f>
        <v>0</v>
      </c>
    </row>
    <row r="23" spans="1:17" ht="45" customHeight="1">
      <c r="A23" s="1"/>
      <c r="B23" s="166" t="s">
        <v>51</v>
      </c>
      <c r="C23" s="167" t="s">
        <v>51</v>
      </c>
      <c r="D23" s="167"/>
      <c r="E23" s="167"/>
      <c r="F23" s="167"/>
      <c r="G23" s="168"/>
      <c r="H23" s="40"/>
      <c r="I23" s="164"/>
      <c r="J23" s="41"/>
      <c r="K23" s="42"/>
      <c r="L23" s="42"/>
      <c r="M23" s="42"/>
      <c r="N23" s="42"/>
      <c r="O23" s="42"/>
      <c r="P23" s="42"/>
      <c r="Q23" s="43"/>
    </row>
    <row r="24" spans="1:17" ht="24.75" customHeight="1">
      <c r="A24" s="1"/>
      <c r="B24" s="154" t="s">
        <v>52</v>
      </c>
      <c r="C24" s="169"/>
      <c r="D24" s="169"/>
      <c r="E24" s="169"/>
      <c r="F24" s="169"/>
      <c r="G24" s="170"/>
      <c r="H24" s="38" t="s">
        <v>44</v>
      </c>
      <c r="I24" s="164"/>
      <c r="J24" s="38" t="s">
        <v>44</v>
      </c>
      <c r="K24" s="44" t="s">
        <v>53</v>
      </c>
      <c r="L24" s="38" t="s">
        <v>54</v>
      </c>
      <c r="M24" s="38"/>
      <c r="N24" s="38" t="s">
        <v>55</v>
      </c>
      <c r="O24" s="38" t="s">
        <v>44</v>
      </c>
      <c r="P24" s="38" t="s">
        <v>44</v>
      </c>
      <c r="Q24" s="38" t="s">
        <v>44</v>
      </c>
    </row>
    <row r="25" spans="1:17" ht="30" customHeight="1">
      <c r="A25" s="1"/>
      <c r="B25" s="45"/>
      <c r="C25" s="171" t="s">
        <v>56</v>
      </c>
      <c r="D25" s="172"/>
      <c r="E25" s="173"/>
      <c r="F25" s="174" t="s">
        <v>97</v>
      </c>
      <c r="G25" s="175"/>
      <c r="H25" s="46"/>
      <c r="I25" s="164"/>
      <c r="J25" s="35">
        <f>ROUNDDOWN((H25*3/4)/1000,0)*1000</f>
        <v>0</v>
      </c>
      <c r="K25" s="37">
        <f>_xlfn.IFS(
  _xlfn.IFNA(F25, "")=T40, 1000000 + IF(G26="○", 50000, 0),
  _xlfn.IFNA(F25, "")=T41, 1500000 + IF(G26="○", 50000, 0),
  _xlfn.IFNA(F25, "")=T42, 2000000 + IF(G26="○", 50000, 0),
  _xlfn.IFNA(F25, "")=T43, 2500000 + IF(G26="○", 50000, 0),
  TRUE, 0)</f>
        <v>1500000</v>
      </c>
      <c r="L25" s="36"/>
      <c r="M25" s="36">
        <f>J25*L25</f>
        <v>0</v>
      </c>
      <c r="N25" s="36">
        <f>K25*L25</f>
        <v>0</v>
      </c>
      <c r="O25" s="37">
        <f>MIN(J25, K25)</f>
        <v>0</v>
      </c>
      <c r="P25" s="37">
        <f>MIN(M25, N25)</f>
        <v>0</v>
      </c>
      <c r="Q25" s="36">
        <f>H25*L25</f>
        <v>0</v>
      </c>
    </row>
    <row r="26" spans="1:17" ht="34.5" customHeight="1">
      <c r="A26" s="1"/>
      <c r="B26" s="45"/>
      <c r="C26" s="180" t="s">
        <v>57</v>
      </c>
      <c r="D26" s="181"/>
      <c r="E26" s="181"/>
      <c r="F26" s="182"/>
      <c r="G26" s="47"/>
      <c r="H26" s="48"/>
      <c r="I26" s="164"/>
      <c r="J26" s="38"/>
      <c r="K26" s="38"/>
      <c r="L26" s="38"/>
      <c r="M26" s="38"/>
      <c r="N26" s="38"/>
      <c r="O26" s="38"/>
      <c r="P26" s="49"/>
      <c r="Q26" s="38"/>
    </row>
    <row r="27" spans="1:17" ht="87.75" customHeight="1">
      <c r="A27" s="1"/>
      <c r="B27" s="50"/>
      <c r="C27" s="183" t="s">
        <v>58</v>
      </c>
      <c r="D27" s="184"/>
      <c r="E27" s="184"/>
      <c r="F27" s="184"/>
      <c r="G27" s="185"/>
      <c r="H27" s="48"/>
      <c r="I27" s="164"/>
      <c r="J27" s="51"/>
      <c r="K27" s="51"/>
      <c r="L27" s="51"/>
      <c r="M27" s="51"/>
      <c r="N27" s="51"/>
      <c r="O27" s="51"/>
      <c r="P27" s="51"/>
      <c r="Q27" s="51"/>
    </row>
    <row r="28" spans="1:17" ht="24" customHeight="1">
      <c r="A28" s="1"/>
      <c r="B28" s="154" t="s">
        <v>59</v>
      </c>
      <c r="C28" s="155"/>
      <c r="D28" s="155"/>
      <c r="E28" s="155"/>
      <c r="F28" s="155"/>
      <c r="G28" s="156"/>
      <c r="H28" s="38" t="s">
        <v>44</v>
      </c>
      <c r="I28" s="164"/>
      <c r="J28" s="38" t="s">
        <v>44</v>
      </c>
      <c r="K28" s="44" t="s">
        <v>53</v>
      </c>
      <c r="L28" s="38" t="s">
        <v>54</v>
      </c>
      <c r="M28" s="38"/>
      <c r="N28" s="38" t="s">
        <v>55</v>
      </c>
      <c r="O28" s="38" t="s">
        <v>44</v>
      </c>
      <c r="P28" s="38" t="s">
        <v>44</v>
      </c>
      <c r="Q28" s="38" t="s">
        <v>44</v>
      </c>
    </row>
    <row r="29" spans="1:17" ht="47.25" customHeight="1">
      <c r="A29" s="1"/>
      <c r="B29" s="45"/>
      <c r="C29" s="52"/>
      <c r="D29" s="2"/>
      <c r="E29" s="52"/>
      <c r="F29" s="52"/>
      <c r="G29" s="53"/>
      <c r="H29" s="34"/>
      <c r="I29" s="164"/>
      <c r="J29" s="35">
        <f>ROUNDDOWN((H29*3/4)/1000,0)*1000</f>
        <v>0</v>
      </c>
      <c r="K29" s="36">
        <v>2500000</v>
      </c>
      <c r="L29" s="36"/>
      <c r="M29" s="36">
        <f>J29*L29</f>
        <v>0</v>
      </c>
      <c r="N29" s="36">
        <f>K29*L29</f>
        <v>0</v>
      </c>
      <c r="O29" s="37">
        <f>MIN(J29, K29)</f>
        <v>0</v>
      </c>
      <c r="P29" s="37">
        <f>MIN(M29, N29)</f>
        <v>0</v>
      </c>
      <c r="Q29" s="36">
        <f>H29*L29</f>
        <v>0</v>
      </c>
    </row>
    <row r="30" spans="1:17" ht="24" customHeight="1">
      <c r="A30" s="1"/>
      <c r="B30" s="154" t="s">
        <v>60</v>
      </c>
      <c r="C30" s="155"/>
      <c r="D30" s="155"/>
      <c r="E30" s="155"/>
      <c r="F30" s="155"/>
      <c r="G30" s="156"/>
      <c r="H30" s="28" t="s">
        <v>44</v>
      </c>
      <c r="I30" s="164"/>
      <c r="J30" s="32" t="s">
        <v>44</v>
      </c>
      <c r="K30" s="32" t="s">
        <v>44</v>
      </c>
      <c r="L30" s="33" t="s">
        <v>46</v>
      </c>
      <c r="M30" s="33"/>
      <c r="N30" s="33" t="s">
        <v>55</v>
      </c>
      <c r="O30" s="38" t="s">
        <v>44</v>
      </c>
      <c r="P30" s="38" t="s">
        <v>44</v>
      </c>
      <c r="Q30" s="38" t="s">
        <v>44</v>
      </c>
    </row>
    <row r="31" spans="1:17" ht="44.25" customHeight="1">
      <c r="A31" s="1"/>
      <c r="B31" s="186"/>
      <c r="C31" s="155"/>
      <c r="D31" s="155"/>
      <c r="E31" s="155"/>
      <c r="F31" s="155"/>
      <c r="G31" s="156"/>
      <c r="H31" s="34"/>
      <c r="I31" s="164"/>
      <c r="J31" s="35">
        <f>ROUNDDOWN((H31*3/4)/1000,0)*1000</f>
        <v>0</v>
      </c>
      <c r="K31" s="36">
        <v>300000</v>
      </c>
      <c r="L31" s="36"/>
      <c r="M31" s="36">
        <f>J31*L31</f>
        <v>0</v>
      </c>
      <c r="N31" s="36">
        <f>K31*L31</f>
        <v>0</v>
      </c>
      <c r="O31" s="37">
        <f>MIN(J31, K31)</f>
        <v>0</v>
      </c>
      <c r="P31" s="37">
        <f>MIN(M31, N31)</f>
        <v>0</v>
      </c>
      <c r="Q31" s="36">
        <f>H31*L31</f>
        <v>0</v>
      </c>
    </row>
    <row r="32" spans="1:17" ht="24" customHeight="1">
      <c r="A32" s="1"/>
      <c r="B32" s="154" t="s">
        <v>61</v>
      </c>
      <c r="C32" s="155"/>
      <c r="D32" s="155"/>
      <c r="E32" s="155"/>
      <c r="F32" s="155"/>
      <c r="G32" s="156"/>
      <c r="H32" s="28" t="s">
        <v>44</v>
      </c>
      <c r="I32" s="164"/>
      <c r="J32" s="32" t="s">
        <v>44</v>
      </c>
      <c r="K32" s="32" t="s">
        <v>44</v>
      </c>
      <c r="L32" s="33" t="s">
        <v>46</v>
      </c>
      <c r="M32" s="33"/>
      <c r="N32" s="33" t="s">
        <v>55</v>
      </c>
      <c r="O32" s="38" t="s">
        <v>44</v>
      </c>
      <c r="P32" s="38" t="s">
        <v>44</v>
      </c>
      <c r="Q32" s="38" t="s">
        <v>44</v>
      </c>
    </row>
    <row r="33" spans="1:22" ht="44.25" customHeight="1">
      <c r="A33" s="1"/>
      <c r="B33" s="186"/>
      <c r="C33" s="155"/>
      <c r="D33" s="155"/>
      <c r="E33" s="155"/>
      <c r="F33" s="155"/>
      <c r="G33" s="156"/>
      <c r="H33" s="34"/>
      <c r="I33" s="164"/>
      <c r="J33" s="35">
        <f>ROUNDDOWN((H33*3/4)/1000,0)*1000</f>
        <v>0</v>
      </c>
      <c r="K33" s="36">
        <v>300000</v>
      </c>
      <c r="L33" s="36"/>
      <c r="M33" s="36">
        <f>J33*L33</f>
        <v>0</v>
      </c>
      <c r="N33" s="36">
        <f>K33*L33</f>
        <v>0</v>
      </c>
      <c r="O33" s="37">
        <f>MIN(J33, K33)</f>
        <v>0</v>
      </c>
      <c r="P33" s="37">
        <f>MIN(M33, N33)</f>
        <v>0</v>
      </c>
      <c r="Q33" s="36">
        <f>H33*L33</f>
        <v>0</v>
      </c>
    </row>
    <row r="34" spans="1:22" ht="24" customHeight="1">
      <c r="A34" s="1"/>
      <c r="B34" s="154" t="s">
        <v>62</v>
      </c>
      <c r="C34" s="155"/>
      <c r="D34" s="155"/>
      <c r="E34" s="155"/>
      <c r="F34" s="155"/>
      <c r="G34" s="156"/>
      <c r="H34" s="28" t="s">
        <v>44</v>
      </c>
      <c r="I34" s="164"/>
      <c r="J34" s="32" t="s">
        <v>44</v>
      </c>
      <c r="K34" s="32" t="s">
        <v>44</v>
      </c>
      <c r="L34" s="33" t="s">
        <v>46</v>
      </c>
      <c r="M34" s="33"/>
      <c r="N34" s="33" t="s">
        <v>55</v>
      </c>
      <c r="O34" s="38" t="s">
        <v>44</v>
      </c>
      <c r="P34" s="38" t="s">
        <v>44</v>
      </c>
      <c r="Q34" s="38" t="s">
        <v>44</v>
      </c>
    </row>
    <row r="35" spans="1:22" ht="45" customHeight="1">
      <c r="A35" s="1"/>
      <c r="B35" s="157"/>
      <c r="C35" s="158"/>
      <c r="D35" s="158"/>
      <c r="E35" s="158"/>
      <c r="F35" s="158"/>
      <c r="G35" s="159"/>
      <c r="H35" s="34"/>
      <c r="I35" s="164"/>
      <c r="J35" s="34">
        <f>ROUNDDOWN((H35*3/4)/1000,0)*1000</f>
        <v>0</v>
      </c>
      <c r="K35" s="36">
        <v>300000</v>
      </c>
      <c r="L35" s="36"/>
      <c r="M35" s="36">
        <f>J35*L35</f>
        <v>0</v>
      </c>
      <c r="N35" s="36">
        <f>K35*L35</f>
        <v>0</v>
      </c>
      <c r="O35" s="37">
        <f>MIN(J35, K35)</f>
        <v>0</v>
      </c>
      <c r="P35" s="36">
        <f>MIN(M35, N35)</f>
        <v>0</v>
      </c>
      <c r="Q35" s="36">
        <f>H35*L35</f>
        <v>0</v>
      </c>
    </row>
    <row r="36" spans="1:22" ht="34.5" customHeight="1">
      <c r="A36" s="1"/>
      <c r="B36" s="54" t="s">
        <v>63</v>
      </c>
      <c r="C36" s="2"/>
      <c r="D36" s="2"/>
      <c r="E36" s="2"/>
      <c r="F36" s="2"/>
      <c r="G36" s="148" t="s">
        <v>64</v>
      </c>
      <c r="H36" s="38" t="s">
        <v>44</v>
      </c>
      <c r="I36" s="164"/>
      <c r="J36" s="32" t="s">
        <v>44</v>
      </c>
      <c r="K36" s="32" t="s">
        <v>53</v>
      </c>
      <c r="L36" s="28" t="s">
        <v>46</v>
      </c>
      <c r="M36" s="28"/>
      <c r="N36" s="28" t="s">
        <v>55</v>
      </c>
      <c r="O36" s="28" t="s">
        <v>44</v>
      </c>
      <c r="P36" s="28" t="s">
        <v>44</v>
      </c>
      <c r="Q36" s="28" t="s">
        <v>44</v>
      </c>
    </row>
    <row r="37" spans="1:22" ht="37.5" customHeight="1">
      <c r="A37" s="1"/>
      <c r="B37" s="54" t="s">
        <v>65</v>
      </c>
      <c r="C37" s="2"/>
      <c r="D37" s="2"/>
      <c r="E37" s="2"/>
      <c r="F37" s="55"/>
      <c r="G37" s="149"/>
      <c r="H37" s="34"/>
      <c r="I37" s="164"/>
      <c r="J37" s="35">
        <f>ROUNDDOWN((H37*3/4)/1000,0)*1000</f>
        <v>0</v>
      </c>
      <c r="K37" s="36">
        <v>1000000</v>
      </c>
      <c r="L37" s="36"/>
      <c r="M37" s="36">
        <f>J37*L37</f>
        <v>0</v>
      </c>
      <c r="N37" s="36">
        <f>K37*L37</f>
        <v>0</v>
      </c>
      <c r="O37" s="37">
        <f>MIN(J37, K37)</f>
        <v>0</v>
      </c>
      <c r="P37" s="37">
        <f>MIN(M37, N37)</f>
        <v>0</v>
      </c>
      <c r="Q37" s="36">
        <f>H37*L37</f>
        <v>0</v>
      </c>
    </row>
    <row r="38" spans="1:22" ht="20.100000000000001" customHeight="1">
      <c r="A38" s="1"/>
      <c r="B38" s="152"/>
      <c r="C38" s="153"/>
      <c r="D38" s="153"/>
      <c r="E38" s="153"/>
      <c r="F38" s="153"/>
      <c r="G38" s="148" t="s">
        <v>66</v>
      </c>
      <c r="H38" s="38" t="s">
        <v>44</v>
      </c>
      <c r="I38" s="164"/>
      <c r="J38" s="44" t="s">
        <v>44</v>
      </c>
      <c r="K38" s="44" t="s">
        <v>53</v>
      </c>
      <c r="L38" s="28" t="s">
        <v>46</v>
      </c>
      <c r="M38" s="28"/>
      <c r="N38" s="28" t="s">
        <v>55</v>
      </c>
      <c r="O38" s="38" t="s">
        <v>44</v>
      </c>
      <c r="P38" s="38" t="s">
        <v>44</v>
      </c>
      <c r="Q38" s="38" t="s">
        <v>44</v>
      </c>
    </row>
    <row r="39" spans="1:22" ht="37.5" customHeight="1">
      <c r="A39" s="1"/>
      <c r="B39" s="152"/>
      <c r="C39" s="153"/>
      <c r="D39" s="153"/>
      <c r="E39" s="153"/>
      <c r="F39" s="153"/>
      <c r="G39" s="148"/>
      <c r="H39" s="34"/>
      <c r="I39" s="164"/>
      <c r="J39" s="35">
        <f>ROUNDDOWN((H39*3/4)/1000,0)*1000</f>
        <v>0</v>
      </c>
      <c r="K39" s="36">
        <v>1000000</v>
      </c>
      <c r="L39" s="36"/>
      <c r="M39" s="36">
        <f>J39*L39</f>
        <v>0</v>
      </c>
      <c r="N39" s="36">
        <f>K39*L39</f>
        <v>0</v>
      </c>
      <c r="O39" s="37">
        <f>MIN(J39, K39)</f>
        <v>0</v>
      </c>
      <c r="P39" s="37">
        <f>MIN(M39, N39)</f>
        <v>0</v>
      </c>
      <c r="Q39" s="36">
        <f>H39*L39</f>
        <v>0</v>
      </c>
      <c r="U39"/>
      <c r="V39"/>
    </row>
    <row r="40" spans="1:22" ht="20.100000000000001" customHeight="1">
      <c r="A40" s="1"/>
      <c r="B40" s="152"/>
      <c r="C40" s="153"/>
      <c r="D40" s="153"/>
      <c r="E40" s="153"/>
      <c r="F40" s="153"/>
      <c r="G40" s="148" t="s">
        <v>67</v>
      </c>
      <c r="H40" s="38" t="s">
        <v>44</v>
      </c>
      <c r="I40" s="164"/>
      <c r="J40" s="44" t="s">
        <v>44</v>
      </c>
      <c r="K40" s="44" t="s">
        <v>53</v>
      </c>
      <c r="L40" s="28" t="s">
        <v>46</v>
      </c>
      <c r="M40" s="28"/>
      <c r="N40" s="28" t="s">
        <v>55</v>
      </c>
      <c r="O40" s="38" t="s">
        <v>44</v>
      </c>
      <c r="P40" s="38" t="s">
        <v>44</v>
      </c>
      <c r="Q40" s="38" t="s">
        <v>44</v>
      </c>
      <c r="T40" s="56" t="s">
        <v>96</v>
      </c>
      <c r="U40"/>
      <c r="V40"/>
    </row>
    <row r="41" spans="1:22" ht="37.5" customHeight="1">
      <c r="A41" s="1"/>
      <c r="B41" s="122"/>
      <c r="C41" s="123"/>
      <c r="D41" s="123"/>
      <c r="E41" s="123"/>
      <c r="F41" s="123"/>
      <c r="G41" s="148"/>
      <c r="H41" s="34"/>
      <c r="I41" s="164"/>
      <c r="J41" s="35">
        <f>ROUNDDOWN((H41*3/4)/1000,0)*1000</f>
        <v>0</v>
      </c>
      <c r="K41" s="36">
        <v>1000000</v>
      </c>
      <c r="L41" s="36"/>
      <c r="M41" s="36">
        <f>J41*L41</f>
        <v>0</v>
      </c>
      <c r="N41" s="36">
        <f>K41*L41</f>
        <v>0</v>
      </c>
      <c r="O41" s="37">
        <f>MIN(J41, K41)</f>
        <v>0</v>
      </c>
      <c r="P41" s="37">
        <f>MIN(M41, N41)</f>
        <v>0</v>
      </c>
      <c r="Q41" s="36">
        <f>H41*L41</f>
        <v>0</v>
      </c>
      <c r="T41" s="56" t="s">
        <v>97</v>
      </c>
      <c r="U41"/>
      <c r="V41"/>
    </row>
    <row r="42" spans="1:22" ht="20.100000000000001" customHeight="1">
      <c r="A42" s="1"/>
      <c r="B42" s="144" t="s">
        <v>68</v>
      </c>
      <c r="C42" s="145"/>
      <c r="D42" s="145"/>
      <c r="E42" s="145"/>
      <c r="F42" s="145"/>
      <c r="G42" s="176"/>
      <c r="H42" s="38" t="s">
        <v>44</v>
      </c>
      <c r="I42" s="164"/>
      <c r="J42" s="44" t="s">
        <v>44</v>
      </c>
      <c r="K42" s="44" t="s">
        <v>53</v>
      </c>
      <c r="L42" s="28" t="s">
        <v>54</v>
      </c>
      <c r="M42" s="28"/>
      <c r="N42" s="28" t="s">
        <v>55</v>
      </c>
      <c r="O42" s="38" t="s">
        <v>44</v>
      </c>
      <c r="P42" s="38" t="s">
        <v>44</v>
      </c>
      <c r="Q42" s="38" t="s">
        <v>44</v>
      </c>
      <c r="T42" s="56" t="s">
        <v>69</v>
      </c>
      <c r="U42"/>
      <c r="V42"/>
    </row>
    <row r="43" spans="1:22" ht="37.5" customHeight="1">
      <c r="A43" s="1"/>
      <c r="B43" s="177"/>
      <c r="C43" s="178"/>
      <c r="D43" s="178"/>
      <c r="E43" s="178"/>
      <c r="F43" s="178"/>
      <c r="G43" s="179"/>
      <c r="H43" s="34"/>
      <c r="I43" s="164"/>
      <c r="J43" s="35">
        <f>ROUNDDOWN((H43*3/4)/1000,0)*1000</f>
        <v>0</v>
      </c>
      <c r="K43" s="36">
        <v>450000</v>
      </c>
      <c r="L43" s="36"/>
      <c r="M43" s="36">
        <f>J43*L43</f>
        <v>0</v>
      </c>
      <c r="N43" s="36">
        <f>K43*L43</f>
        <v>0</v>
      </c>
      <c r="O43" s="37">
        <f>MIN(J43, K43)</f>
        <v>0</v>
      </c>
      <c r="P43" s="37">
        <f>MIN(M43, N43)</f>
        <v>0</v>
      </c>
      <c r="Q43" s="36">
        <f>H43*L43</f>
        <v>0</v>
      </c>
      <c r="T43" s="56" t="s">
        <v>98</v>
      </c>
      <c r="U43"/>
      <c r="V43"/>
    </row>
    <row r="44" spans="1:22" ht="20.100000000000001" customHeight="1">
      <c r="A44" s="1"/>
      <c r="B44" s="144" t="s">
        <v>70</v>
      </c>
      <c r="C44" s="145"/>
      <c r="D44" s="145"/>
      <c r="E44" s="145"/>
      <c r="F44" s="145"/>
      <c r="G44" s="148" t="s">
        <v>64</v>
      </c>
      <c r="H44" s="58" t="s">
        <v>44</v>
      </c>
      <c r="I44" s="164"/>
      <c r="J44" s="44" t="s">
        <v>44</v>
      </c>
      <c r="K44" s="44" t="s">
        <v>71</v>
      </c>
      <c r="L44" s="28" t="s">
        <v>54</v>
      </c>
      <c r="M44" s="28"/>
      <c r="N44" s="28" t="s">
        <v>55</v>
      </c>
      <c r="O44" s="38" t="s">
        <v>44</v>
      </c>
      <c r="P44" s="38" t="s">
        <v>44</v>
      </c>
      <c r="Q44" s="38" t="s">
        <v>44</v>
      </c>
      <c r="T44" s="56"/>
      <c r="V44" s="57"/>
    </row>
    <row r="45" spans="1:22" ht="37.5" customHeight="1">
      <c r="A45" s="1"/>
      <c r="B45" s="146"/>
      <c r="C45" s="147"/>
      <c r="D45" s="147"/>
      <c r="E45" s="147"/>
      <c r="F45" s="147"/>
      <c r="G45" s="149"/>
      <c r="H45" s="59"/>
      <c r="I45" s="164"/>
      <c r="J45" s="35">
        <f>ROUNDDOWN((H45*3/4)/1000,0)*1000</f>
        <v>0</v>
      </c>
      <c r="K45" s="36">
        <v>100000</v>
      </c>
      <c r="L45" s="36"/>
      <c r="M45" s="36">
        <f>J45*L45</f>
        <v>0</v>
      </c>
      <c r="N45" s="36">
        <f>K45*L45</f>
        <v>0</v>
      </c>
      <c r="O45" s="37">
        <f>MIN(J45, K45)</f>
        <v>0</v>
      </c>
      <c r="P45" s="37">
        <f>MIN(M45, N45)</f>
        <v>0</v>
      </c>
      <c r="Q45" s="36">
        <f>H45*L45</f>
        <v>0</v>
      </c>
      <c r="T45" s="56"/>
      <c r="V45" s="57"/>
    </row>
    <row r="46" spans="1:22" ht="20.100000000000001" customHeight="1">
      <c r="A46" s="1"/>
      <c r="B46" s="150" t="s">
        <v>72</v>
      </c>
      <c r="C46" s="151"/>
      <c r="D46" s="151"/>
      <c r="E46" s="151"/>
      <c r="F46" s="151"/>
      <c r="G46" s="148" t="s">
        <v>66</v>
      </c>
      <c r="H46" s="60" t="s">
        <v>44</v>
      </c>
      <c r="I46" s="164"/>
      <c r="J46" s="44" t="s">
        <v>44</v>
      </c>
      <c r="K46" s="44" t="s">
        <v>71</v>
      </c>
      <c r="L46" s="28" t="s">
        <v>54</v>
      </c>
      <c r="M46" s="28"/>
      <c r="N46" s="28" t="s">
        <v>55</v>
      </c>
      <c r="O46" s="38" t="s">
        <v>44</v>
      </c>
      <c r="P46" s="38" t="s">
        <v>44</v>
      </c>
      <c r="Q46" s="38" t="s">
        <v>44</v>
      </c>
      <c r="T46" s="56"/>
      <c r="V46" s="57"/>
    </row>
    <row r="47" spans="1:22" ht="37.5" customHeight="1">
      <c r="A47" s="1"/>
      <c r="B47" s="150"/>
      <c r="C47" s="151"/>
      <c r="D47" s="151"/>
      <c r="E47" s="151"/>
      <c r="F47" s="151"/>
      <c r="G47" s="149"/>
      <c r="H47" s="34"/>
      <c r="I47" s="164"/>
      <c r="J47" s="35">
        <f>ROUNDDOWN((H47*3/4)/1000,0)*1000</f>
        <v>0</v>
      </c>
      <c r="K47" s="36">
        <v>100000</v>
      </c>
      <c r="L47" s="36"/>
      <c r="M47" s="36">
        <f>J47*L47</f>
        <v>0</v>
      </c>
      <c r="N47" s="36">
        <f>K47*L47</f>
        <v>0</v>
      </c>
      <c r="O47" s="37">
        <f>MIN(J47, K47)</f>
        <v>0</v>
      </c>
      <c r="P47" s="37">
        <f>MIN(M47, N47)</f>
        <v>0</v>
      </c>
      <c r="Q47" s="36">
        <f>H47*L47</f>
        <v>0</v>
      </c>
      <c r="T47" s="56"/>
      <c r="V47" s="57"/>
    </row>
    <row r="48" spans="1:22" ht="20.100000000000001" customHeight="1">
      <c r="A48" s="1"/>
      <c r="B48" s="152"/>
      <c r="C48" s="153"/>
      <c r="D48" s="153"/>
      <c r="E48" s="153"/>
      <c r="F48" s="153"/>
      <c r="G48" s="148" t="s">
        <v>67</v>
      </c>
      <c r="H48" s="58" t="s">
        <v>44</v>
      </c>
      <c r="I48" s="164"/>
      <c r="J48" s="44" t="s">
        <v>44</v>
      </c>
      <c r="K48" s="44" t="s">
        <v>71</v>
      </c>
      <c r="L48" s="28" t="s">
        <v>54</v>
      </c>
      <c r="M48" s="28"/>
      <c r="N48" s="28" t="s">
        <v>55</v>
      </c>
      <c r="O48" s="38" t="s">
        <v>44</v>
      </c>
      <c r="P48" s="38" t="s">
        <v>44</v>
      </c>
      <c r="Q48" s="38" t="s">
        <v>44</v>
      </c>
      <c r="T48" s="56" t="s">
        <v>73</v>
      </c>
    </row>
    <row r="49" spans="1:25" ht="37.5" customHeight="1">
      <c r="A49" s="1"/>
      <c r="B49" s="122"/>
      <c r="C49" s="123"/>
      <c r="D49" s="123"/>
      <c r="E49" s="123"/>
      <c r="F49" s="123"/>
      <c r="G49" s="149"/>
      <c r="H49" s="59"/>
      <c r="I49" s="165"/>
      <c r="J49" s="35">
        <f>ROUNDDOWN((H49*3/4)/1000,0)*1000</f>
        <v>0</v>
      </c>
      <c r="K49" s="36">
        <v>100000</v>
      </c>
      <c r="L49" s="36"/>
      <c r="M49" s="36">
        <f>J49*L49</f>
        <v>0</v>
      </c>
      <c r="N49" s="36">
        <f>K49*L49</f>
        <v>0</v>
      </c>
      <c r="O49" s="37">
        <f>MIN(J49, K49)</f>
        <v>0</v>
      </c>
      <c r="P49" s="37">
        <f>MIN(M49, N49)</f>
        <v>0</v>
      </c>
      <c r="Q49" s="36">
        <f>H49*L49</f>
        <v>0</v>
      </c>
      <c r="T49" s="56"/>
    </row>
    <row r="50" spans="1:25" ht="20.100000000000001" customHeight="1">
      <c r="A50" s="1"/>
      <c r="B50" s="121"/>
      <c r="C50" s="95"/>
      <c r="D50" s="95"/>
      <c r="E50" s="95"/>
      <c r="F50" s="95"/>
      <c r="G50" s="61"/>
      <c r="H50" s="38" t="s">
        <v>44</v>
      </c>
      <c r="I50" s="44"/>
      <c r="J50" s="44" t="s">
        <v>44</v>
      </c>
      <c r="K50" s="44" t="s">
        <v>53</v>
      </c>
      <c r="L50" s="38" t="s">
        <v>46</v>
      </c>
      <c r="M50" s="38"/>
      <c r="N50" s="38" t="s">
        <v>55</v>
      </c>
      <c r="O50" s="38" t="s">
        <v>44</v>
      </c>
      <c r="P50" s="62" t="s">
        <v>74</v>
      </c>
      <c r="Q50" s="38" t="s">
        <v>44</v>
      </c>
    </row>
    <row r="51" spans="1:25" ht="37.5" customHeight="1">
      <c r="A51" s="1"/>
      <c r="B51" s="122" t="s">
        <v>75</v>
      </c>
      <c r="C51" s="123"/>
      <c r="D51" s="123"/>
      <c r="E51" s="123"/>
      <c r="F51" s="123"/>
      <c r="G51" s="63"/>
      <c r="H51" s="64">
        <f>SUM(H14:H49)</f>
        <v>0</v>
      </c>
      <c r="I51" s="65"/>
      <c r="J51" s="64">
        <f>SUM(J14:J49)</f>
        <v>0</v>
      </c>
      <c r="K51" s="66"/>
      <c r="L51" s="36">
        <f>SUM(L14:L49)</f>
        <v>0</v>
      </c>
      <c r="M51" s="36"/>
      <c r="N51" s="36">
        <f>SUM(N14:N49)</f>
        <v>0</v>
      </c>
      <c r="O51" s="64">
        <f>SUM(O14:O49)</f>
        <v>0</v>
      </c>
      <c r="P51" s="64">
        <f>SUM(P14:P49)</f>
        <v>0</v>
      </c>
      <c r="Q51" s="36">
        <f>SUM(Q14:Q49)</f>
        <v>0</v>
      </c>
      <c r="T51" s="56" t="s">
        <v>76</v>
      </c>
    </row>
    <row r="52" spans="1:25" ht="13.5" customHeight="1">
      <c r="A52" s="1"/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67"/>
      <c r="Q52" s="67"/>
      <c r="T52" s="56" t="s">
        <v>77</v>
      </c>
    </row>
    <row r="53" spans="1:25" ht="18" customHeight="1">
      <c r="A53" s="1"/>
      <c r="B53" s="125" t="s">
        <v>11</v>
      </c>
      <c r="C53" s="126"/>
      <c r="D53" s="126"/>
      <c r="E53" s="126"/>
      <c r="F53" s="126"/>
      <c r="G53" s="127"/>
      <c r="H53" s="134" t="s">
        <v>78</v>
      </c>
      <c r="I53" s="135"/>
      <c r="J53" s="138" t="s">
        <v>20</v>
      </c>
      <c r="K53" s="15" t="s">
        <v>79</v>
      </c>
      <c r="L53" s="88" t="s">
        <v>80</v>
      </c>
      <c r="M53" s="68"/>
      <c r="N53" s="125" t="s">
        <v>81</v>
      </c>
      <c r="O53" s="127"/>
      <c r="P53" s="69" t="s">
        <v>82</v>
      </c>
      <c r="Q53"/>
      <c r="R53"/>
      <c r="S53"/>
      <c r="T53"/>
      <c r="U53"/>
      <c r="V53"/>
      <c r="W53"/>
      <c r="X53"/>
      <c r="Y53"/>
    </row>
    <row r="54" spans="1:25" ht="21" customHeight="1">
      <c r="A54" s="1"/>
      <c r="B54" s="128"/>
      <c r="C54" s="129"/>
      <c r="D54" s="129"/>
      <c r="E54" s="129"/>
      <c r="F54" s="129"/>
      <c r="G54" s="130"/>
      <c r="H54" s="136"/>
      <c r="I54" s="137"/>
      <c r="J54" s="89"/>
      <c r="K54" s="70" t="s">
        <v>83</v>
      </c>
      <c r="L54" s="139"/>
      <c r="M54" s="71"/>
      <c r="N54" s="128"/>
      <c r="O54" s="130"/>
      <c r="P54" s="21" t="s">
        <v>84</v>
      </c>
      <c r="Q54"/>
      <c r="R54"/>
      <c r="S54"/>
      <c r="T54"/>
      <c r="U54"/>
      <c r="V54"/>
      <c r="W54"/>
      <c r="X54"/>
      <c r="Y54"/>
    </row>
    <row r="55" spans="1:25" ht="18" customHeight="1">
      <c r="A55" s="1"/>
      <c r="B55" s="128"/>
      <c r="C55" s="129"/>
      <c r="D55" s="129"/>
      <c r="E55" s="129"/>
      <c r="F55" s="129"/>
      <c r="G55" s="130"/>
      <c r="H55" s="136"/>
      <c r="I55" s="137"/>
      <c r="J55" s="89"/>
      <c r="K55" s="70" t="s">
        <v>32</v>
      </c>
      <c r="L55" s="139"/>
      <c r="M55" s="71"/>
      <c r="N55" s="128"/>
      <c r="O55" s="130"/>
      <c r="P55" s="21" t="s">
        <v>85</v>
      </c>
      <c r="Q55"/>
      <c r="R55"/>
      <c r="S55"/>
      <c r="T55"/>
      <c r="U55"/>
      <c r="V55"/>
      <c r="W55"/>
      <c r="X55"/>
      <c r="Y55"/>
    </row>
    <row r="56" spans="1:25" ht="22.5" customHeight="1">
      <c r="A56" s="1"/>
      <c r="B56" s="131"/>
      <c r="C56" s="132"/>
      <c r="D56" s="132"/>
      <c r="E56" s="132"/>
      <c r="F56" s="132"/>
      <c r="G56" s="133"/>
      <c r="H56" s="140" t="s">
        <v>86</v>
      </c>
      <c r="I56" s="141"/>
      <c r="J56" s="72" t="s">
        <v>87</v>
      </c>
      <c r="K56" s="27" t="s">
        <v>88</v>
      </c>
      <c r="L56" s="73" t="s">
        <v>89</v>
      </c>
      <c r="M56" s="73"/>
      <c r="N56" s="142" t="s">
        <v>90</v>
      </c>
      <c r="O56" s="143"/>
      <c r="P56" s="51"/>
      <c r="Q56"/>
      <c r="R56"/>
      <c r="S56"/>
      <c r="T56"/>
      <c r="U56"/>
      <c r="V56"/>
      <c r="W56"/>
      <c r="X56"/>
      <c r="Y56"/>
    </row>
    <row r="57" spans="1:25" ht="21" customHeight="1">
      <c r="A57" s="1"/>
      <c r="B57" s="109" t="s">
        <v>91</v>
      </c>
      <c r="C57" s="110"/>
      <c r="D57" s="110"/>
      <c r="E57" s="110"/>
      <c r="F57" s="110"/>
      <c r="G57" s="111"/>
      <c r="H57" s="114" t="s">
        <v>44</v>
      </c>
      <c r="I57" s="115"/>
      <c r="J57" s="116" t="s">
        <v>92</v>
      </c>
      <c r="K57" s="74" t="s">
        <v>44</v>
      </c>
      <c r="L57" s="74" t="s">
        <v>44</v>
      </c>
      <c r="M57" s="75"/>
      <c r="N57" s="114" t="s">
        <v>44</v>
      </c>
      <c r="O57" s="115"/>
      <c r="P57" s="74" t="s">
        <v>44</v>
      </c>
      <c r="Q57"/>
      <c r="R57"/>
      <c r="S57"/>
      <c r="T57"/>
      <c r="U57"/>
      <c r="V57"/>
      <c r="W57"/>
      <c r="X57"/>
      <c r="Y57"/>
    </row>
    <row r="58" spans="1:25" ht="39" customHeight="1">
      <c r="A58" s="1"/>
      <c r="B58" s="112"/>
      <c r="C58" s="113"/>
      <c r="D58" s="113"/>
      <c r="E58" s="113"/>
      <c r="F58" s="113"/>
      <c r="G58" s="113"/>
      <c r="H58" s="118"/>
      <c r="I58" s="118"/>
      <c r="J58" s="117"/>
      <c r="K58" s="76">
        <f>ROUNDDOWN((H58*3/4)/1000,0)*1000</f>
        <v>0</v>
      </c>
      <c r="L58" s="77">
        <v>4000000</v>
      </c>
      <c r="M58" s="78"/>
      <c r="N58" s="119">
        <f>IF(K58&gt;L58,L58,K58)</f>
        <v>0</v>
      </c>
      <c r="O58" s="120"/>
      <c r="P58" s="79">
        <f>H58</f>
        <v>0</v>
      </c>
      <c r="Q58"/>
      <c r="R58"/>
      <c r="S58"/>
      <c r="T58"/>
      <c r="U58"/>
      <c r="V58"/>
      <c r="W58"/>
      <c r="X58"/>
      <c r="Y58"/>
    </row>
    <row r="59" spans="1:25" ht="13.5" customHeight="1" thickBot="1">
      <c r="A59" s="1"/>
      <c r="B59" s="67"/>
      <c r="C59" s="67"/>
      <c r="D59" s="67"/>
      <c r="E59" s="67"/>
      <c r="F59" s="67"/>
      <c r="G59" s="80"/>
      <c r="H59" s="67"/>
      <c r="I59" s="67"/>
      <c r="J59" s="67"/>
      <c r="K59" s="67"/>
      <c r="L59" s="67"/>
      <c r="M59" s="67"/>
      <c r="N59" s="67"/>
      <c r="O59" s="67"/>
      <c r="P59" s="88" t="s">
        <v>93</v>
      </c>
      <c r="Q59"/>
      <c r="R59"/>
      <c r="S59"/>
      <c r="T59"/>
      <c r="U59"/>
      <c r="V59"/>
      <c r="W59"/>
      <c r="X59"/>
      <c r="Y59"/>
    </row>
    <row r="60" spans="1:25" ht="18.75" customHeight="1">
      <c r="A60" s="1"/>
      <c r="B60" s="91" t="s">
        <v>94</v>
      </c>
      <c r="C60" s="92"/>
      <c r="D60" s="92"/>
      <c r="E60" s="93"/>
      <c r="F60" s="94" t="s">
        <v>95</v>
      </c>
      <c r="G60" s="95"/>
      <c r="H60" s="96"/>
      <c r="I60" s="3"/>
      <c r="J60" s="3"/>
      <c r="K60" s="3"/>
      <c r="L60" s="3"/>
      <c r="M60" s="3"/>
      <c r="N60" s="3"/>
      <c r="O60" s="3"/>
      <c r="P60" s="89"/>
      <c r="Q60"/>
      <c r="R60"/>
      <c r="S60"/>
      <c r="T60"/>
      <c r="U60"/>
      <c r="V60"/>
      <c r="W60"/>
      <c r="X60"/>
      <c r="Y60"/>
    </row>
    <row r="61" spans="1:25" ht="18.75" customHeight="1" thickBot="1">
      <c r="A61" s="1"/>
      <c r="B61" s="100" t="s">
        <v>44</v>
      </c>
      <c r="C61" s="101"/>
      <c r="D61" s="101"/>
      <c r="E61" s="102"/>
      <c r="F61" s="97"/>
      <c r="G61" s="98"/>
      <c r="H61" s="99"/>
      <c r="I61" s="3"/>
      <c r="J61" s="3"/>
      <c r="K61" s="3"/>
      <c r="L61" s="3"/>
      <c r="M61" s="3"/>
      <c r="N61" s="3"/>
      <c r="O61" s="3"/>
      <c r="P61" s="90"/>
      <c r="Q61"/>
      <c r="R61"/>
      <c r="S61"/>
      <c r="T61"/>
      <c r="U61"/>
      <c r="V61"/>
      <c r="W61"/>
      <c r="X61"/>
      <c r="Y61"/>
    </row>
    <row r="62" spans="1:25" ht="37.5" customHeight="1" thickBot="1">
      <c r="A62" s="1"/>
      <c r="B62" s="103">
        <f>P51+N58</f>
        <v>0</v>
      </c>
      <c r="C62" s="104"/>
      <c r="D62" s="104"/>
      <c r="E62" s="105"/>
      <c r="F62" s="106"/>
      <c r="G62" s="107"/>
      <c r="H62" s="108"/>
      <c r="I62" s="3"/>
      <c r="J62" s="3"/>
      <c r="K62" s="3"/>
      <c r="L62" s="3"/>
      <c r="M62" s="3"/>
      <c r="N62" s="3"/>
      <c r="O62" s="3"/>
      <c r="P62" s="81">
        <f>Q51+P58</f>
        <v>0</v>
      </c>
      <c r="Q62"/>
      <c r="R62"/>
      <c r="S62"/>
      <c r="T62"/>
      <c r="U62"/>
      <c r="V62"/>
      <c r="W62"/>
      <c r="X62"/>
      <c r="Y62"/>
    </row>
    <row r="63" spans="1:25" ht="17.25" customHeight="1">
      <c r="B63" s="82"/>
      <c r="C63" s="82"/>
      <c r="D63" s="82"/>
      <c r="E63" s="82"/>
      <c r="F63" s="83"/>
      <c r="G63" s="84"/>
      <c r="H63" s="84"/>
      <c r="I63" s="84"/>
      <c r="J63" s="85"/>
      <c r="K63" s="85"/>
      <c r="Q63"/>
      <c r="R63"/>
      <c r="S63"/>
      <c r="T63"/>
      <c r="U63"/>
      <c r="V63"/>
      <c r="W63"/>
      <c r="X63"/>
      <c r="Y63"/>
    </row>
    <row r="64" spans="1:25">
      <c r="Q64"/>
      <c r="R64"/>
      <c r="S64"/>
      <c r="T64"/>
      <c r="U64"/>
      <c r="V64"/>
      <c r="W64"/>
      <c r="X64"/>
      <c r="Y64"/>
    </row>
  </sheetData>
  <dataConsolidate/>
  <mergeCells count="62">
    <mergeCell ref="B12:G12"/>
    <mergeCell ref="I1:J1"/>
    <mergeCell ref="K1:Q1"/>
    <mergeCell ref="B2:Q2"/>
    <mergeCell ref="B3:Q4"/>
    <mergeCell ref="B5:G5"/>
    <mergeCell ref="H5:I5"/>
    <mergeCell ref="B6:G6"/>
    <mergeCell ref="H6:I6"/>
    <mergeCell ref="B8:G11"/>
    <mergeCell ref="O9:O10"/>
    <mergeCell ref="P10:P11"/>
    <mergeCell ref="B13:G14"/>
    <mergeCell ref="I13:I49"/>
    <mergeCell ref="B15:G16"/>
    <mergeCell ref="B17:G18"/>
    <mergeCell ref="B19:G20"/>
    <mergeCell ref="B21:G22"/>
    <mergeCell ref="B23:G23"/>
    <mergeCell ref="B24:G24"/>
    <mergeCell ref="C25:E25"/>
    <mergeCell ref="F25:G25"/>
    <mergeCell ref="B42:G43"/>
    <mergeCell ref="C26:F26"/>
    <mergeCell ref="C27:G27"/>
    <mergeCell ref="B28:G28"/>
    <mergeCell ref="B30:G31"/>
    <mergeCell ref="B32:G33"/>
    <mergeCell ref="B34:G35"/>
    <mergeCell ref="G36:G37"/>
    <mergeCell ref="B38:F39"/>
    <mergeCell ref="G38:G39"/>
    <mergeCell ref="B40:F41"/>
    <mergeCell ref="G40:G41"/>
    <mergeCell ref="B44:F45"/>
    <mergeCell ref="G44:G45"/>
    <mergeCell ref="B46:F47"/>
    <mergeCell ref="G46:G47"/>
    <mergeCell ref="B48:F49"/>
    <mergeCell ref="G48:G49"/>
    <mergeCell ref="B50:F50"/>
    <mergeCell ref="B51:F51"/>
    <mergeCell ref="B52:O52"/>
    <mergeCell ref="B53:G56"/>
    <mergeCell ref="H53:I55"/>
    <mergeCell ref="J53:J55"/>
    <mergeCell ref="L53:L55"/>
    <mergeCell ref="N53:O55"/>
    <mergeCell ref="H56:I56"/>
    <mergeCell ref="N56:O56"/>
    <mergeCell ref="B57:G58"/>
    <mergeCell ref="H57:I57"/>
    <mergeCell ref="J57:J58"/>
    <mergeCell ref="N57:O57"/>
    <mergeCell ref="H58:I58"/>
    <mergeCell ref="N58:O58"/>
    <mergeCell ref="P59:P61"/>
    <mergeCell ref="B60:E60"/>
    <mergeCell ref="F60:H61"/>
    <mergeCell ref="B61:E61"/>
    <mergeCell ref="B62:E62"/>
    <mergeCell ref="F62:H62"/>
  </mergeCells>
  <phoneticPr fontId="3"/>
  <conditionalFormatting sqref="B6">
    <cfRule type="containsBlanks" dxfId="28" priority="1">
      <formula>LEN(TRIM(B6))=0</formula>
    </cfRule>
  </conditionalFormatting>
  <conditionalFormatting sqref="F25">
    <cfRule type="containsBlanks" dxfId="27" priority="5">
      <formula>LEN(TRIM(F25))=0</formula>
    </cfRule>
  </conditionalFormatting>
  <conditionalFormatting sqref="G26">
    <cfRule type="containsBlanks" dxfId="26" priority="18">
      <formula>LEN(TRIM(G26))=0</formula>
    </cfRule>
  </conditionalFormatting>
  <conditionalFormatting sqref="H6">
    <cfRule type="containsBlanks" dxfId="25" priority="4">
      <formula>LEN(TRIM(H6))=0</formula>
    </cfRule>
  </conditionalFormatting>
  <conditionalFormatting sqref="H14 L14:N14 H16 L16:N16 H18 H20 L20:N20 H22 L22:N22 H25 L25:N25 H29 L29:N29 H31 L31:N31 H33 L33:N33 H35 L35:N35 H41 H43 H49">
    <cfRule type="containsBlanks" dxfId="24" priority="29">
      <formula>LEN(TRIM(H14))=0</formula>
    </cfRule>
  </conditionalFormatting>
  <conditionalFormatting sqref="H37">
    <cfRule type="containsBlanks" dxfId="23" priority="11">
      <formula>LEN(TRIM(H37))=0</formula>
    </cfRule>
  </conditionalFormatting>
  <conditionalFormatting sqref="H39">
    <cfRule type="containsBlanks" dxfId="22" priority="8">
      <formula>LEN(TRIM(H39))=0</formula>
    </cfRule>
  </conditionalFormatting>
  <conditionalFormatting sqref="H45">
    <cfRule type="containsBlanks" dxfId="21" priority="17">
      <formula>LEN(TRIM(H45))=0</formula>
    </cfRule>
  </conditionalFormatting>
  <conditionalFormatting sqref="H47">
    <cfRule type="containsBlanks" dxfId="20" priority="14">
      <formula>LEN(TRIM(H47))=0</formula>
    </cfRule>
  </conditionalFormatting>
  <conditionalFormatting sqref="H58">
    <cfRule type="containsBlanks" dxfId="19" priority="2">
      <formula>LEN(TRIM(H58))=0</formula>
    </cfRule>
  </conditionalFormatting>
  <conditionalFormatting sqref="J6">
    <cfRule type="containsBlanks" dxfId="18" priority="3">
      <formula>LEN(TRIM(J6))=0</formula>
    </cfRule>
  </conditionalFormatting>
  <conditionalFormatting sqref="L18:N18">
    <cfRule type="containsBlanks" dxfId="17" priority="20">
      <formula>LEN(TRIM(L18))=0</formula>
    </cfRule>
  </conditionalFormatting>
  <conditionalFormatting sqref="L37:N37">
    <cfRule type="containsBlanks" dxfId="16" priority="10">
      <formula>LEN(TRIM(L37))=0</formula>
    </cfRule>
  </conditionalFormatting>
  <conditionalFormatting sqref="L39:N39">
    <cfRule type="containsBlanks" dxfId="15" priority="7">
      <formula>LEN(TRIM(L39))=0</formula>
    </cfRule>
  </conditionalFormatting>
  <conditionalFormatting sqref="L41:N41">
    <cfRule type="containsBlanks" dxfId="14" priority="26">
      <formula>LEN(TRIM(L41))=0</formula>
    </cfRule>
  </conditionalFormatting>
  <conditionalFormatting sqref="L43:N43">
    <cfRule type="containsBlanks" dxfId="13" priority="24">
      <formula>LEN(TRIM(L43))=0</formula>
    </cfRule>
  </conditionalFormatting>
  <conditionalFormatting sqref="L45:N45">
    <cfRule type="containsBlanks" dxfId="12" priority="16">
      <formula>LEN(TRIM(L45))=0</formula>
    </cfRule>
  </conditionalFormatting>
  <conditionalFormatting sqref="L47:N47">
    <cfRule type="containsBlanks" dxfId="11" priority="13">
      <formula>LEN(TRIM(L47))=0</formula>
    </cfRule>
  </conditionalFormatting>
  <conditionalFormatting sqref="L49:N49">
    <cfRule type="containsBlanks" dxfId="10" priority="22">
      <formula>LEN(TRIM(L49))=0</formula>
    </cfRule>
  </conditionalFormatting>
  <conditionalFormatting sqref="P58">
    <cfRule type="containsBlanks" dxfId="9" priority="27">
      <formula>LEN(TRIM(P58))=0</formula>
    </cfRule>
  </conditionalFormatting>
  <conditionalFormatting sqref="Q14 Q16 Q20 Q22 Q25 Q29 Q31 Q33 Q35">
    <cfRule type="containsBlanks" dxfId="8" priority="28">
      <formula>LEN(TRIM(Q14))=0</formula>
    </cfRule>
  </conditionalFormatting>
  <conditionalFormatting sqref="Q18">
    <cfRule type="containsBlanks" dxfId="7" priority="19">
      <formula>LEN(TRIM(Q18))=0</formula>
    </cfRule>
  </conditionalFormatting>
  <conditionalFormatting sqref="Q37">
    <cfRule type="containsBlanks" dxfId="6" priority="9">
      <formula>LEN(TRIM(Q37))=0</formula>
    </cfRule>
  </conditionalFormatting>
  <conditionalFormatting sqref="Q39">
    <cfRule type="containsBlanks" dxfId="5" priority="6">
      <formula>LEN(TRIM(Q39))=0</formula>
    </cfRule>
  </conditionalFormatting>
  <conditionalFormatting sqref="Q41">
    <cfRule type="containsBlanks" dxfId="4" priority="25">
      <formula>LEN(TRIM(Q41))=0</formula>
    </cfRule>
  </conditionalFormatting>
  <conditionalFormatting sqref="Q43">
    <cfRule type="containsBlanks" dxfId="3" priority="23">
      <formula>LEN(TRIM(Q43))=0</formula>
    </cfRule>
  </conditionalFormatting>
  <conditionalFormatting sqref="Q45">
    <cfRule type="containsBlanks" dxfId="2" priority="15">
      <formula>LEN(TRIM(Q45))=0</formula>
    </cfRule>
  </conditionalFormatting>
  <conditionalFormatting sqref="Q47">
    <cfRule type="containsBlanks" dxfId="1" priority="12">
      <formula>LEN(TRIM(Q47))=0</formula>
    </cfRule>
  </conditionalFormatting>
  <conditionalFormatting sqref="Q49">
    <cfRule type="containsBlanks" dxfId="0" priority="21">
      <formula>LEN(TRIM(Q49))=0</formula>
    </cfRule>
  </conditionalFormatting>
  <dataValidations count="5">
    <dataValidation type="list" allowBlank="1" showInputMessage="1" showErrorMessage="1" sqref="B6" xr:uid="{BCC46B31-9270-4833-864D-EBBF2767E5F7}">
      <formula1>$T$51:$T$54</formula1>
    </dataValidation>
    <dataValidation type="list" allowBlank="1" showInputMessage="1" showErrorMessage="1" sqref="F25:G25" xr:uid="{C78C57B9-E241-4A67-8E5C-03AD158AC847}">
      <formula1>$T$39:$T$43</formula1>
    </dataValidation>
    <dataValidation imeMode="halfAlpha" allowBlank="1" showInputMessage="1" showErrorMessage="1" sqref="P58 Q16 Q18 Q20 Q22:Q23 Q25 Q29 Q31 Q33 Q43:Q49 Q14 Q41 Q35 Q37 Q39" xr:uid="{4F05F0E1-AAA4-46F8-BDDD-CB51063916B6}"/>
    <dataValidation imeMode="disabled" allowBlank="1" showInputMessage="1" showErrorMessage="1" sqref="L41:N41 L22:N23 H43:H49 L14:N14 H29 H41 H39 H14 L33:N33 H16 L16:N16 H18 L18:N18 H20 L20:N20 H22:H23 H25 L25:N25 H31 L29:N29 H33 L31:N31 L43:N49 H35 L35:N35 H37 L37:N37 L39:N39" xr:uid="{736174C3-466C-4D9E-8862-B771AAB60C57}"/>
    <dataValidation type="list" allowBlank="1" showInputMessage="1" showErrorMessage="1" sqref="G26" xr:uid="{62CFCB01-3C88-4726-BB44-32770F05F4C3}">
      <formula1>$T$48:$T$49</formula1>
    </dataValidation>
  </dataValidations>
  <pageMargins left="0.70866141732283472" right="0.70866141732283472" top="0.74803149606299213" bottom="0.74803149606299213" header="0.31496062992125984" footer="0.31496062992125984"/>
  <pageSetup paperSize="9" scale="34" fitToHeight="0" orientation="portrait" r:id="rId1"/>
  <rowBreaks count="1" manualBreakCount="1">
    <brk id="62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様式２</vt:lpstr>
      <vt:lpstr>様式２!Print_Area</vt:lpstr>
      <vt:lpstr>様式２!Print_Titles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堀ノ内 治</cp:lastModifiedBy>
  <cp:lastPrinted>2025-12-01T16:47:58Z</cp:lastPrinted>
  <dcterms:created xsi:type="dcterms:W3CDTF">2025-08-05T02:31:43Z</dcterms:created>
  <dcterms:modified xsi:type="dcterms:W3CDTF">2025-12-01T17:20:40Z</dcterms:modified>
</cp:coreProperties>
</file>