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src-fs1\共有フォルダ\Minamikyushu_Shared\home2\201134_栗原_鹿児島県介護予防・日常生活圏域ニーズ調査等集計加工業務\04_実査\集計データ\5.重点クロス・その他クロス\"/>
    </mc:Choice>
  </mc:AlternateContent>
  <bookViews>
    <workbookView xWindow="0" yWindow="0" windowWidth="13020" windowHeight="10380"/>
  </bookViews>
  <sheets>
    <sheet name="目次" sheetId="95" r:id="rId1"/>
    <sheet name="1-1-1" sheetId="1" r:id="rId2"/>
    <sheet name="1-1-2" sheetId="76" r:id="rId3"/>
    <sheet name="1-1-3" sheetId="2" r:id="rId4"/>
    <sheet name="1-1-4" sheetId="82" r:id="rId5"/>
    <sheet name="1-1-5" sheetId="81" r:id="rId6"/>
    <sheet name="1-1-6" sheetId="3" r:id="rId7"/>
    <sheet name="1-1-7" sheetId="80" r:id="rId8"/>
    <sheet name="1-1-8" sheetId="79" r:id="rId9"/>
    <sheet name="1-2-1" sheetId="4" r:id="rId10"/>
    <sheet name="2-1-1" sheetId="5" r:id="rId11"/>
    <sheet name="2-1-2" sheetId="83" r:id="rId12"/>
    <sheet name="2-1-3" sheetId="6" r:id="rId13"/>
    <sheet name="2-1-4" sheetId="85" r:id="rId14"/>
    <sheet name="2-1-5" sheetId="84" r:id="rId15"/>
    <sheet name="2-1-6" sheetId="7" r:id="rId16"/>
    <sheet name="2-1-7" sheetId="87" r:id="rId17"/>
    <sheet name="2-1-8" sheetId="86" r:id="rId18"/>
    <sheet name="2-2-1" sheetId="8" r:id="rId19"/>
    <sheet name="2-3-1" sheetId="9" r:id="rId20"/>
    <sheet name="2-3-2" sheetId="88" r:id="rId21"/>
    <sheet name="2-3-3" sheetId="10" r:id="rId22"/>
    <sheet name="2-3-4" sheetId="90" r:id="rId23"/>
    <sheet name="2-3-5" sheetId="89" r:id="rId24"/>
    <sheet name="2-3-6" sheetId="11" r:id="rId25"/>
    <sheet name="2-3-7" sheetId="92" r:id="rId26"/>
    <sheet name="2-3-8" sheetId="91" r:id="rId27"/>
    <sheet name="2-4-1" sheetId="12" r:id="rId28"/>
    <sheet name="3-1-1" sheetId="13" r:id="rId29"/>
    <sheet name="3-1-2" sheetId="14" r:id="rId30"/>
    <sheet name="3-1-3" sheetId="15" r:id="rId31"/>
    <sheet name="3-2-1" sheetId="16" r:id="rId32"/>
    <sheet name="3-2-2" sheetId="17" r:id="rId33"/>
    <sheet name="3-2-3" sheetId="18" r:id="rId34"/>
    <sheet name="3-2-4" sheetId="19" r:id="rId35"/>
    <sheet name="3-2-5" sheetId="20" r:id="rId36"/>
    <sheet name="3-2-6" sheetId="21" r:id="rId37"/>
    <sheet name="3-2-7" sheetId="22" r:id="rId38"/>
    <sheet name="3-2-8" sheetId="23" r:id="rId39"/>
    <sheet name="4-1-1" sheetId="24" r:id="rId40"/>
    <sheet name="4-1-2" sheetId="25" r:id="rId41"/>
    <sheet name="4-2-1" sheetId="26" r:id="rId42"/>
    <sheet name="4-3-1" sheetId="27" r:id="rId43"/>
    <sheet name="4-4-1" sheetId="28" r:id="rId44"/>
    <sheet name="4-5-1" sheetId="29" r:id="rId45"/>
    <sheet name="5-1-1" sheetId="30" r:id="rId46"/>
    <sheet name="5-1-2" sheetId="31" r:id="rId47"/>
    <sheet name="5-2-1" sheetId="32" r:id="rId48"/>
    <sheet name="5-2-2" sheetId="33" r:id="rId49"/>
    <sheet name="5-2-3" sheetId="34" r:id="rId50"/>
    <sheet name="5-2-4" sheetId="35" r:id="rId51"/>
    <sheet name="5-2-5" sheetId="36" r:id="rId52"/>
    <sheet name="5-2-6" sheetId="37" r:id="rId53"/>
    <sheet name="5-2-7" sheetId="38" r:id="rId54"/>
    <sheet name="5-2-8" sheetId="39" r:id="rId55"/>
    <sheet name="5-2-9" sheetId="40" r:id="rId56"/>
    <sheet name="5-2-10" sheetId="41" r:id="rId57"/>
    <sheet name="5-2-11" sheetId="42" r:id="rId58"/>
    <sheet name="5-2-12" sheetId="43" r:id="rId59"/>
    <sheet name="5-2-13" sheetId="44" r:id="rId60"/>
    <sheet name="5-2-14" sheetId="45" r:id="rId61"/>
    <sheet name="5-2-15" sheetId="46" r:id="rId62"/>
    <sheet name="5-2-16" sheetId="47" r:id="rId63"/>
    <sheet name="5-2-17" sheetId="48" r:id="rId64"/>
    <sheet name="5-2-18" sheetId="49" r:id="rId65"/>
    <sheet name="5-2-19" sheetId="50" r:id="rId66"/>
    <sheet name="5-2-20" sheetId="51" r:id="rId67"/>
    <sheet name="5-2-21" sheetId="52" r:id="rId68"/>
    <sheet name="5-3-1" sheetId="53" r:id="rId69"/>
    <sheet name="5-3-2" sheetId="54" r:id="rId70"/>
    <sheet name="5-3-3" sheetId="55" r:id="rId71"/>
    <sheet name="5-3-4" sheetId="56" r:id="rId72"/>
    <sheet name="5-3-5" sheetId="57" r:id="rId73"/>
    <sheet name="5-3-6" sheetId="58" r:id="rId74"/>
    <sheet name="5-3-7" sheetId="59" r:id="rId75"/>
    <sheet name="5-4-1" sheetId="60" r:id="rId76"/>
    <sheet name="5-4-2" sheetId="61" r:id="rId77"/>
    <sheet name="5-4-3" sheetId="62" r:id="rId78"/>
    <sheet name="5-4-4" sheetId="63" r:id="rId79"/>
    <sheet name="5-4-5" sheetId="64" r:id="rId80"/>
    <sheet name="5-4-6" sheetId="65" r:id="rId81"/>
    <sheet name="5-4-7" sheetId="66" r:id="rId82"/>
    <sheet name="5-5-1" sheetId="67" r:id="rId83"/>
    <sheet name="5-5-2" sheetId="68" r:id="rId84"/>
    <sheet name="5-5-3" sheetId="69" r:id="rId85"/>
    <sheet name="6-1-1" sheetId="70" r:id="rId86"/>
    <sheet name="6-1-2" sheetId="71" r:id="rId87"/>
    <sheet name="6-1-3" sheetId="72" r:id="rId88"/>
    <sheet name="6-2-1" sheetId="73" r:id="rId89"/>
    <sheet name="6-2-2" sheetId="74" r:id="rId90"/>
    <sheet name="6-2-3" sheetId="75" r:id="rId91"/>
    <sheet name="（参考）Ｒ元.10.1" sheetId="96" r:id="rId92"/>
    <sheet name="（参考）Ｒ2.8.1" sheetId="97" r:id="rId93"/>
  </sheets>
  <definedNames>
    <definedName name="_xlnm._FilterDatabase" localSheetId="92" hidden="1">'（参考）Ｒ2.8.1'!$A$11:$U$11</definedName>
    <definedName name="_xlnm._FilterDatabase" localSheetId="91" hidden="1">'（参考）Ｒ元.10.1'!$A$11:$T$78</definedName>
    <definedName name="_xlnm._FilterDatabase" localSheetId="0" hidden="1">目次!$A$1:$G$92</definedName>
    <definedName name="anslist_一般高齢者">#REF!</definedName>
    <definedName name="_xlnm.Print_Area" localSheetId="91">'（参考）Ｒ元.10.1'!$A$1:$N$81</definedName>
    <definedName name="_xlnm.Print_Titles" localSheetId="92">'（参考）Ｒ2.8.1'!$3:$5</definedName>
    <definedName name="qlist_一般高齢者">#REF!</definedName>
    <definedName name="sheetlist_一般高齢者">#REF!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 i="96" l="1"/>
  <c r="U11" i="96"/>
  <c r="U10" i="96"/>
  <c r="U9" i="96"/>
  <c r="V10" i="97"/>
  <c r="V9" i="97"/>
  <c r="V7" i="97"/>
  <c r="V8" i="97"/>
  <c r="O13" i="97"/>
  <c r="O14" i="97"/>
  <c r="O15" i="97"/>
  <c r="O16" i="97"/>
  <c r="O17" i="97"/>
  <c r="O18" i="97"/>
  <c r="O19" i="97"/>
  <c r="O20" i="97"/>
  <c r="O21" i="97"/>
  <c r="O22" i="97"/>
  <c r="O23" i="97"/>
  <c r="O24" i="97"/>
  <c r="O25" i="97"/>
  <c r="O26" i="97"/>
  <c r="O27" i="97"/>
  <c r="O28" i="97"/>
  <c r="O29" i="97"/>
  <c r="O30" i="97"/>
  <c r="O34" i="97"/>
  <c r="O35" i="97"/>
  <c r="O39" i="97"/>
  <c r="O43" i="97"/>
  <c r="O47" i="97"/>
  <c r="O51" i="97"/>
  <c r="O55" i="97"/>
  <c r="O56" i="97"/>
  <c r="O57" i="97"/>
  <c r="O58" i="97"/>
  <c r="O62" i="97"/>
  <c r="O63" i="97"/>
  <c r="O64" i="97"/>
  <c r="O68" i="97"/>
  <c r="O69" i="97"/>
  <c r="O70" i="97"/>
  <c r="O71" i="97"/>
  <c r="O72" i="97"/>
  <c r="O73" i="97"/>
  <c r="O74" i="97"/>
  <c r="O75" i="97"/>
  <c r="O76" i="97"/>
  <c r="O77" i="97"/>
  <c r="O78" i="97"/>
  <c r="O12" i="97"/>
  <c r="O13" i="96"/>
  <c r="O12" i="96"/>
  <c r="O14" i="96"/>
  <c r="O15" i="96"/>
  <c r="O16" i="96"/>
  <c r="O17" i="96"/>
  <c r="O18" i="96"/>
  <c r="O19" i="96"/>
  <c r="O20" i="96"/>
  <c r="O21" i="96"/>
  <c r="O22" i="96"/>
  <c r="O23" i="96"/>
  <c r="O24" i="96"/>
  <c r="O25" i="96"/>
  <c r="O26" i="96"/>
  <c r="O27" i="96"/>
  <c r="O28" i="96"/>
  <c r="O29" i="96"/>
  <c r="O30" i="96"/>
  <c r="O34" i="96"/>
  <c r="O35" i="96"/>
  <c r="O39" i="96"/>
  <c r="O43" i="96"/>
  <c r="O47" i="96"/>
  <c r="O51" i="96"/>
  <c r="O55" i="96"/>
  <c r="O56" i="96"/>
  <c r="O57" i="96"/>
  <c r="O58" i="96"/>
  <c r="O62" i="96"/>
  <c r="O63" i="96"/>
  <c r="O64" i="96"/>
  <c r="O68" i="96"/>
  <c r="O69" i="96"/>
  <c r="O70" i="96"/>
  <c r="O71" i="96"/>
  <c r="O72" i="96"/>
  <c r="O73" i="96"/>
  <c r="O74" i="96"/>
  <c r="O75" i="96"/>
  <c r="O76" i="96"/>
  <c r="O77" i="96"/>
  <c r="O78" i="96"/>
  <c r="B93" i="95"/>
  <c r="B92" i="95"/>
  <c r="B68" i="95"/>
  <c r="B67" i="95"/>
  <c r="B66" i="95"/>
  <c r="B65" i="95"/>
  <c r="B64" i="95"/>
  <c r="B63" i="95"/>
  <c r="B62" i="95"/>
  <c r="B61" i="95"/>
  <c r="B27" i="95"/>
  <c r="B18" i="95"/>
  <c r="B9" i="95"/>
  <c r="B91" i="95"/>
  <c r="B90" i="95"/>
  <c r="B89" i="95"/>
  <c r="B88" i="95"/>
  <c r="B87" i="95"/>
  <c r="B86" i="95"/>
  <c r="B85" i="95"/>
  <c r="B84" i="95"/>
  <c r="B83" i="95"/>
  <c r="B82" i="95"/>
  <c r="B81" i="95"/>
  <c r="B80" i="95"/>
  <c r="B79" i="95"/>
  <c r="B78" i="95"/>
  <c r="B77" i="95"/>
  <c r="B76" i="95"/>
  <c r="B75" i="95"/>
  <c r="B74" i="95"/>
  <c r="B73" i="95"/>
  <c r="B72" i="95"/>
  <c r="B71" i="95"/>
  <c r="B70" i="95"/>
  <c r="B69" i="95"/>
  <c r="B60" i="95"/>
  <c r="B59" i="95"/>
  <c r="B58" i="95"/>
  <c r="B57" i="95"/>
  <c r="B56" i="95"/>
  <c r="B55" i="95"/>
  <c r="B54" i="95"/>
  <c r="B53" i="95"/>
  <c r="B52" i="95"/>
  <c r="B51" i="95"/>
  <c r="B50" i="95"/>
  <c r="B49" i="95"/>
  <c r="B48" i="95"/>
  <c r="B47" i="95"/>
  <c r="B46" i="95"/>
  <c r="B45" i="95"/>
  <c r="B44" i="95"/>
  <c r="B43" i="95"/>
  <c r="B42" i="95"/>
  <c r="B41" i="95"/>
  <c r="B40" i="95"/>
  <c r="B39" i="95"/>
  <c r="B38" i="95"/>
  <c r="B37" i="95"/>
  <c r="B36" i="95"/>
  <c r="B35" i="95"/>
  <c r="B34" i="95"/>
  <c r="B33" i="95"/>
  <c r="B32" i="95"/>
  <c r="B31" i="95"/>
  <c r="B30" i="95"/>
  <c r="B29" i="95"/>
  <c r="B28" i="95"/>
  <c r="B26" i="95"/>
  <c r="B25" i="95"/>
  <c r="B24" i="95"/>
  <c r="B23" i="95"/>
  <c r="B22" i="95"/>
  <c r="B21" i="95"/>
  <c r="B20" i="95"/>
  <c r="B19" i="95"/>
  <c r="B17" i="95"/>
  <c r="B16" i="95"/>
  <c r="B15" i="95"/>
  <c r="B14" i="95"/>
  <c r="B13" i="95"/>
  <c r="B12" i="95"/>
  <c r="B11" i="95"/>
  <c r="B10" i="95"/>
  <c r="B8" i="95"/>
  <c r="B7" i="95"/>
  <c r="B6" i="95"/>
  <c r="B5" i="95"/>
  <c r="B4" i="95"/>
  <c r="B3" i="95"/>
  <c r="B2" i="95"/>
</calcChain>
</file>

<file path=xl/sharedStrings.xml><?xml version="1.0" encoding="utf-8"?>
<sst xmlns="http://schemas.openxmlformats.org/spreadsheetml/2006/main" count="2702" uniqueCount="632">
  <si>
    <t>週４回以上</t>
  </si>
  <si>
    <t>週２～３回</t>
  </si>
  <si>
    <t>週１回</t>
  </si>
  <si>
    <t>月１～３回</t>
  </si>
  <si>
    <t>年に数回</t>
  </si>
  <si>
    <t>参加していない</t>
  </si>
  <si>
    <t>地域の回覧板・掲示板などが活用されている</t>
  </si>
  <si>
    <t>ボランテイアやＮＰＯの活動が行われている</t>
  </si>
  <si>
    <t>ケアマネジャー</t>
  </si>
  <si>
    <t>その他</t>
  </si>
  <si>
    <t>そのような人はいない</t>
  </si>
  <si>
    <t>まったく感じていない</t>
  </si>
  <si>
    <t>病院などの医療施設</t>
  </si>
  <si>
    <t>自宅</t>
  </si>
  <si>
    <t>病院</t>
  </si>
  <si>
    <t>子どもの家</t>
  </si>
  <si>
    <t>兄弟姉妹など親族の家</t>
  </si>
  <si>
    <t>わからない</t>
  </si>
  <si>
    <t>高齢者対応の住宅やアパートに移り住みたい</t>
  </si>
  <si>
    <t>詳しく話し合っている</t>
  </si>
  <si>
    <t>高脂血症（脂質異常）</t>
  </si>
  <si>
    <t>外傷（転倒・骨折等）</t>
  </si>
  <si>
    <t>生きがいあり</t>
  </si>
  <si>
    <t>思いつかない</t>
  </si>
  <si>
    <t>０点</t>
  </si>
  <si>
    <t>１点</t>
  </si>
  <si>
    <t>２点</t>
  </si>
  <si>
    <t>３点</t>
  </si>
  <si>
    <t>４点</t>
  </si>
  <si>
    <t>５点</t>
  </si>
  <si>
    <t>６点</t>
  </si>
  <si>
    <t>７点</t>
  </si>
  <si>
    <t>８点</t>
  </si>
  <si>
    <t>９点</t>
  </si>
  <si>
    <t>夫婦団らんのとき</t>
  </si>
  <si>
    <t>旅行に出かけたとき</t>
  </si>
  <si>
    <t>地域社会に貢献できた</t>
  </si>
  <si>
    <t>配偶者</t>
  </si>
  <si>
    <t>同居の子ども</t>
  </si>
  <si>
    <t>別居の子ども</t>
  </si>
  <si>
    <t>近隣</t>
  </si>
  <si>
    <t>友人</t>
  </si>
  <si>
    <t>サンプル数</t>
  </si>
  <si>
    <t>参加しやすい体制を整備する</t>
  </si>
  <si>
    <t>指導者の養成，活動者の確保のための機会を充実する</t>
  </si>
  <si>
    <t>施設を利用しやすくする</t>
  </si>
  <si>
    <t>活動のための施設を整備する</t>
  </si>
  <si>
    <t>活動者のための保険制度を普及する（ボランティア保険）</t>
  </si>
  <si>
    <t>資金的援助をする</t>
  </si>
  <si>
    <t>取り組む必要はない</t>
  </si>
  <si>
    <t>無回答</t>
  </si>
  <si>
    <t>十分感じている</t>
  </si>
  <si>
    <t>多少感じている</t>
  </si>
  <si>
    <t>あまり感じていない</t>
  </si>
  <si>
    <t>十分に行われていると思う</t>
  </si>
  <si>
    <t>どちらかといえば行われていると思う</t>
  </si>
  <si>
    <t>どちらかといえば不十分だと思う</t>
  </si>
  <si>
    <t>ほとんど行われていないと思う</t>
  </si>
  <si>
    <t>とても感じる</t>
  </si>
  <si>
    <t>少し感じる</t>
  </si>
  <si>
    <t>あまり感じない</t>
  </si>
  <si>
    <t>感じない</t>
  </si>
  <si>
    <t>高齢者向けのケア付き住宅</t>
  </si>
  <si>
    <t>特別養護老人ホームなどの福祉施設</t>
  </si>
  <si>
    <t>一応話し合ったことがある</t>
  </si>
  <si>
    <t>全く話し合ったことがない</t>
  </si>
  <si>
    <t>自宅で家族中心の介護を受けたい</t>
  </si>
  <si>
    <t>有料老人ホームや高齢者向けの住宅に引っ越して介護を受けたい</t>
  </si>
  <si>
    <t>特別養護老人ホームなどの施設で介護を受けたい</t>
  </si>
  <si>
    <t>医療機関に入院して介護を受けたい</t>
  </si>
  <si>
    <t>仕事が忙しいから</t>
  </si>
  <si>
    <t>健康・体力に自信がないから</t>
  </si>
  <si>
    <t>どのような活動が行われているか知らないから</t>
  </si>
  <si>
    <t>お金や時間がかかりすぎるから</t>
  </si>
  <si>
    <t>気軽に参加できる活動が少ないから</t>
  </si>
  <si>
    <t>同好の友人・仲間がいないから</t>
  </si>
  <si>
    <t>活動に必要な技術，経験がないから</t>
  </si>
  <si>
    <t>過去に参加したが期待はずれだったから</t>
  </si>
  <si>
    <t>特に理由はない</t>
  </si>
  <si>
    <t>自分の技術，経験を生かすことができた</t>
  </si>
  <si>
    <t>新しい友人を得ることができた</t>
  </si>
  <si>
    <t>社会に対する視野が広まった</t>
  </si>
  <si>
    <t>健康や体力に自信がついた</t>
  </si>
  <si>
    <t>お互いに助け合うことができた</t>
  </si>
  <si>
    <t>よかったことは特にない</t>
  </si>
  <si>
    <t>趣味（囲碁，将棋，カラオケなど）</t>
  </si>
  <si>
    <t>教育関連・文化啓発活動（子ども会の育成，郷土芸能の伝承等）</t>
  </si>
  <si>
    <t>学校支援活動（学習活動，学校行事等の補助，校内の環境整備）</t>
  </si>
  <si>
    <t>生活環境改善（環境美化，緑化推進，まちづくり等）</t>
  </si>
  <si>
    <t>安全管理（交通安全，防犯・防災等）</t>
  </si>
  <si>
    <t>高齢者の支援（家事援助，移送等）</t>
  </si>
  <si>
    <t>子育て支援（保育の手伝い等）</t>
  </si>
  <si>
    <t>地域行事（祭りなど地域の催しものの世話等）</t>
  </si>
  <si>
    <t>活動・参加したものはない</t>
  </si>
  <si>
    <t>１～２人</t>
  </si>
  <si>
    <t>３～５人</t>
  </si>
  <si>
    <t>６～９人</t>
  </si>
  <si>
    <t>１０人以上</t>
  </si>
  <si>
    <t>週に何度かある</t>
  </si>
  <si>
    <t>月に何度かある</t>
  </si>
  <si>
    <t>年に何度かある</t>
  </si>
  <si>
    <t>ほとんどない</t>
  </si>
  <si>
    <t>自治会・町内会・老人クラブ</t>
  </si>
  <si>
    <t>社会福祉協議会・民生委員</t>
  </si>
  <si>
    <t>医師・歯科医師・看護師</t>
  </si>
  <si>
    <t>地域包括支援センター・役所・役場</t>
  </si>
  <si>
    <t>兄弟姉妹・親戚・親・孫</t>
  </si>
  <si>
    <t>現在の住居にずっと住み続けたい</t>
  </si>
  <si>
    <t>家族や親族，兄弟姉妹のところへ移り住みたい</t>
  </si>
  <si>
    <t>グループホームに入居したい</t>
  </si>
  <si>
    <t>有料老人ホーム・軽費老人ホームに入居したい</t>
  </si>
  <si>
    <t>介護保険施設に入所したい</t>
  </si>
  <si>
    <t>参加してもよい</t>
  </si>
  <si>
    <t>参加したくない</t>
  </si>
  <si>
    <t>既に参加している</t>
  </si>
  <si>
    <t>高血圧</t>
  </si>
  <si>
    <t>脳卒中（脳出血･ 脳梗塞等）</t>
  </si>
  <si>
    <t>心臓病</t>
  </si>
  <si>
    <t>糖尿病</t>
  </si>
  <si>
    <t>呼吸器の病気（肺炎や気管支炎等）</t>
  </si>
  <si>
    <t>胃腸・肝臓・胆のうの病気</t>
  </si>
  <si>
    <t>腎臓・前立腺の病気</t>
  </si>
  <si>
    <t>筋骨格の病気（骨粗しょう症、関節症等）</t>
  </si>
  <si>
    <t>がん（悪性新生物）</t>
  </si>
  <si>
    <t>血液・免疫の病気</t>
  </si>
  <si>
    <t>うつ病</t>
  </si>
  <si>
    <t>認知症（アルツハイマー病等）</t>
  </si>
  <si>
    <t>パーキンソン病</t>
  </si>
  <si>
    <t>目の病気</t>
  </si>
  <si>
    <t>耳の病気</t>
  </si>
  <si>
    <t>困ったときは近隣同士で助けあっている</t>
  </si>
  <si>
    <t>講や結（ゆい）など伝統的なつながりが残っている</t>
  </si>
  <si>
    <t>町内会・自治会・子ども会などの地縁団体の活動が行われている</t>
  </si>
  <si>
    <t>公民館や集会所など気軽に集まれる場所があり，利用されている</t>
  </si>
  <si>
    <t>行政が主催するイベントに住民が参加している</t>
  </si>
  <si>
    <t>学校等が実施している行事等に住民が参加している</t>
  </si>
  <si>
    <t>行われていることはない（よく知らない）</t>
  </si>
  <si>
    <t>上段：回答数
下段：構成比</t>
    <rPh sb="0" eb="2">
      <t>ジョウダン</t>
    </rPh>
    <rPh sb="3" eb="6">
      <t>カイトウスウ</t>
    </rPh>
    <rPh sb="7" eb="9">
      <t>ゲダン</t>
    </rPh>
    <rPh sb="10" eb="13">
      <t>コウセイヒ</t>
    </rPh>
    <phoneticPr fontId="2"/>
  </si>
  <si>
    <t>全　体</t>
    <rPh sb="0" eb="1">
      <t>ゼン</t>
    </rPh>
    <rPh sb="2" eb="3">
      <t>カラダ</t>
    </rPh>
    <phoneticPr fontId="2"/>
  </si>
  <si>
    <t>現在の幸福度</t>
  </si>
  <si>
    <t>10点</t>
  </si>
  <si>
    <t>週４回以上</t>
    <phoneticPr fontId="2"/>
  </si>
  <si>
    <t>活動に関する情報をもっと提供する</t>
    <phoneticPr fontId="2"/>
  </si>
  <si>
    <t>活動に関する情報をもっと提供する</t>
    <phoneticPr fontId="2"/>
  </si>
  <si>
    <t>活動に関する情報をもっと提供する</t>
    <phoneticPr fontId="2"/>
  </si>
  <si>
    <t>活動に関する情報をもっと提供する</t>
    <phoneticPr fontId="2"/>
  </si>
  <si>
    <t>近隣同士で挨拶や立ち話をしている</t>
    <phoneticPr fontId="2"/>
  </si>
  <si>
    <t>近隣同士で挨拶や立ち話をしている</t>
    <phoneticPr fontId="2"/>
  </si>
  <si>
    <t>近隣同士で挨拶や立ち話をしている</t>
    <phoneticPr fontId="2"/>
  </si>
  <si>
    <t>会・グループ等への参加の頻度（ボランティアのグループ）</t>
  </si>
  <si>
    <t>１．会，グループ及び社会活動に参加している人の意向</t>
  </si>
  <si>
    <t>　（１）会・グループ</t>
  </si>
  <si>
    <t>　　１．ボランティア活動をする上で必要な自治体の取り組み（複数回答）</t>
  </si>
  <si>
    <t>会・グループ等への参加の頻度（スポーツ関係のグループやクラブ）</t>
  </si>
  <si>
    <t>　　２．ボランティア活動をする上で必要な自治体の取り組み（複数回答）</t>
  </si>
  <si>
    <t>会・グループ等への参加の頻度（趣味関係のグループ）</t>
  </si>
  <si>
    <t>　　３．ボランティア活動をする上で必要な自治体の取り組み（複数回答）</t>
  </si>
  <si>
    <t>会・グループ等への参加の頻度（学習・教養サークル）</t>
  </si>
  <si>
    <t>　　４．ボランティア活動をする上で必要な自治体の取り組み（複数回答）</t>
  </si>
  <si>
    <t>会・グループ等への参加の頻度（老人クラブ）</t>
  </si>
  <si>
    <t>会・グループ等への参加の頻度（介護予防のための通いの場）</t>
    <phoneticPr fontId="2"/>
  </si>
  <si>
    <t>　　５．ボランティア活動をする上で必要な自治体の取り組み（複数回答）</t>
  </si>
  <si>
    <t>会・グループ等への参加の頻度（町内会・自治会）</t>
  </si>
  <si>
    <t>会・グループ等への参加の頻度（収入のある仕事）</t>
  </si>
  <si>
    <t>この１年間に社会活動に参加しているか（複数回答）</t>
  </si>
  <si>
    <t>健康・スポーツ・レクリエーション（体操，歩こう会，グラウンド・ゴルフ等）</t>
  </si>
  <si>
    <t>　（２）社会参加活動や仕事</t>
  </si>
  <si>
    <t>　　６．ボランティア活動をする上で必要な自治体の取り組み（複数回答）</t>
    <phoneticPr fontId="2"/>
  </si>
  <si>
    <t>　　７．ボランティア活動をする上で必要な自治体の取り組み（複数回答）</t>
    <phoneticPr fontId="2"/>
  </si>
  <si>
    <t>　　８．ボランティア活動をする上で必要な自治体の取り組み（複数回答）</t>
    <phoneticPr fontId="2"/>
  </si>
  <si>
    <t>２．会，グループ及び社会参加を行っている人のいる地域の実態</t>
  </si>
  <si>
    <t>　（１）地域で行われていること</t>
  </si>
  <si>
    <t>　　１．住まいの地域で行われていること（複数回答）</t>
  </si>
  <si>
    <t>　　２．住まいの地域で行われていること（複数回答）</t>
  </si>
  <si>
    <t>　　４．住まいの地域で行われていること（複数回答）</t>
  </si>
  <si>
    <t>　　５．住まいの地域で行われていること（複数回答）</t>
  </si>
  <si>
    <t>　　６．住まいの地域で行われていること（複数回答）</t>
    <phoneticPr fontId="2"/>
  </si>
  <si>
    <t>　　７．住まいの地域で行われていること（複数回答）</t>
    <phoneticPr fontId="2"/>
  </si>
  <si>
    <t>　　８．住まいの地域で行われていること（複数回答）</t>
    <phoneticPr fontId="2"/>
  </si>
  <si>
    <t>サンプル数</t>
    <phoneticPr fontId="2"/>
  </si>
  <si>
    <t>　（３）安否確認や見守り活動の状況</t>
  </si>
  <si>
    <t>　　１．安否確認や見守り活動の状況</t>
  </si>
  <si>
    <t>サンプル数</t>
    <phoneticPr fontId="2"/>
  </si>
  <si>
    <t>　　２．安否確認や見守り活動の状況</t>
  </si>
  <si>
    <t>　　３．安否確認や見守り活動の状況</t>
  </si>
  <si>
    <t>　　４．安否確認や見守り活動の状況</t>
  </si>
  <si>
    <t>　　５．安否確認や見守り活動の状況</t>
  </si>
  <si>
    <t>会・グループ等への参加の頻度（介護予防のための通いの場）</t>
    <phoneticPr fontId="2"/>
  </si>
  <si>
    <t>　　６．安否確認や見守り活動の状況</t>
    <phoneticPr fontId="2"/>
  </si>
  <si>
    <t>　　７．安否確認や見守り活動の状況</t>
    <phoneticPr fontId="2"/>
  </si>
  <si>
    <t>　　８．安否確認や見守り活動の状況</t>
    <phoneticPr fontId="2"/>
  </si>
  <si>
    <t>サンプル数</t>
    <phoneticPr fontId="2"/>
  </si>
  <si>
    <t>サンプル数</t>
    <phoneticPr fontId="2"/>
  </si>
  <si>
    <t>サンプル数</t>
    <phoneticPr fontId="2"/>
  </si>
  <si>
    <t>十分に行われていると思う</t>
    <phoneticPr fontId="2"/>
  </si>
  <si>
    <t>　（４）社会参加活動や仕事</t>
  </si>
  <si>
    <t>相談相手（複数回答）</t>
  </si>
  <si>
    <t>とても感じる</t>
    <phoneticPr fontId="2"/>
  </si>
  <si>
    <t>３．今後生活をしたい場所，最期を迎えたい場所と地域の実態等との相関</t>
  </si>
  <si>
    <t>　（１）今後希望する生活場所</t>
  </si>
  <si>
    <t>　　１．地域のつながりの意識</t>
  </si>
  <si>
    <t>十分に行われていると思う</t>
    <phoneticPr fontId="2"/>
  </si>
  <si>
    <t>十分感じている</t>
    <phoneticPr fontId="2"/>
  </si>
  <si>
    <t>　　３．生きがいの程度</t>
  </si>
  <si>
    <t>最期を迎えたい場所</t>
  </si>
  <si>
    <t>病院</t>
    <phoneticPr fontId="2"/>
  </si>
  <si>
    <t>　（２）最期を迎えたい場所</t>
  </si>
  <si>
    <t>　　２．今後希望する生活場所</t>
  </si>
  <si>
    <t>　　３．相談相手（複数回答）</t>
  </si>
  <si>
    <t>　　４．地域のつながりの意識</t>
  </si>
  <si>
    <t>　　６．生きがいの程度</t>
  </si>
  <si>
    <t>　　７．どのような介護を受けたいか</t>
  </si>
  <si>
    <t>病院</t>
    <phoneticPr fontId="2"/>
  </si>
  <si>
    <t>　　８．受けたい医療等の家族との話し合いの有無</t>
  </si>
  <si>
    <t>配偶者</t>
    <phoneticPr fontId="2"/>
  </si>
  <si>
    <t>どちらかといえば不十分だと思う</t>
    <phoneticPr fontId="2"/>
  </si>
  <si>
    <t>４．高齢者の安否確認や見守り活動が活発な地域での状況</t>
  </si>
  <si>
    <t>　（１）たすけあいの状況</t>
  </si>
  <si>
    <t>　　１．心配事や愚痴を聞いてくれる人（複数回答）</t>
  </si>
  <si>
    <t>どちらかといえば不十分だと思う</t>
    <phoneticPr fontId="2"/>
  </si>
  <si>
    <t>配偶者</t>
    <phoneticPr fontId="2"/>
  </si>
  <si>
    <t>　　２．看病や世話をしてくれる人（複数回答）</t>
  </si>
  <si>
    <t>　（２）社会参加活動の状況</t>
  </si>
  <si>
    <t>ない</t>
    <phoneticPr fontId="2"/>
  </si>
  <si>
    <t>趣味（囲碁，将棋，カラオケなど）</t>
    <phoneticPr fontId="2"/>
  </si>
  <si>
    <t>病院などの医療施設</t>
    <phoneticPr fontId="2"/>
  </si>
  <si>
    <t>　（３）就労の有無</t>
  </si>
  <si>
    <t>　　１．収入のある仕事の頻度</t>
  </si>
  <si>
    <t>　（４）治療中疾患の有無</t>
  </si>
  <si>
    <t>　　１．治療中疾患の有無及び種類（複数回答）</t>
  </si>
  <si>
    <t>　（５）最期を迎えたい場所</t>
  </si>
  <si>
    <t>　　１．最期を迎えたい場所</t>
  </si>
  <si>
    <t>生きがいの有無</t>
  </si>
  <si>
    <t>是非参加したい</t>
    <phoneticPr fontId="2"/>
  </si>
  <si>
    <t>５．高齢者の生きがいの有無や幸福度の現状</t>
  </si>
  <si>
    <t>　（１）生きがいの有無</t>
  </si>
  <si>
    <t>　　１．地域づくりへの参加意欲</t>
  </si>
  <si>
    <t>　　２．地域づくりの企画・運営への参加意欲</t>
  </si>
  <si>
    <t>是非参加したい</t>
    <phoneticPr fontId="2"/>
  </si>
  <si>
    <t>　（２）現在の幸福度</t>
  </si>
  <si>
    <t>　　３．看病や世話をしてくれる人（複数回答）</t>
  </si>
  <si>
    <t>　　４．会・グループ等への参加の頻度（学習・教養サークル）</t>
    <rPh sb="19" eb="21">
      <t>ガクシュウ</t>
    </rPh>
    <rPh sb="22" eb="24">
      <t>キョウヨウ</t>
    </rPh>
    <phoneticPr fontId="2"/>
  </si>
  <si>
    <t>　　５．会・グループ等への参加の頻度（介護予防のための通いの場）</t>
    <rPh sb="19" eb="21">
      <t>カイゴヨ</t>
    </rPh>
    <rPh sb="21" eb="31">
      <t>ボウノタメノカヨイノバ</t>
    </rPh>
    <phoneticPr fontId="2"/>
  </si>
  <si>
    <t>　　６．会・グループ等への参加の頻度（老人クラブ）</t>
    <rPh sb="19" eb="21">
      <t>ロウジン</t>
    </rPh>
    <phoneticPr fontId="2"/>
  </si>
  <si>
    <t>５．高齢者の生きがいの有無や幸福度の現状</t>
    <phoneticPr fontId="2"/>
  </si>
  <si>
    <t>　　７．会・グループ等への参加の頻度（町内会・自治会）</t>
    <rPh sb="19" eb="21">
      <t>チョウナイ</t>
    </rPh>
    <rPh sb="21" eb="22">
      <t>カイ</t>
    </rPh>
    <rPh sb="23" eb="26">
      <t>ジチカイ</t>
    </rPh>
    <phoneticPr fontId="2"/>
  </si>
  <si>
    <t>　　８．会・グループ等への参加の頻度（収入のある仕事）</t>
    <rPh sb="19" eb="21">
      <t>シュウニュウ</t>
    </rPh>
    <rPh sb="24" eb="26">
      <t>シゴト</t>
    </rPh>
    <phoneticPr fontId="2"/>
  </si>
  <si>
    <t>　　９．心配事や愚痴を聞いてくれる人（複数回答）</t>
    <phoneticPr fontId="2"/>
  </si>
  <si>
    <t>　　２．心配事や愚痴を聞いてあげる人（複数回答）</t>
  </si>
  <si>
    <t>　　１０．心配事や愚痴を聞いてあげる人（複数回答）</t>
    <phoneticPr fontId="2"/>
  </si>
  <si>
    <t>　　１１．看病や世話をしてくれる人（複数回答）</t>
    <phoneticPr fontId="2"/>
  </si>
  <si>
    <t>　　４．看病や世話をしてあげる人（複数回答）</t>
  </si>
  <si>
    <t>　　１２．看病や世話をしてあげる人（複数回答）</t>
    <phoneticPr fontId="2"/>
  </si>
  <si>
    <t>　　５．相談相手（複数回答）</t>
  </si>
  <si>
    <t>　　１３．相談相手（複数回答）</t>
    <phoneticPr fontId="2"/>
  </si>
  <si>
    <t>　　６．友人と会う頻度</t>
  </si>
  <si>
    <t>　　１４．友人と会う頻度</t>
    <phoneticPr fontId="2"/>
  </si>
  <si>
    <t>　　７．１ヶ月間，何人の友人と会ったか</t>
  </si>
  <si>
    <t>　　１５．１ヶ月間，何人の友人と会ったか</t>
    <phoneticPr fontId="2"/>
  </si>
  <si>
    <t>　　１６．今後希望する生活場所</t>
    <phoneticPr fontId="2"/>
  </si>
  <si>
    <t>　　１７．安否確認や見守り活動の状況</t>
    <phoneticPr fontId="2"/>
  </si>
  <si>
    <t>　　１８．生きがいの程度</t>
    <phoneticPr fontId="2"/>
  </si>
  <si>
    <t>　　１９．どのような介護を受けたいか</t>
    <phoneticPr fontId="2"/>
  </si>
  <si>
    <t>　　２０．受けたい医療等の家族との話し合いの有無</t>
    <phoneticPr fontId="2"/>
  </si>
  <si>
    <t>　　２１．最期を迎えたい場所</t>
    <phoneticPr fontId="2"/>
  </si>
  <si>
    <t>週４回以上</t>
    <phoneticPr fontId="2"/>
  </si>
  <si>
    <t>週４回以上</t>
    <phoneticPr fontId="2"/>
  </si>
  <si>
    <t>週４回以上</t>
    <phoneticPr fontId="2"/>
  </si>
  <si>
    <t>配偶者</t>
    <phoneticPr fontId="2"/>
  </si>
  <si>
    <t>自治会・町内会・老人クラブ</t>
    <phoneticPr fontId="2"/>
  </si>
  <si>
    <t>毎日ある</t>
    <phoneticPr fontId="2"/>
  </si>
  <si>
    <t>０人（いない）</t>
    <phoneticPr fontId="2"/>
  </si>
  <si>
    <t>現在の住居にずっと住み続けたい</t>
    <phoneticPr fontId="2"/>
  </si>
  <si>
    <t>十分に行われていると思う</t>
    <phoneticPr fontId="2"/>
  </si>
  <si>
    <t>自宅で家族中心の介護を受けたい</t>
    <phoneticPr fontId="2"/>
  </si>
  <si>
    <t>詳しく話し合っている</t>
    <phoneticPr fontId="2"/>
  </si>
  <si>
    <t>はい</t>
    <phoneticPr fontId="2"/>
  </si>
  <si>
    <t>いいえ</t>
    <phoneticPr fontId="2"/>
  </si>
  <si>
    <t>気分が沈んだり憂鬱になったりするか</t>
    <phoneticPr fontId="2"/>
  </si>
  <si>
    <t>　（３）気分が沈んだり憂鬱になったりするか</t>
  </si>
  <si>
    <t>気分が沈んだり憂鬱になったりするか</t>
    <phoneticPr fontId="2"/>
  </si>
  <si>
    <t>気分が沈んだり憂鬱になったりするか</t>
    <phoneticPr fontId="2"/>
  </si>
  <si>
    <t>はい</t>
    <phoneticPr fontId="2"/>
  </si>
  <si>
    <t>いいえ</t>
    <phoneticPr fontId="2"/>
  </si>
  <si>
    <t>はい</t>
    <phoneticPr fontId="2"/>
  </si>
  <si>
    <t>自治会・町内会・老人クラブ</t>
    <phoneticPr fontId="2"/>
  </si>
  <si>
    <t>毎日ある</t>
    <phoneticPr fontId="2"/>
  </si>
  <si>
    <t>はい</t>
    <phoneticPr fontId="2"/>
  </si>
  <si>
    <t>０人（いない）</t>
    <phoneticPr fontId="2"/>
  </si>
  <si>
    <t>気分が沈んだり憂鬱になったりするか</t>
    <phoneticPr fontId="2"/>
  </si>
  <si>
    <t>１０
人
以
上</t>
    <phoneticPr fontId="2"/>
  </si>
  <si>
    <t>　（４）興味がわかない，楽しめないと感じるか</t>
  </si>
  <si>
    <t>配偶者</t>
    <phoneticPr fontId="2"/>
  </si>
  <si>
    <t>興味がわかない，楽しめないと感じるか</t>
    <phoneticPr fontId="2"/>
  </si>
  <si>
    <t>いいえ</t>
    <phoneticPr fontId="2"/>
  </si>
  <si>
    <t>興味がわかない，楽しめないと感じるか</t>
    <phoneticPr fontId="2"/>
  </si>
  <si>
    <t>興味がわかない，楽しめないと感じるか</t>
    <phoneticPr fontId="2"/>
  </si>
  <si>
    <t>いいえ</t>
    <phoneticPr fontId="2"/>
  </si>
  <si>
    <t>自治会・町内会・老人クラブ</t>
    <phoneticPr fontId="2"/>
  </si>
  <si>
    <t>毎日ある</t>
    <phoneticPr fontId="2"/>
  </si>
  <si>
    <t>はい</t>
    <phoneticPr fontId="2"/>
  </si>
  <si>
    <t>生きがいを感じるとき（複数回答）</t>
  </si>
  <si>
    <t>仕事に打ち込んでいるとき</t>
  </si>
  <si>
    <t>趣味やスポーツ・レクリエーションに熱中しているとき</t>
  </si>
  <si>
    <t>勉強や教養を高めるための活動に取り組んでいるとき</t>
  </si>
  <si>
    <t>子どもや孫など家族との団らんのとき</t>
  </si>
  <si>
    <t>友人や知人と食事，雑談をしているとき</t>
  </si>
  <si>
    <t>テレビを見たり，ラジオを聞いているとき</t>
  </si>
  <si>
    <t>ボランティアや地域の活動をしているとき</t>
  </si>
  <si>
    <t>生きがいを感じることはない</t>
  </si>
  <si>
    <t>　（５）生きがいを感じるとき</t>
  </si>
  <si>
    <t>　　１．社会活動への参加状況（複数回答）</t>
  </si>
  <si>
    <t>趣味（囲碁，将棋，カラオケなど）</t>
    <phoneticPr fontId="2"/>
  </si>
  <si>
    <t>生活に張りや充実感がでてきた</t>
    <phoneticPr fontId="2"/>
  </si>
  <si>
    <t>家庭の事情（通院，家事，育児や介護）があるから</t>
    <phoneticPr fontId="2"/>
  </si>
  <si>
    <t>看病や世話をしてくれる人（複数回答）</t>
  </si>
  <si>
    <t>６．将来受けたい介護・医療</t>
  </si>
  <si>
    <t>　（１）病気になったときに世話してくれる人がいるか</t>
  </si>
  <si>
    <t>　　１．どのような介護を受けたいか</t>
  </si>
  <si>
    <t>　　２．受けたい医療等の家族との話し合いの有無</t>
  </si>
  <si>
    <t>　　３．最期を迎えたい場所</t>
  </si>
  <si>
    <t>自宅で家族中心の介護を受けたい</t>
    <phoneticPr fontId="2"/>
  </si>
  <si>
    <t>　（２）今後どのような介護を受けたいか</t>
  </si>
  <si>
    <t>十分に行われていると思う</t>
    <phoneticPr fontId="2"/>
  </si>
  <si>
    <t>十分感じている</t>
    <phoneticPr fontId="2"/>
  </si>
  <si>
    <t>県推計人口及び人口動態（市町村別）</t>
    <phoneticPr fontId="10"/>
  </si>
  <si>
    <t>- 令和2(2020)年8月1日現在 - 鹿児島県企画部統計課</t>
    <phoneticPr fontId="10"/>
  </si>
  <si>
    <t>市町村</t>
  </si>
  <si>
    <t>世帯数</t>
  </si>
  <si>
    <t>推計人口</t>
  </si>
  <si>
    <t>人口動態</t>
  </si>
  <si>
    <t>対前月
増減数</t>
  </si>
  <si>
    <t>対前年
増減数</t>
  </si>
  <si>
    <t>男</t>
  </si>
  <si>
    <t>女</t>
  </si>
  <si>
    <t>男女計</t>
  </si>
  <si>
    <t>自然動態</t>
  </si>
  <si>
    <t>社会動態</t>
  </si>
  <si>
    <t>市部計</t>
  </si>
  <si>
    <t>郡部計</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</si>
  <si>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</si>
  <si>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</si>
  <si>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</si>
  <si>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</si>
  <si>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</si>
  <si>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</si>
  <si>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</si>
  <si>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</si>
  <si>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</si>
  <si>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</si>
  <si>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</si>
  <si>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</si>
  <si>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</si>
  <si>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</si>
  <si>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</si>
  <si>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</si>
  <si>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</si>
  <si>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</si>
  <si>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</si>
  <si>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鹿児島郡</t>
  </si>
  <si>
    <t>三島村</t>
  </si>
  <si>
    <t>十島村</t>
  </si>
  <si>
    <t>薩摩郡</t>
  </si>
  <si>
    <t>さつま町</t>
  </si>
  <si>
    <t>出水郡</t>
  </si>
  <si>
    <t>長島町</t>
  </si>
  <si>
    <t>姶良郡</t>
  </si>
  <si>
    <t>湧水町</t>
  </si>
  <si>
    <t>曽於郡</t>
  </si>
  <si>
    <t>大崎町</t>
  </si>
  <si>
    <t>肝属郡</t>
  </si>
  <si>
    <t>東串良町</t>
  </si>
  <si>
    <t>錦江町</t>
  </si>
  <si>
    <t>南大隅町</t>
  </si>
  <si>
    <t>肝付町</t>
  </si>
  <si>
    <t>熊毛郡</t>
  </si>
  <si>
    <t>中種子町</t>
  </si>
  <si>
    <t>南種子町</t>
  </si>
  <si>
    <t>屋久島町</t>
  </si>
  <si>
    <t>大島郡</t>
  </si>
  <si>
    <t>大和村</t>
  </si>
  <si>
    <t>宇検村</t>
  </si>
  <si>
    <t>瀬戸内町</t>
  </si>
  <si>
    <t>龍郷町</t>
  </si>
  <si>
    <t>喜界町</t>
  </si>
  <si>
    <t>徳之島町</t>
  </si>
  <si>
    <t>天城町</t>
  </si>
  <si>
    <t>伊仙町</t>
  </si>
  <si>
    <t>和泊町</t>
  </si>
  <si>
    <t>知名町</t>
  </si>
  <si>
    <t>与論町</t>
  </si>
  <si>
    <t>(単位：人）</t>
    <rPh sb="1" eb="3">
      <t>タンイ</t>
    </rPh>
    <rPh sb="4" eb="5">
      <t>ニン</t>
    </rPh>
    <phoneticPr fontId="10"/>
  </si>
  <si>
    <t>世帯数</t>
    <rPh sb="0" eb="3">
      <t>セタイスウ</t>
    </rPh>
    <phoneticPr fontId="16"/>
  </si>
  <si>
    <t>女</t>
    <phoneticPr fontId="16"/>
  </si>
  <si>
    <t>増減</t>
    <rPh sb="0" eb="2">
      <t>ゾウゲン</t>
    </rPh>
    <phoneticPr fontId="16"/>
  </si>
  <si>
    <t xml:space="preserve">   自  然  動 態    </t>
    <rPh sb="11" eb="12">
      <t>タイ</t>
    </rPh>
    <phoneticPr fontId="16"/>
  </si>
  <si>
    <t>社　会　動　態</t>
    <rPh sb="0" eb="1">
      <t>シャ</t>
    </rPh>
    <rPh sb="2" eb="3">
      <t>カイ</t>
    </rPh>
    <rPh sb="4" eb="5">
      <t>ドウ</t>
    </rPh>
    <rPh sb="6" eb="7">
      <t>タイ</t>
    </rPh>
    <phoneticPr fontId="10"/>
  </si>
  <si>
    <t>うち
外国人</t>
    <rPh sb="3" eb="6">
      <t>ガイコクジン</t>
    </rPh>
    <phoneticPr fontId="10"/>
  </si>
  <si>
    <t>自然増減</t>
    <rPh sb="2" eb="3">
      <t>ゾウ</t>
    </rPh>
    <rPh sb="3" eb="4">
      <t>ゲン</t>
    </rPh>
    <phoneticPr fontId="16"/>
  </si>
  <si>
    <t>社会増減</t>
    <rPh sb="2" eb="3">
      <t>ゾウ</t>
    </rPh>
    <rPh sb="3" eb="4">
      <t>ゲン</t>
    </rPh>
    <phoneticPr fontId="16"/>
  </si>
  <si>
    <t>県　　計</t>
  </si>
  <si>
    <t>市町村規模</t>
    <rPh sb="0" eb="3">
      <t>シチョウソン</t>
    </rPh>
    <rPh sb="3" eb="5">
      <t>キボ</t>
    </rPh>
    <phoneticPr fontId="10"/>
  </si>
  <si>
    <t>１：鹿児島市</t>
  </si>
  <si>
    <t>市 部 計</t>
  </si>
  <si>
    <t>２：５万人以上の市</t>
  </si>
  <si>
    <t>郡 部 計</t>
  </si>
  <si>
    <t>３：１万人～５万人以上の市町</t>
  </si>
  <si>
    <t>４：１万人未満の市町村</t>
  </si>
  <si>
    <t>薩摩川内市</t>
    <rPh sb="0" eb="2">
      <t>サツマ</t>
    </rPh>
    <rPh sb="2" eb="5">
      <t>センダイシ</t>
    </rPh>
    <phoneticPr fontId="10"/>
  </si>
  <si>
    <t>日置市</t>
    <rPh sb="0" eb="1">
      <t>ヒ</t>
    </rPh>
    <rPh sb="1" eb="2">
      <t>オキ</t>
    </rPh>
    <rPh sb="2" eb="3">
      <t>シ</t>
    </rPh>
    <phoneticPr fontId="10"/>
  </si>
  <si>
    <t>曽於市</t>
    <rPh sb="0" eb="1">
      <t>ソ</t>
    </rPh>
    <rPh sb="1" eb="2">
      <t>オ</t>
    </rPh>
    <rPh sb="2" eb="3">
      <t>シ</t>
    </rPh>
    <phoneticPr fontId="10"/>
  </si>
  <si>
    <t>霧島市</t>
    <rPh sb="0" eb="1">
      <t>キリ</t>
    </rPh>
    <rPh sb="1" eb="2">
      <t>シマ</t>
    </rPh>
    <rPh sb="2" eb="3">
      <t>シ</t>
    </rPh>
    <phoneticPr fontId="10"/>
  </si>
  <si>
    <t>いちき串木野市</t>
    <rPh sb="3" eb="7">
      <t>クシキノシ</t>
    </rPh>
    <phoneticPr fontId="10"/>
  </si>
  <si>
    <t>南さつま市</t>
    <rPh sb="0" eb="1">
      <t>ミナミ</t>
    </rPh>
    <rPh sb="4" eb="5">
      <t>シ</t>
    </rPh>
    <phoneticPr fontId="10"/>
  </si>
  <si>
    <t>志布志市</t>
    <rPh sb="0" eb="3">
      <t>シブシ</t>
    </rPh>
    <rPh sb="3" eb="4">
      <t>シ</t>
    </rPh>
    <phoneticPr fontId="10"/>
  </si>
  <si>
    <t>奄美市</t>
    <rPh sb="0" eb="1">
      <t>エン</t>
    </rPh>
    <rPh sb="1" eb="2">
      <t>ビ</t>
    </rPh>
    <rPh sb="2" eb="3">
      <t>シ</t>
    </rPh>
    <phoneticPr fontId="10"/>
  </si>
  <si>
    <t>南九州市</t>
    <rPh sb="0" eb="1">
      <t>ミナミ</t>
    </rPh>
    <rPh sb="1" eb="4">
      <t>キュウシュウシ</t>
    </rPh>
    <phoneticPr fontId="10"/>
  </si>
  <si>
    <t>伊佐市</t>
    <rPh sb="0" eb="2">
      <t>イサ</t>
    </rPh>
    <phoneticPr fontId="10"/>
  </si>
  <si>
    <t>姶良市</t>
    <rPh sb="0" eb="2">
      <t>アイラ</t>
    </rPh>
    <rPh sb="2" eb="3">
      <t>シ</t>
    </rPh>
    <phoneticPr fontId="10"/>
  </si>
  <si>
    <t>薩 摩 郡</t>
  </si>
  <si>
    <t>さつま町</t>
    <rPh sb="3" eb="4">
      <t>チョウ</t>
    </rPh>
    <phoneticPr fontId="10"/>
  </si>
  <si>
    <t>出 水 郡</t>
  </si>
  <si>
    <t>姶 良 郡</t>
  </si>
  <si>
    <t>湧水町</t>
    <rPh sb="0" eb="3">
      <t>ユウスイチョウ</t>
    </rPh>
    <phoneticPr fontId="10"/>
  </si>
  <si>
    <t>曽 於 郡</t>
  </si>
  <si>
    <t>大崎町</t>
    <rPh sb="0" eb="3">
      <t>オオサキチョウ</t>
    </rPh>
    <phoneticPr fontId="10"/>
  </si>
  <si>
    <t>肝 属 郡</t>
  </si>
  <si>
    <t>錦江町</t>
    <rPh sb="0" eb="3">
      <t>キンコウチョウ</t>
    </rPh>
    <phoneticPr fontId="10"/>
  </si>
  <si>
    <t>南大隅町</t>
    <rPh sb="0" eb="1">
      <t>ミナミ</t>
    </rPh>
    <rPh sb="1" eb="4">
      <t>オオスミチョウ</t>
    </rPh>
    <phoneticPr fontId="10"/>
  </si>
  <si>
    <t>肝付町</t>
    <rPh sb="0" eb="3">
      <t>キモツキチョウ</t>
    </rPh>
    <phoneticPr fontId="10"/>
  </si>
  <si>
    <t>熊 毛 郡</t>
  </si>
  <si>
    <t>屋久島町</t>
    <rPh sb="2" eb="3">
      <t>シマ</t>
    </rPh>
    <phoneticPr fontId="10"/>
  </si>
  <si>
    <t>大 島 郡</t>
  </si>
  <si>
    <t>（注）1．県計は，転入・転出の県外分のみを推計要素としているので市町村人口の合計とは一致しない。</t>
    <phoneticPr fontId="18"/>
  </si>
  <si>
    <t>　　　2．各市町村の世帯数・人口は平成27年国勢調査の確定数により推計したものである。</t>
    <phoneticPr fontId="18"/>
  </si>
  <si>
    <t>　　３．住まいの地域で行われていること（複数回答）</t>
  </si>
  <si>
    <t>健康・スポーツ・レクリエーション活動（体操，歩こう会，グラウンド・ゴルフ等）</t>
    <rPh sb="36" eb="37">
      <t>トウ</t>
    </rPh>
    <phoneticPr fontId="2"/>
  </si>
  <si>
    <t>サンプル数</t>
    <rPh sb="4" eb="5">
      <t>スウ</t>
    </rPh>
    <phoneticPr fontId="2"/>
  </si>
  <si>
    <t>活動に関する情報をもっと提供する</t>
  </si>
  <si>
    <t>No.</t>
    <phoneticPr fontId="2"/>
  </si>
  <si>
    <t>シート名</t>
  </si>
  <si>
    <t>大項目</t>
  </si>
  <si>
    <t>中項目</t>
  </si>
  <si>
    <t>小項目</t>
  </si>
  <si>
    <t>縦-項目</t>
  </si>
  <si>
    <t>横-問番号</t>
    <rPh sb="2" eb="3">
      <t>トイ</t>
    </rPh>
    <rPh sb="3" eb="5">
      <t>バンゴウ</t>
    </rPh>
    <phoneticPr fontId="2"/>
  </si>
  <si>
    <t>横-項目</t>
  </si>
  <si>
    <t>（１）会・グループ</t>
  </si>
  <si>
    <t>１．ボランティア活動をする上で必要な自治体の取り組み（複数回答）</t>
  </si>
  <si>
    <t>問14-複（実態）</t>
  </si>
  <si>
    <t>問5-1-1（ニーズ）</t>
  </si>
  <si>
    <t>２．ボランティア活動をする上で必要な自治体の取り組み（複数回答）</t>
  </si>
  <si>
    <t>問5-1-2（ニーズ）</t>
  </si>
  <si>
    <t>３．ボランティア活動をする上で必要な自治体の取り組み（複数回答）</t>
  </si>
  <si>
    <t>問5-1-3（ニーズ）</t>
  </si>
  <si>
    <t>４．ボランティア活動をする上で必要な自治体の取り組み（複数回答）</t>
  </si>
  <si>
    <t>問5-1-4（ニーズ）</t>
  </si>
  <si>
    <t>問5-1-5（ニーズ）</t>
  </si>
  <si>
    <t>問5-1-6（ニーズ）</t>
  </si>
  <si>
    <t>問5-1-7（ニーズ）</t>
  </si>
  <si>
    <t>（２）社会参加活動や仕事</t>
  </si>
  <si>
    <t>問11-複（実態）</t>
  </si>
  <si>
    <t>（１）地域で行われていること</t>
  </si>
  <si>
    <t>１．住まいの地域で行われていること（複数回答）</t>
  </si>
  <si>
    <t>問4-複（実態）</t>
  </si>
  <si>
    <t>２．住まいの地域で行われていること（複数回答）</t>
  </si>
  <si>
    <t>３．住まいの地域で行われていること（複数回答）</t>
  </si>
  <si>
    <t>４．住まいの地域で行われていること（複数回答）</t>
  </si>
  <si>
    <t>この１年間に社会活動に参加しているか（複数回答）</t>
    <rPh sb="3" eb="5">
      <t>ネンカン</t>
    </rPh>
    <rPh sb="6" eb="8">
      <t>シャカイ</t>
    </rPh>
    <rPh sb="8" eb="10">
      <t>カツドウ</t>
    </rPh>
    <rPh sb="11" eb="13">
      <t>サンカ</t>
    </rPh>
    <phoneticPr fontId="1"/>
  </si>
  <si>
    <t>（３）安否確認や見守り活動の状況</t>
  </si>
  <si>
    <t>１．安否確認や見守り活動の状況</t>
  </si>
  <si>
    <t>問7（実態）</t>
  </si>
  <si>
    <t>２．安否確認や見守り活動の状況</t>
  </si>
  <si>
    <t>３．安否確認や見守り活動の状況</t>
  </si>
  <si>
    <t>４．安否確認や見守り活動の状況</t>
  </si>
  <si>
    <t>５．安否確認や見守り活動の状況</t>
  </si>
  <si>
    <t>（４）社会参加活動や仕事</t>
  </si>
  <si>
    <t>（１）今後希望する生活場所</t>
  </si>
  <si>
    <t>１．地域のつながりの意識</t>
  </si>
  <si>
    <t>問3（実態）</t>
  </si>
  <si>
    <t>問6-5-複（ニーズ）</t>
  </si>
  <si>
    <t>相談相手（複数回答）</t>
    <rPh sb="0" eb="2">
      <t>ソウダン</t>
    </rPh>
    <rPh sb="2" eb="4">
      <t>アイテ</t>
    </rPh>
    <phoneticPr fontId="1"/>
  </si>
  <si>
    <t>３．生きがいの程度</t>
  </si>
  <si>
    <t>問9（実態）</t>
  </si>
  <si>
    <t>（２）最期を迎えたい場所</t>
  </si>
  <si>
    <t>問24（実態）</t>
  </si>
  <si>
    <t>最期を迎えたい場所</t>
    <rPh sb="0" eb="2">
      <t>サイゴ</t>
    </rPh>
    <rPh sb="3" eb="4">
      <t>ムカ</t>
    </rPh>
    <rPh sb="7" eb="9">
      <t>バショ</t>
    </rPh>
    <phoneticPr fontId="1"/>
  </si>
  <si>
    <t>問1（実態）</t>
  </si>
  <si>
    <t>３．相談相手（複数回答）</t>
  </si>
  <si>
    <t>４．地域のつながりの意識</t>
  </si>
  <si>
    <t>６．生きがいの程度</t>
  </si>
  <si>
    <t>７．どのような介護を受けたいか</t>
  </si>
  <si>
    <t>問20（実態）</t>
  </si>
  <si>
    <t>８．受けたい医療等の家族との話し合いの有無</t>
  </si>
  <si>
    <t>問23（実態）</t>
  </si>
  <si>
    <t>４．高齢者の安否確認や見守り活動が活発な地域での状況</t>
    <phoneticPr fontId="2"/>
  </si>
  <si>
    <t>（１）たすけあいの状況</t>
  </si>
  <si>
    <t>１．心配事や愚痴を聞いてくれる人（複数回答）</t>
  </si>
  <si>
    <t>問6-1-複（ニーズ）</t>
  </si>
  <si>
    <t>２．看病や世話をしてくれる人（複数回答）</t>
  </si>
  <si>
    <t>問6-3-複（ニーズ）</t>
  </si>
  <si>
    <t>（２）社会参加活動の状況</t>
  </si>
  <si>
    <t>（３）就労の有無</t>
  </si>
  <si>
    <t>１．収入のある仕事の頻度</t>
  </si>
  <si>
    <t>（４）治療中疾患の有無</t>
  </si>
  <si>
    <t>１．治療中疾患の有無及び種類（複数回答）</t>
  </si>
  <si>
    <t>問7-6-複（ニーズ）</t>
  </si>
  <si>
    <t>（５）最期を迎えたい場所</t>
  </si>
  <si>
    <t>１．最期を迎えたい場所</t>
  </si>
  <si>
    <t>（１）生きがいの有無</t>
  </si>
  <si>
    <t>１．地域づくりへの参加意欲</t>
  </si>
  <si>
    <t>問5-2（ニーズ）</t>
  </si>
  <si>
    <t>生きがいの有無</t>
    <rPh sb="0" eb="1">
      <t>イ</t>
    </rPh>
    <rPh sb="5" eb="7">
      <t>ウム</t>
    </rPh>
    <phoneticPr fontId="1"/>
  </si>
  <si>
    <t>２．地域づくりの企画・運営への参加意欲</t>
  </si>
  <si>
    <t>問5-3（ニーズ）</t>
  </si>
  <si>
    <t>（２）現在の幸福度</t>
  </si>
  <si>
    <t>問7-2（ニーズ）</t>
  </si>
  <si>
    <t>現在の幸福度</t>
    <rPh sb="0" eb="2">
      <t>ゲンザイ</t>
    </rPh>
    <rPh sb="3" eb="5">
      <t>コウフク</t>
    </rPh>
    <rPh sb="5" eb="6">
      <t>ド</t>
    </rPh>
    <phoneticPr fontId="1"/>
  </si>
  <si>
    <t>２．心配事や愚痴を聞いてあげる人（複数回答）</t>
  </si>
  <si>
    <t>問6-2-複（ニーズ）</t>
  </si>
  <si>
    <t>３．看病や世話をしてくれる人（複数回答）</t>
  </si>
  <si>
    <t>４．看病や世話をしてあげる人（複数回答）</t>
  </si>
  <si>
    <t>問6-4-複（ニーズ）</t>
  </si>
  <si>
    <t>５．相談相手（複数回答）</t>
  </si>
  <si>
    <t>６．友人と会う頻度</t>
  </si>
  <si>
    <t>問6-6（ニーズ）</t>
  </si>
  <si>
    <t>７．１ヶ月間，何人の友人と会ったか</t>
  </si>
  <si>
    <t>問6-7（ニーズ）</t>
  </si>
  <si>
    <t>８．今後希望する生活場所</t>
  </si>
  <si>
    <t>９．安否確認や見守り活動の状況</t>
  </si>
  <si>
    <t>10．生きがいの程度</t>
  </si>
  <si>
    <t>11．どのような介護を受けたいか</t>
  </si>
  <si>
    <t>12．受けたい医療等の家族との話し合いの有無</t>
  </si>
  <si>
    <t>13．最期を迎えたい場所</t>
  </si>
  <si>
    <t>（３）気分が沈んだり憂鬱になったりするか</t>
  </si>
  <si>
    <t>問7-3（ニーズ）</t>
  </si>
  <si>
    <t>気分が沈んだり憂鬱になったりするか</t>
  </si>
  <si>
    <t>（４）興味がわかない，楽しめないと感じるか</t>
  </si>
  <si>
    <t>問7-4（ニーズ）</t>
  </si>
  <si>
    <t>興味がわかない，楽しめないと感じるか</t>
  </si>
  <si>
    <t>（５）生きがいを感じるとき</t>
  </si>
  <si>
    <t>１．社会活動への参加状況（複数回答）</t>
  </si>
  <si>
    <t>問10-複（実態）</t>
  </si>
  <si>
    <t>生きがいを感じるとき（複数回答）</t>
    <rPh sb="0" eb="1">
      <t>イ</t>
    </rPh>
    <rPh sb="5" eb="6">
      <t>カン</t>
    </rPh>
    <phoneticPr fontId="1"/>
  </si>
  <si>
    <t>問12-分複（実態）</t>
  </si>
  <si>
    <t>問13-分複（実態）</t>
  </si>
  <si>
    <t>（１）病気になったときに世話してくれる人がいるか</t>
  </si>
  <si>
    <t>１．どのような介護を受けたいか</t>
  </si>
  <si>
    <t>２．受けたい医療等の家族との話し合いの有無</t>
  </si>
  <si>
    <t>３．最期を迎えたい場所</t>
  </si>
  <si>
    <t>（２）今後どのような介護を受けたいか</t>
  </si>
  <si>
    <t>（参考）市町村の人口</t>
    <rPh sb="0" eb="2">
      <t>サンコウ</t>
    </rPh>
    <rPh sb="3" eb="6">
      <t>シチョウソン</t>
    </rPh>
    <rPh sb="7" eb="9">
      <t>ジンコウ</t>
    </rPh>
    <phoneticPr fontId="2"/>
  </si>
  <si>
    <t>問5-1-8（ニーズ）</t>
    <phoneticPr fontId="2"/>
  </si>
  <si>
    <t>会・グループ等への参加の頻度（介護予防のための通いの場）</t>
    <rPh sb="15" eb="17">
      <t>カイゴヨ</t>
    </rPh>
    <rPh sb="17" eb="27">
      <t>ボウノタメノカヨイノバ</t>
    </rPh>
    <phoneticPr fontId="2"/>
  </si>
  <si>
    <t>問5-1-8（ニーズ）</t>
    <phoneticPr fontId="2"/>
  </si>
  <si>
    <t>２．今後希望する生活場所</t>
    <phoneticPr fontId="2"/>
  </si>
  <si>
    <t>２．会，グループ及び社会参加を行っている人のいる地域の実態</t>
    <phoneticPr fontId="2"/>
  </si>
  <si>
    <t>（２）会・グループ</t>
    <phoneticPr fontId="2"/>
  </si>
  <si>
    <t>５．ボランティア活動をする上で必要な自治体の取り組み（複数回答）</t>
    <phoneticPr fontId="2"/>
  </si>
  <si>
    <t>６．ボランティア活動をする上で必要な自治体の取り組み（複数回答）</t>
    <phoneticPr fontId="2"/>
  </si>
  <si>
    <t>７．ボランティア活動をする上で必要な自治体の取り組み（複数回答）</t>
    <phoneticPr fontId="2"/>
  </si>
  <si>
    <t>８．ボランティア活動をする上で必要な自治体の取り組み（複数回答）</t>
    <phoneticPr fontId="2"/>
  </si>
  <si>
    <t>１．ボランティア活動をする上で必要な自治体の取り組み（複数回答）</t>
    <phoneticPr fontId="2"/>
  </si>
  <si>
    <t>問4-18（ニーズ）</t>
    <phoneticPr fontId="2"/>
  </si>
  <si>
    <t>問4-18（ニーズ）</t>
    <phoneticPr fontId="2"/>
  </si>
  <si>
    <t>１．会・グループ等への参加の頻度</t>
    <rPh sb="2" eb="3">
      <t>カイ</t>
    </rPh>
    <rPh sb="8" eb="9">
      <t>トウ</t>
    </rPh>
    <rPh sb="11" eb="13">
      <t>サンカ</t>
    </rPh>
    <rPh sb="14" eb="16">
      <t>ヒンド</t>
    </rPh>
    <phoneticPr fontId="2"/>
  </si>
  <si>
    <t>２．会・グループ等への参加の頻度</t>
    <rPh sb="2" eb="3">
      <t>カイ</t>
    </rPh>
    <rPh sb="8" eb="9">
      <t>トウ</t>
    </rPh>
    <rPh sb="11" eb="13">
      <t>サンカ</t>
    </rPh>
    <rPh sb="14" eb="16">
      <t>ヒンド</t>
    </rPh>
    <phoneticPr fontId="2"/>
  </si>
  <si>
    <t>３．会・グループ等への参加の頻度</t>
    <rPh sb="2" eb="3">
      <t>カイ</t>
    </rPh>
    <rPh sb="8" eb="9">
      <t>トウ</t>
    </rPh>
    <rPh sb="11" eb="13">
      <t>サンカ</t>
    </rPh>
    <rPh sb="14" eb="16">
      <t>ヒンド</t>
    </rPh>
    <phoneticPr fontId="2"/>
  </si>
  <si>
    <t>４．会・グループ等への参加の頻度</t>
    <rPh sb="2" eb="3">
      <t>カイ</t>
    </rPh>
    <rPh sb="8" eb="9">
      <t>トウ</t>
    </rPh>
    <rPh sb="11" eb="13">
      <t>サンカ</t>
    </rPh>
    <rPh sb="14" eb="16">
      <t>ヒンド</t>
    </rPh>
    <phoneticPr fontId="2"/>
  </si>
  <si>
    <t>５．会・グループ等への参加の頻度</t>
    <rPh sb="2" eb="3">
      <t>カイ</t>
    </rPh>
    <rPh sb="8" eb="9">
      <t>トウ</t>
    </rPh>
    <rPh sb="11" eb="13">
      <t>サンカ</t>
    </rPh>
    <rPh sb="14" eb="16">
      <t>ヒンド</t>
    </rPh>
    <phoneticPr fontId="2"/>
  </si>
  <si>
    <t>６．会・グループ等への参加の頻度</t>
    <rPh sb="2" eb="3">
      <t>カイ</t>
    </rPh>
    <rPh sb="8" eb="9">
      <t>トウ</t>
    </rPh>
    <rPh sb="11" eb="13">
      <t>サンカ</t>
    </rPh>
    <rPh sb="14" eb="16">
      <t>ヒンド</t>
    </rPh>
    <phoneticPr fontId="2"/>
  </si>
  <si>
    <t>７．会・グループ等への参加の頻度</t>
    <rPh sb="2" eb="3">
      <t>カイ</t>
    </rPh>
    <rPh sb="8" eb="9">
      <t>トウ</t>
    </rPh>
    <rPh sb="11" eb="13">
      <t>サンカ</t>
    </rPh>
    <rPh sb="14" eb="16">
      <t>ヒンド</t>
    </rPh>
    <phoneticPr fontId="2"/>
  </si>
  <si>
    <t>８．会・グループ等への参加の頻度</t>
    <rPh sb="2" eb="3">
      <t>カイ</t>
    </rPh>
    <rPh sb="8" eb="9">
      <t>トウ</t>
    </rPh>
    <rPh sb="11" eb="13">
      <t>サンカ</t>
    </rPh>
    <rPh sb="14" eb="16">
      <t>ヒンド</t>
    </rPh>
    <phoneticPr fontId="2"/>
  </si>
  <si>
    <t>（２）現在の幸福度</t>
    <phoneticPr fontId="2"/>
  </si>
  <si>
    <t>第１表　市町村別，男女別人口及び世帯数，人口動態（令和元(2019)年10月１日現在）</t>
    <phoneticPr fontId="10"/>
  </si>
  <si>
    <t>市町村名</t>
    <phoneticPr fontId="16"/>
  </si>
  <si>
    <t>人　　　口</t>
    <phoneticPr fontId="16"/>
  </si>
  <si>
    <t>平成30年10月～令和元年９月の人口動態</t>
    <phoneticPr fontId="10"/>
  </si>
  <si>
    <t>計</t>
    <phoneticPr fontId="16"/>
  </si>
  <si>
    <t>男</t>
    <phoneticPr fontId="16"/>
  </si>
  <si>
    <t>出　生</t>
    <phoneticPr fontId="16"/>
  </si>
  <si>
    <t>死　亡</t>
    <phoneticPr fontId="16"/>
  </si>
  <si>
    <t>転  入</t>
    <phoneticPr fontId="16"/>
  </si>
  <si>
    <t>転  出</t>
    <phoneticPr fontId="16"/>
  </si>
  <si>
    <t>外国人</t>
  </si>
  <si>
    <t>出生</t>
  </si>
  <si>
    <t>死亡</t>
  </si>
  <si>
    <t>増減</t>
  </si>
  <si>
    <t>転入</t>
  </si>
  <si>
    <t>転出</t>
  </si>
  <si>
    <t>県計</t>
  </si>
  <si>
    <t>※人口の県計は出生・死亡及び転入・転出の県外分のみを県計要素としているので，市町村の積上人口とは一致しません。</t>
    <phoneticPr fontId="10"/>
  </si>
  <si>
    <t>※人口及び世帯数は，平成27年国勢調査結果を基に推計したものです。</t>
    <phoneticPr fontId="10"/>
  </si>
  <si>
    <t>５．住まいの地域で行われていること（複数回答）</t>
    <phoneticPr fontId="2"/>
  </si>
  <si>
    <t>６．住まいの地域で行われていること（複数回答）</t>
    <phoneticPr fontId="2"/>
  </si>
  <si>
    <t>７．住まいの地域で行われていること（複数回答）</t>
    <phoneticPr fontId="2"/>
  </si>
  <si>
    <t>８．住まいの地域で行われていること（複数回答）</t>
    <phoneticPr fontId="2"/>
  </si>
  <si>
    <t xml:space="preserve">自治会・町内会・老人クラブ              </t>
  </si>
  <si>
    <t xml:space="preserve">社会福祉協議会・民生委員                </t>
  </si>
  <si>
    <t xml:space="preserve">ケアマネジャー      </t>
  </si>
  <si>
    <t xml:space="preserve">医師・歯科医師・看護師                  </t>
  </si>
  <si>
    <t xml:space="preserve">地域包括支援センター・役所・役場        </t>
  </si>
  <si>
    <t xml:space="preserve">その他              </t>
  </si>
  <si>
    <t xml:space="preserve">  無回答            </t>
  </si>
  <si>
    <t xml:space="preserve">サンプル数        </t>
    <phoneticPr fontId="2"/>
  </si>
  <si>
    <t>自宅で家族の介護と外部の介護サービスを組み合わせた介護を受けたい</t>
  </si>
  <si>
    <t>家族に依存せずに生活できるような介護サービスがあれば自宅で介護を受けたい</t>
  </si>
  <si>
    <t>買い物や通院に便利な市街地に住居を買って（借りて）移り住みたい</t>
  </si>
  <si>
    <t>自然豊かで静かな環境の郊外に住居を買って（借りて）移り住みたい</t>
  </si>
  <si>
    <t>５．安否確認や見守り活動の状況</t>
    <phoneticPr fontId="2"/>
  </si>
  <si>
    <t>６．安否確認や見守り活動の状況</t>
    <phoneticPr fontId="2"/>
  </si>
  <si>
    <t>７．安否確認や見守り活動の状況</t>
    <phoneticPr fontId="2"/>
  </si>
  <si>
    <t>８．安否確認や見守り活動の状況</t>
    <phoneticPr fontId="2"/>
  </si>
  <si>
    <t>（参考）市町村の人口</t>
    <rPh sb="1" eb="3">
      <t>サンコウ</t>
    </rPh>
    <rPh sb="4" eb="7">
      <t>シチョウソン</t>
    </rPh>
    <rPh sb="8" eb="10">
      <t>ジンコウ</t>
    </rPh>
    <phoneticPr fontId="2"/>
  </si>
  <si>
    <t>高齢者の安否確認や見守り活動の状況</t>
    <rPh sb="15" eb="17">
      <t>ジョウキョウ</t>
    </rPh>
    <phoneticPr fontId="2"/>
  </si>
  <si>
    <t>　　　【この１年間に活動・参加したものはない】と回答した人のみ</t>
    <phoneticPr fontId="2"/>
  </si>
  <si>
    <t>高齢者の安否確認や見守り活動の状況</t>
    <rPh sb="0" eb="3">
      <t>コウレイシャ</t>
    </rPh>
    <rPh sb="15" eb="17">
      <t>ジョウキョウ</t>
    </rPh>
    <phoneticPr fontId="1"/>
  </si>
  <si>
    <t>高齢者の安否確認や見守り活動の状況</t>
    <rPh sb="15" eb="17">
      <t>ジョウキョウ</t>
    </rPh>
    <phoneticPr fontId="2"/>
  </si>
  <si>
    <t>この１年間に社会参加活動に参加しているか（複数回答）</t>
    <rPh sb="8" eb="10">
      <t>サンカ</t>
    </rPh>
    <phoneticPr fontId="2"/>
  </si>
  <si>
    <t>この１年間に社会参加活動に参加しているか（複数回答）</t>
    <rPh sb="3" eb="5">
      <t>ネンカン</t>
    </rPh>
    <rPh sb="6" eb="8">
      <t>シャカイ</t>
    </rPh>
    <rPh sb="8" eb="10">
      <t>サンカ</t>
    </rPh>
    <rPh sb="10" eb="12">
      <t>カツドウ</t>
    </rPh>
    <rPh sb="13" eb="15">
      <t>サンカ</t>
    </rPh>
    <phoneticPr fontId="1"/>
  </si>
  <si>
    <t>　　１．この１年間に社会参加活動に参加しているか（複数回答）</t>
    <rPh sb="12" eb="14">
      <t>サンカ</t>
    </rPh>
    <phoneticPr fontId="2"/>
  </si>
  <si>
    <t>１．この１年間に社会参加活動に参加しているか（複数回答）</t>
    <rPh sb="10" eb="12">
      <t>サンカ</t>
    </rPh>
    <phoneticPr fontId="2"/>
  </si>
  <si>
    <t>２．社会参加活動へ参加してよかったこと（複数回答）</t>
    <rPh sb="4" eb="6">
      <t>サンカ</t>
    </rPh>
    <phoneticPr fontId="2"/>
  </si>
  <si>
    <t>３．社会参加活動へ参加したことがない理由（複数回答）</t>
    <rPh sb="2" eb="4">
      <t>シャカイ</t>
    </rPh>
    <rPh sb="4" eb="6">
      <t>サンカ</t>
    </rPh>
    <rPh sb="6" eb="8">
      <t>カツドウ</t>
    </rPh>
    <phoneticPr fontId="2"/>
  </si>
  <si>
    <t>　　２．社会参加活動へ参加してよかったこと（複数回答）</t>
    <rPh sb="6" eb="8">
      <t>サンカ</t>
    </rPh>
    <phoneticPr fontId="2"/>
  </si>
  <si>
    <t>　　　【この１年間に社会参加活動を行った，または参加した】と回答した人のみ</t>
    <rPh sb="12" eb="14">
      <t>サンカ</t>
    </rPh>
    <phoneticPr fontId="2"/>
  </si>
  <si>
    <t>　　３．社会参加活動へ参加したことがない理由（複数回答）</t>
    <rPh sb="4" eb="6">
      <t>シャカイ</t>
    </rPh>
    <rPh sb="6" eb="8">
      <t>サンカ</t>
    </rPh>
    <rPh sb="8" eb="10">
      <t>カツドウ</t>
    </rPh>
    <phoneticPr fontId="2"/>
  </si>
  <si>
    <t>　　３．会・グループ等への参加の頻度（趣味関係のグループ）</t>
    <phoneticPr fontId="2"/>
  </si>
  <si>
    <t>　　２．会・グループ等への参加の頻度（スポーツ関係のグループ・クラブ）</t>
    <phoneticPr fontId="2"/>
  </si>
  <si>
    <t>この１年間に社会参加活動に参加しているか（複数回答）</t>
    <rPh sb="3" eb="5">
      <t>ネンカン</t>
    </rPh>
    <rPh sb="6" eb="8">
      <t>シャカイ</t>
    </rPh>
    <rPh sb="8" eb="10">
      <t>サンカ</t>
    </rPh>
    <rPh sb="10" eb="12">
      <t>カツドウ</t>
    </rPh>
    <rPh sb="13" eb="15">
      <t>サンカ</t>
    </rPh>
    <rPh sb="21" eb="23">
      <t>フクスウ</t>
    </rPh>
    <rPh sb="23" eb="25">
      <t>カイトウ</t>
    </rPh>
    <phoneticPr fontId="1"/>
  </si>
  <si>
    <t>この１年間に社会参加活動に参加しているか（複数回答）</t>
    <rPh sb="8" eb="10">
      <t>サンカ</t>
    </rPh>
    <phoneticPr fontId="2"/>
  </si>
  <si>
    <t>　　１．会・グループ等への参加の頻度（ボランティアのグループ）</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</si>
</sst>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quot;%&quot;"/>
    <numFmt numFmtId="177" formatCode="#,##0_ "/>
    <numFmt numFmtId="178" formatCode="#,##0;&quot;▲ &quot;#,##0"/>
    <numFmt numFmtId="179" formatCode="#,##0.0_ "/>
    <numFmt numFmtId="180" formatCode="0.0_ "/>
    <numFmt numFmtId="181" formatCode="0;&quot;▲ &quot;0"/>
    <numFmt numFmtId="182" formatCode="#,##0;&quot;△ &quot;#,##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11"/>
      <name val="ＭＳ Ｐゴシック"/>
      <family val="3"/>
      <charset val="128"/>
    </font>
    <font>
      <sz val="11"/>
      <color theme="1"/>
      <name val="ＭＳ Ｐゴシック"/>
      <family val="2"/>
      <scheme val="minor"/>
    </font>
    <font>
      <sz val="10"/>
      <color theme="1"/>
      <name val="@HGPｺﾞｼｯｸM"/>
      <family val="3"/>
      <charset val="128"/>
    </font>
    <font>
      <sz val="10"/>
      <name val="ＭＳ Ｐゴシック"/>
      <family val="3"/>
      <charset val="128"/>
    </font>
    <font>
      <sz val="8"/>
      <color theme="1"/>
      <name val="HGPｺﾞｼｯｸM"/>
      <family val="3"/>
      <charset val="128"/>
    </font>
    <font>
      <sz val="11"/>
      <name val="ＭＳ Ｐ明朝"/>
      <family val="1"/>
      <charset val="128"/>
    </font>
    <font>
      <sz val="6"/>
      <name val="ＭＳ Ｐゴシック"/>
      <family val="3"/>
      <charset val="128"/>
    </font>
    <font>
      <b/>
      <sz val="11"/>
      <name val="ＭＳ Ｐ明朝"/>
      <family val="1"/>
      <charset val="128"/>
    </font>
    <font>
      <sz val="8"/>
      <name val="ＭＳ Ｐ明朝"/>
      <family val="1"/>
      <charset val="128"/>
    </font>
    <font>
      <b/>
      <sz val="8"/>
      <name val="ＭＳ Ｐ明朝"/>
      <family val="1"/>
      <charset val="128"/>
    </font>
    <font>
      <b/>
      <sz val="12"/>
      <name val="ＭＳ Ｐ明朝"/>
      <family val="1"/>
      <charset val="128"/>
    </font>
    <font>
      <sz val="11"/>
      <color indexed="8"/>
      <name val="ＭＳ Ｐ明朝"/>
      <family val="1"/>
      <charset val="128"/>
    </font>
    <font>
      <b/>
      <sz val="8"/>
      <name val="M 中ゴシック BBB"/>
      <family val="3"/>
      <charset val="128"/>
    </font>
    <font>
      <sz val="8"/>
      <color rgb="FFFF0000"/>
      <name val="ＭＳ Ｐ明朝"/>
      <family val="1"/>
      <charset val="128"/>
    </font>
    <font>
      <sz val="6"/>
      <name val="ＭＳ 明朝"/>
      <family val="1"/>
      <charset val="128"/>
    </font>
    <font>
      <sz val="10"/>
      <color theme="1"/>
      <name val="ＭＳ ゴシック"/>
      <family val="3"/>
      <charset val="128"/>
    </font>
    <font>
      <u/>
      <sz val="11"/>
      <color theme="10"/>
      <name val="ＭＳ Ｐゴシック"/>
      <family val="2"/>
      <charset val="128"/>
      <scheme val="minor"/>
    </font>
    <font>
      <u/>
      <sz val="10"/>
      <color theme="10"/>
      <name val="ＭＳ ゴシック"/>
      <family val="3"/>
      <charset val="128"/>
    </font>
    <font>
      <sz val="12"/>
      <name val="ＭＳ Ｐ明朝"/>
      <family val="1"/>
      <charset val="128"/>
    </font>
    <font>
      <sz val="9"/>
      <name val="ＭＳ Ｐ明朝"/>
      <family val="1"/>
      <charset val="128"/>
    </font>
    <font>
      <sz val="9"/>
      <color theme="1"/>
      <name val="@HGPｺﾞｼｯｸM"/>
      <family val="3"/>
      <charset val="128"/>
    </font>
    <font>
      <sz val="9"/>
      <color theme="1"/>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theme="5" tint="0.79998168889431442"/>
        <bgColor indexed="64"/>
      </patternFill>
    </fill>
  </fills>
  <borders count="74">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thin">
        <color theme="0" tint="-0.24994659260841701"/>
      </bottom>
      <diagonal/>
    </border>
    <border>
      <left style="thin">
        <color indexed="64"/>
      </left>
      <right style="double">
        <color indexed="64"/>
      </right>
      <top style="thin">
        <color theme="0" tint="-0.24994659260841701"/>
      </top>
      <bottom/>
      <diagonal/>
    </border>
    <border>
      <left style="thin">
        <color indexed="64"/>
      </left>
      <right style="double">
        <color indexed="64"/>
      </right>
      <top style="thin">
        <color auto="1"/>
      </top>
      <bottom/>
      <diagonal/>
    </border>
    <border>
      <left style="thin">
        <color indexed="64"/>
      </left>
      <right style="double">
        <color indexed="64"/>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theme="0" tint="-0.14999847407452621"/>
      </bottom>
      <diagonal/>
    </border>
    <border>
      <left/>
      <right/>
      <top style="thin">
        <color theme="0" tint="-0.14999847407452621"/>
      </top>
      <bottom/>
      <diagonal/>
    </border>
    <border>
      <left style="thin">
        <color indexed="64"/>
      </left>
      <right style="thin">
        <color indexed="64"/>
      </right>
      <top style="thin">
        <color theme="0" tint="-0.1499984740745262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bottom style="thin">
        <color theme="0" tint="-0.14999847407452621"/>
      </bottom>
      <diagonal/>
    </border>
    <border>
      <left/>
      <right style="thin">
        <color indexed="64"/>
      </right>
      <top style="thin">
        <color theme="0" tint="-0.14999847407452621"/>
      </top>
      <bottom/>
      <diagonal/>
    </border>
    <border>
      <left/>
      <right style="double">
        <color indexed="64"/>
      </right>
      <top/>
      <bottom/>
      <diagonal/>
    </border>
    <border>
      <left/>
      <right style="double">
        <color indexed="64"/>
      </right>
      <top/>
      <bottom style="thin">
        <color indexed="64"/>
      </bottom>
      <diagonal/>
    </border>
    <border>
      <left/>
      <right style="double">
        <color indexed="64"/>
      </right>
      <top/>
      <bottom style="thin">
        <color theme="0" tint="-0.14999847407452621"/>
      </bottom>
      <diagonal/>
    </border>
    <border>
      <left style="double">
        <color indexed="64"/>
      </left>
      <right style="double">
        <color indexed="64"/>
      </right>
      <top/>
      <bottom style="thin">
        <color auto="1"/>
      </bottom>
      <diagonal/>
    </border>
    <border>
      <left style="double">
        <color indexed="64"/>
      </left>
      <right style="double">
        <color indexed="64"/>
      </right>
      <top/>
      <bottom style="thin">
        <color theme="0" tint="-0.14999847407452621"/>
      </bottom>
      <diagonal/>
    </border>
    <border>
      <left style="double">
        <color indexed="64"/>
      </left>
      <right style="double">
        <color indexed="64"/>
      </right>
      <top style="thin">
        <color theme="0" tint="-0.14999847407452621"/>
      </top>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thin">
        <color auto="1"/>
      </bottom>
      <diagonal/>
    </border>
    <border>
      <left style="thin">
        <color indexed="64"/>
      </left>
      <right/>
      <top style="thin">
        <color theme="0" tint="-0.14999847407452621"/>
      </top>
      <bottom/>
      <diagonal/>
    </border>
    <border>
      <left style="thin">
        <color indexed="64"/>
      </left>
      <right/>
      <top/>
      <bottom style="thin">
        <color theme="0" tint="-0.14999847407452621"/>
      </bottom>
      <diagonal/>
    </border>
    <border>
      <left style="double">
        <color indexed="64"/>
      </left>
      <right style="thin">
        <color indexed="64"/>
      </right>
      <top/>
      <bottom style="thin">
        <color auto="1"/>
      </bottom>
      <diagonal/>
    </border>
    <border>
      <left style="double">
        <color indexed="64"/>
      </left>
      <right style="thin">
        <color indexed="64"/>
      </right>
      <top/>
      <bottom style="thin">
        <color theme="0" tint="-0.14999847407452621"/>
      </bottom>
      <diagonal/>
    </border>
    <border>
      <left/>
      <right style="double">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xf numFmtId="9" fontId="5" fillId="0" borderId="0" applyFont="0" applyFill="0" applyBorder="0" applyAlignment="0" applyProtection="0">
      <alignment vertical="center"/>
    </xf>
    <xf numFmtId="0" fontId="7" fillId="0" borderId="0"/>
    <xf numFmtId="0" fontId="4" fillId="0" borderId="0"/>
    <xf numFmtId="38" fontId="4" fillId="0" borderId="0" applyFont="0" applyFill="0" applyBorder="0" applyAlignment="0" applyProtection="0"/>
    <xf numFmtId="0" fontId="4" fillId="0" borderId="0">
      <alignment vertical="center"/>
    </xf>
    <xf numFmtId="0" fontId="20" fillId="0" borderId="0" applyNumberFormat="0" applyFill="0" applyBorder="0" applyAlignment="0" applyProtection="0">
      <alignment vertical="center"/>
    </xf>
  </cellStyleXfs>
  <cellXfs count="549">
    <xf numFmtId="0" fontId="0" fillId="0" borderId="0" xfId="0">
      <alignment vertical="center"/>
    </xf>
    <xf numFmtId="0" fontId="3" fillId="0" borderId="0" xfId="0" applyFont="1">
      <alignment vertical="center"/>
    </xf>
    <xf numFmtId="0" fontId="3" fillId="0" borderId="0" xfId="0" applyFont="1" applyAlignment="1">
      <alignment vertical="top" textRotation="255" wrapText="1"/>
    </xf>
    <xf numFmtId="0" fontId="3" fillId="2" borderId="0" xfId="0" applyFont="1" applyFill="1" applyBorder="1" applyAlignment="1">
      <alignment horizontal="right" wrapText="1"/>
    </xf>
    <xf numFmtId="38" fontId="3" fillId="0" borderId="17" xfId="1" applyFont="1" applyBorder="1">
      <alignment vertical="center"/>
    </xf>
    <xf numFmtId="176" fontId="3" fillId="0" borderId="17" xfId="0" applyNumberFormat="1" applyFont="1" applyBorder="1">
      <alignment vertical="center"/>
    </xf>
    <xf numFmtId="176" fontId="3" fillId="0" borderId="22" xfId="0" applyNumberFormat="1" applyFont="1" applyBorder="1">
      <alignment vertical="center"/>
    </xf>
    <xf numFmtId="176" fontId="3" fillId="0" borderId="25" xfId="0" applyNumberFormat="1" applyFont="1" applyBorder="1">
      <alignment vertical="center"/>
    </xf>
    <xf numFmtId="38" fontId="3" fillId="0" borderId="27" xfId="1" applyFont="1" applyBorder="1">
      <alignment vertical="center"/>
    </xf>
    <xf numFmtId="0" fontId="3" fillId="2" borderId="2" xfId="0" applyFont="1" applyFill="1" applyBorder="1">
      <alignment vertical="center"/>
    </xf>
    <xf numFmtId="0" fontId="3" fillId="2" borderId="1" xfId="0" applyFont="1" applyFill="1" applyBorder="1" applyAlignment="1">
      <alignment vertical="center" textRotation="180"/>
    </xf>
    <xf numFmtId="0" fontId="3" fillId="2" borderId="28" xfId="0" applyFont="1" applyFill="1" applyBorder="1">
      <alignment vertical="center"/>
    </xf>
    <xf numFmtId="38" fontId="3" fillId="0" borderId="28" xfId="1" applyFont="1" applyBorder="1">
      <alignment vertical="center"/>
    </xf>
    <xf numFmtId="176" fontId="3" fillId="0" borderId="30" xfId="0" applyNumberFormat="1" applyFont="1" applyBorder="1">
      <alignment vertical="center"/>
    </xf>
    <xf numFmtId="38" fontId="3" fillId="0" borderId="29" xfId="1" applyFont="1" applyBorder="1">
      <alignment vertical="center"/>
    </xf>
    <xf numFmtId="176" fontId="3" fillId="0" borderId="31" xfId="0" applyNumberFormat="1" applyFont="1" applyBorder="1">
      <alignment vertical="center"/>
    </xf>
    <xf numFmtId="38" fontId="3" fillId="0" borderId="32" xfId="1" applyFont="1" applyBorder="1">
      <alignment vertical="center"/>
    </xf>
    <xf numFmtId="176" fontId="3" fillId="0" borderId="36" xfId="0" applyNumberFormat="1" applyFont="1" applyBorder="1">
      <alignment vertical="center"/>
    </xf>
    <xf numFmtId="38" fontId="3" fillId="0" borderId="15" xfId="1" applyFont="1" applyBorder="1">
      <alignment vertical="center"/>
    </xf>
    <xf numFmtId="176" fontId="3" fillId="0" borderId="37" xfId="0" applyNumberFormat="1" applyFont="1" applyBorder="1">
      <alignment vertical="center"/>
    </xf>
    <xf numFmtId="38" fontId="3" fillId="0" borderId="38" xfId="1" applyFont="1" applyBorder="1">
      <alignment vertical="center"/>
    </xf>
    <xf numFmtId="0" fontId="3" fillId="2" borderId="39" xfId="0" applyFont="1" applyFill="1" applyBorder="1" applyAlignment="1">
      <alignment horizontal="right" wrapText="1"/>
    </xf>
    <xf numFmtId="0" fontId="3" fillId="2" borderId="10" xfId="0" applyFont="1" applyFill="1" applyBorder="1" applyAlignment="1">
      <alignment vertical="top" textRotation="255" wrapText="1"/>
    </xf>
    <xf numFmtId="0" fontId="6" fillId="2" borderId="40" xfId="0" applyFont="1" applyFill="1" applyBorder="1" applyAlignment="1">
      <alignment horizontal="center" vertical="top" textRotation="180" wrapText="1"/>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176" fontId="3" fillId="0" borderId="29" xfId="0" applyNumberFormat="1" applyFont="1" applyBorder="1">
      <alignment vertical="center"/>
    </xf>
    <xf numFmtId="176" fontId="3" fillId="0" borderId="15" xfId="0" applyNumberFormat="1" applyFont="1" applyBorder="1">
      <alignment vertical="center"/>
    </xf>
    <xf numFmtId="176" fontId="3" fillId="0" borderId="44" xfId="0" applyNumberFormat="1" applyFont="1" applyBorder="1">
      <alignment vertical="center"/>
    </xf>
    <xf numFmtId="38" fontId="3" fillId="0" borderId="16" xfId="1" applyFont="1" applyBorder="1">
      <alignment vertical="center"/>
    </xf>
    <xf numFmtId="0" fontId="3" fillId="0" borderId="0" xfId="0" applyFont="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38" fontId="3" fillId="0" borderId="14" xfId="1" applyFont="1" applyBorder="1">
      <alignment vertical="center"/>
    </xf>
    <xf numFmtId="176" fontId="3" fillId="0" borderId="45" xfId="0" applyNumberFormat="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3" fillId="2" borderId="9" xfId="0" applyFont="1" applyFill="1" applyBorder="1" applyAlignment="1">
      <alignment horizontal="right" wrapText="1"/>
    </xf>
    <xf numFmtId="0" fontId="6" fillId="2" borderId="11" xfId="0" applyFont="1" applyFill="1" applyBorder="1" applyAlignment="1">
      <alignment horizontal="center" vertical="top" textRotation="180" wrapText="1"/>
    </xf>
    <xf numFmtId="38" fontId="3" fillId="0" borderId="14" xfId="1" applyFont="1" applyBorder="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pplyBorder="1">
      <alignment vertical="center"/>
    </xf>
    <xf numFmtId="38" fontId="3" fillId="0" borderId="33" xfId="1" applyFont="1" applyBorder="1">
      <alignment vertical="center"/>
    </xf>
    <xf numFmtId="176" fontId="3" fillId="0" borderId="33" xfId="0" applyNumberFormat="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pplyFill="1" applyBorder="1">
      <alignment vertical="center"/>
    </xf>
    <xf numFmtId="0" fontId="3" fillId="0" borderId="0" xfId="0" applyFont="1" applyFill="1" applyBorder="1" applyAlignment="1">
      <alignment vertical="center" textRotation="180"/>
    </xf>
    <xf numFmtId="0" fontId="3" fillId="0" borderId="0" xfId="0" applyFont="1" applyFill="1" applyBorder="1" applyAlignment="1">
      <alignment horizontal="right" wrapText="1"/>
    </xf>
    <xf numFmtId="0" fontId="3" fillId="0" borderId="0" xfId="0" applyFont="1" applyFill="1" applyBorder="1" applyAlignment="1">
      <alignment vertical="top" textRotation="255" wrapText="1"/>
    </xf>
    <xf numFmtId="0" fontId="6" fillId="0" borderId="0" xfId="0" applyFont="1" applyFill="1" applyBorder="1" applyAlignment="1">
      <alignment horizontal="center" vertical="top" textRotation="180" wrapText="1"/>
    </xf>
    <xf numFmtId="0" fontId="3" fillId="0" borderId="0" xfId="0" applyFont="1" applyFill="1" applyBorder="1" applyAlignment="1">
      <alignment vertical="center"/>
    </xf>
    <xf numFmtId="38" fontId="3" fillId="0" borderId="0" xfId="1" applyFont="1" applyFill="1" applyBorder="1">
      <alignment vertical="center"/>
    </xf>
    <xf numFmtId="176" fontId="3" fillId="0" borderId="0" xfId="0" applyNumberFormat="1" applyFont="1" applyFill="1" applyBorder="1">
      <alignment vertical="center"/>
    </xf>
    <xf numFmtId="0" fontId="6" fillId="0" borderId="0" xfId="0" applyFont="1" applyFill="1" applyBorder="1" applyAlignment="1">
      <alignment vertical="top" textRotation="180" wrapText="1"/>
    </xf>
    <xf numFmtId="0" fontId="3" fillId="0" borderId="0" xfId="0" applyFont="1" applyFill="1" applyBorder="1" applyAlignment="1">
      <alignment vertical="center" wrapText="1"/>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38" fontId="3" fillId="0" borderId="7" xfId="1" applyFont="1" applyBorder="1">
      <alignment vertical="center"/>
    </xf>
    <xf numFmtId="176" fontId="3" fillId="0" borderId="35" xfId="0" applyNumberFormat="1" applyFont="1" applyBorder="1">
      <alignment vertical="center"/>
    </xf>
    <xf numFmtId="38" fontId="3" fillId="0" borderId="5" xfId="1" applyFont="1" applyBorder="1">
      <alignment vertical="center"/>
    </xf>
    <xf numFmtId="176" fontId="3" fillId="0" borderId="34" xfId="0" applyNumberFormat="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6" fillId="2" borderId="11" xfId="0" applyFont="1" applyFill="1" applyBorder="1" applyAlignment="1">
      <alignment horizontal="center" vertical="top" textRotation="180" wrapText="1"/>
    </xf>
    <xf numFmtId="0" fontId="3" fillId="2" borderId="11" xfId="0" applyFont="1" applyFill="1" applyBorder="1" applyAlignment="1">
      <alignment horizontal="center" vertical="top" wrapText="1"/>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6" fillId="2" borderId="11" xfId="0" applyFont="1" applyFill="1" applyBorder="1" applyAlignment="1">
      <alignment horizontal="center" vertical="top" textRotation="180" wrapText="1"/>
    </xf>
    <xf numFmtId="0" fontId="3" fillId="2" borderId="11" xfId="0" applyFont="1" applyFill="1" applyBorder="1" applyAlignment="1">
      <alignment horizontal="center" vertical="top" wrapText="1"/>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textRotation="180"/>
    </xf>
    <xf numFmtId="0" fontId="6" fillId="2" borderId="11" xfId="0" applyFont="1" applyFill="1" applyBorder="1" applyAlignment="1">
      <alignment horizontal="center" vertical="top" textRotation="180" wrapText="1"/>
    </xf>
    <xf numFmtId="38" fontId="3" fillId="0" borderId="6" xfId="1" applyFont="1" applyBorder="1">
      <alignment vertical="center"/>
    </xf>
    <xf numFmtId="38" fontId="3" fillId="0" borderId="7" xfId="1" applyFont="1" applyBorder="1">
      <alignment vertical="center"/>
    </xf>
    <xf numFmtId="0" fontId="9" fillId="0" borderId="0" xfId="2" applyFont="1" applyAlignment="1">
      <alignment horizontal="right" vertical="center"/>
    </xf>
    <xf numFmtId="0" fontId="9" fillId="0" borderId="0" xfId="2" applyFont="1" applyFill="1" applyAlignment="1">
      <alignment horizontal="right" vertical="center"/>
    </xf>
    <xf numFmtId="0" fontId="12" fillId="0" borderId="0" xfId="2" applyFont="1" applyAlignment="1">
      <alignment vertical="center"/>
    </xf>
    <xf numFmtId="0" fontId="12" fillId="0" borderId="57" xfId="2" applyFont="1" applyBorder="1" applyAlignment="1">
      <alignment horizontal="right" vertical="center"/>
    </xf>
    <xf numFmtId="177" fontId="12" fillId="0" borderId="58" xfId="2" applyNumberFormat="1" applyFont="1" applyBorder="1" applyAlignment="1">
      <alignment vertical="center"/>
    </xf>
    <xf numFmtId="177" fontId="12" fillId="0" borderId="59" xfId="2" applyNumberFormat="1" applyFont="1" applyFill="1" applyBorder="1" applyAlignment="1">
      <alignment vertical="center"/>
    </xf>
    <xf numFmtId="0" fontId="13" fillId="0" borderId="0" xfId="2" applyFont="1" applyAlignment="1">
      <alignment vertical="center"/>
    </xf>
    <xf numFmtId="0" fontId="13" fillId="0" borderId="57" xfId="2" applyFont="1" applyBorder="1" applyAlignment="1">
      <alignment horizontal="left" vertical="center"/>
    </xf>
    <xf numFmtId="177" fontId="13" fillId="0" borderId="58" xfId="2" applyNumberFormat="1" applyFont="1" applyBorder="1" applyAlignment="1">
      <alignment vertical="center"/>
    </xf>
    <xf numFmtId="177" fontId="13" fillId="0" borderId="59" xfId="2" applyNumberFormat="1" applyFont="1" applyFill="1" applyBorder="1" applyAlignment="1">
      <alignment vertical="center"/>
    </xf>
    <xf numFmtId="0" fontId="12" fillId="0" borderId="60" xfId="2" applyFont="1" applyBorder="1" applyAlignment="1">
      <alignment horizontal="right" vertical="center"/>
    </xf>
    <xf numFmtId="177" fontId="12" fillId="0" borderId="61" xfId="2" applyNumberFormat="1" applyFont="1" applyBorder="1" applyAlignment="1">
      <alignment vertical="center"/>
    </xf>
    <xf numFmtId="177" fontId="12" fillId="0" borderId="62" xfId="2" applyNumberFormat="1" applyFont="1" applyFill="1" applyBorder="1" applyAlignment="1">
      <alignment vertical="center"/>
    </xf>
    <xf numFmtId="0" fontId="9" fillId="0" borderId="0" xfId="6" applyFont="1" applyBorder="1" applyAlignment="1">
      <alignment vertical="center"/>
    </xf>
    <xf numFmtId="0" fontId="14" fillId="0" borderId="0" xfId="6" applyFont="1" applyBorder="1" applyAlignment="1">
      <alignment horizontal="left" vertical="center" indent="1"/>
    </xf>
    <xf numFmtId="38" fontId="9" fillId="0" borderId="0" xfId="7" applyFont="1" applyBorder="1" applyAlignment="1">
      <alignment vertical="center"/>
    </xf>
    <xf numFmtId="178" fontId="9" fillId="0" borderId="0" xfId="6" applyNumberFormat="1" applyFont="1" applyBorder="1" applyAlignment="1">
      <alignment horizontal="center" vertical="center"/>
    </xf>
    <xf numFmtId="179" fontId="9" fillId="0" borderId="0" xfId="6" applyNumberFormat="1" applyFont="1" applyBorder="1" applyAlignment="1">
      <alignment horizontal="center" vertical="center"/>
    </xf>
    <xf numFmtId="180" fontId="9" fillId="0" borderId="0" xfId="6" applyNumberFormat="1" applyFont="1" applyBorder="1" applyAlignment="1">
      <alignment vertical="center"/>
    </xf>
    <xf numFmtId="178" fontId="9" fillId="0" borderId="0" xfId="6" applyNumberFormat="1" applyFont="1" applyBorder="1" applyAlignment="1">
      <alignment vertical="center"/>
    </xf>
    <xf numFmtId="3" fontId="9" fillId="0" borderId="0" xfId="6" applyNumberFormat="1" applyFont="1" applyBorder="1" applyAlignment="1">
      <alignment vertical="center"/>
    </xf>
    <xf numFmtId="181" fontId="9" fillId="0" borderId="0" xfId="6" applyNumberFormat="1" applyFont="1" applyBorder="1" applyAlignment="1">
      <alignment horizontal="right" vertical="center"/>
    </xf>
    <xf numFmtId="182" fontId="9" fillId="3" borderId="28" xfId="7" applyNumberFormat="1" applyFont="1" applyFill="1" applyBorder="1" applyAlignment="1" applyProtection="1">
      <alignment vertical="center" wrapText="1"/>
    </xf>
    <xf numFmtId="0" fontId="9" fillId="3" borderId="4" xfId="6" applyFont="1" applyFill="1" applyBorder="1" applyAlignment="1">
      <alignment vertical="center"/>
    </xf>
    <xf numFmtId="0" fontId="9" fillId="3" borderId="28" xfId="6" applyFont="1" applyFill="1" applyBorder="1" applyAlignment="1">
      <alignment horizontal="center" vertical="center"/>
    </xf>
    <xf numFmtId="38" fontId="9" fillId="0" borderId="0" xfId="7" applyNumberFormat="1" applyFont="1" applyBorder="1" applyAlignment="1">
      <alignment horizontal="right" vertical="center"/>
    </xf>
    <xf numFmtId="38" fontId="9" fillId="0" borderId="1" xfId="7" applyNumberFormat="1" applyFont="1" applyBorder="1" applyAlignment="1">
      <alignment horizontal="right" vertical="center"/>
    </xf>
    <xf numFmtId="38" fontId="9" fillId="0" borderId="29" xfId="7" applyNumberFormat="1" applyFont="1" applyBorder="1" applyAlignment="1">
      <alignment horizontal="right" vertical="center"/>
    </xf>
    <xf numFmtId="181" fontId="9" fillId="0" borderId="29" xfId="6" applyNumberFormat="1" applyFont="1" applyBorder="1" applyAlignment="1">
      <alignment vertical="center"/>
    </xf>
    <xf numFmtId="0" fontId="11" fillId="3" borderId="1" xfId="6" applyFont="1" applyFill="1" applyBorder="1" applyAlignment="1">
      <alignment vertical="center"/>
    </xf>
    <xf numFmtId="0" fontId="11" fillId="3" borderId="29" xfId="6" applyFont="1" applyFill="1" applyBorder="1" applyAlignment="1">
      <alignment horizontal="distributed" vertical="center"/>
    </xf>
    <xf numFmtId="3" fontId="11" fillId="0" borderId="0" xfId="8" applyNumberFormat="1" applyFont="1" applyFill="1" applyBorder="1">
      <alignment vertical="center"/>
    </xf>
    <xf numFmtId="3" fontId="11" fillId="0" borderId="1" xfId="8" applyNumberFormat="1" applyFont="1" applyFill="1" applyBorder="1">
      <alignment vertical="center"/>
    </xf>
    <xf numFmtId="3" fontId="11" fillId="0" borderId="29" xfId="8" applyNumberFormat="1" applyFont="1" applyFill="1" applyBorder="1">
      <alignment vertical="center"/>
    </xf>
    <xf numFmtId="3" fontId="11" fillId="0" borderId="0" xfId="6" applyNumberFormat="1" applyFont="1" applyBorder="1" applyAlignment="1">
      <alignment vertical="center"/>
    </xf>
    <xf numFmtId="3" fontId="11" fillId="0" borderId="0" xfId="7" applyNumberFormat="1" applyFont="1" applyBorder="1" applyAlignment="1">
      <alignment horizontal="right" vertical="center"/>
    </xf>
    <xf numFmtId="3" fontId="11" fillId="0" borderId="29" xfId="7" applyNumberFormat="1" applyFont="1" applyBorder="1" applyAlignment="1">
      <alignment horizontal="right" vertical="center"/>
    </xf>
    <xf numFmtId="0" fontId="11" fillId="0" borderId="0" xfId="6" applyFont="1" applyBorder="1" applyAlignment="1">
      <alignment vertical="center"/>
    </xf>
    <xf numFmtId="3" fontId="11" fillId="0" borderId="0" xfId="6" applyNumberFormat="1" applyFont="1" applyFill="1" applyBorder="1" applyAlignment="1">
      <alignment horizontal="right" vertical="center"/>
    </xf>
    <xf numFmtId="0" fontId="9" fillId="3" borderId="1" xfId="6" applyFont="1" applyFill="1" applyBorder="1" applyAlignment="1">
      <alignment vertical="center"/>
    </xf>
    <xf numFmtId="0" fontId="9" fillId="3" borderId="29" xfId="6" applyFont="1" applyFill="1" applyBorder="1" applyAlignment="1">
      <alignment horizontal="distributed" vertical="center"/>
    </xf>
    <xf numFmtId="3" fontId="9" fillId="0" borderId="0" xfId="8" applyNumberFormat="1" applyFont="1" applyFill="1" applyBorder="1">
      <alignment vertical="center"/>
    </xf>
    <xf numFmtId="3" fontId="9" fillId="0" borderId="1" xfId="8" applyNumberFormat="1" applyFont="1" applyFill="1" applyBorder="1">
      <alignment vertical="center"/>
    </xf>
    <xf numFmtId="3" fontId="9" fillId="0" borderId="29" xfId="8" applyNumberFormat="1" applyFont="1" applyFill="1" applyBorder="1">
      <alignment vertical="center"/>
    </xf>
    <xf numFmtId="3" fontId="9" fillId="0" borderId="0" xfId="7" applyNumberFormat="1" applyFont="1" applyBorder="1" applyAlignment="1">
      <alignment horizontal="right" vertical="center"/>
    </xf>
    <xf numFmtId="3" fontId="9" fillId="0" borderId="0" xfId="6" applyNumberFormat="1" applyFont="1" applyFill="1" applyBorder="1" applyAlignment="1">
      <alignment horizontal="right" vertical="center"/>
    </xf>
    <xf numFmtId="3" fontId="9" fillId="0" borderId="29" xfId="7" applyNumberFormat="1" applyFont="1" applyBorder="1" applyAlignment="1">
      <alignment horizontal="right" vertical="center"/>
    </xf>
    <xf numFmtId="3" fontId="9" fillId="0" borderId="0" xfId="6" applyNumberFormat="1" applyFont="1" applyBorder="1" applyAlignment="1">
      <alignment horizontal="right" vertical="center"/>
    </xf>
    <xf numFmtId="177" fontId="17" fillId="0" borderId="0" xfId="2" applyNumberFormat="1" applyFont="1" applyFill="1" applyBorder="1" applyAlignment="1">
      <alignment vertical="center"/>
    </xf>
    <xf numFmtId="0" fontId="9" fillId="3" borderId="29" xfId="6" applyFont="1" applyFill="1" applyBorder="1" applyAlignment="1">
      <alignment horizontal="center" vertical="center" shrinkToFit="1"/>
    </xf>
    <xf numFmtId="3" fontId="9" fillId="0" borderId="0" xfId="7" applyNumberFormat="1" applyFont="1" applyFill="1" applyBorder="1" applyAlignment="1">
      <alignment horizontal="right" vertical="center"/>
    </xf>
    <xf numFmtId="0" fontId="9" fillId="3" borderId="29" xfId="6" applyFont="1" applyFill="1" applyBorder="1" applyAlignment="1" applyProtection="1">
      <alignment horizontal="distributed" vertical="center"/>
      <protection locked="0"/>
    </xf>
    <xf numFmtId="0" fontId="9" fillId="0" borderId="0" xfId="8" applyFont="1" applyFill="1" applyBorder="1">
      <alignment vertical="center"/>
    </xf>
    <xf numFmtId="0" fontId="9" fillId="0" borderId="29" xfId="8" applyFont="1" applyFill="1" applyBorder="1">
      <alignment vertical="center"/>
    </xf>
    <xf numFmtId="0" fontId="9" fillId="0" borderId="0" xfId="6" applyFont="1" applyFill="1" applyBorder="1" applyAlignment="1">
      <alignment vertical="center"/>
    </xf>
    <xf numFmtId="0" fontId="9" fillId="3" borderId="29" xfId="6" applyFont="1" applyFill="1" applyBorder="1" applyAlignment="1">
      <alignment vertical="center"/>
    </xf>
    <xf numFmtId="0" fontId="9" fillId="0" borderId="0" xfId="8" applyFont="1" applyFill="1" applyBorder="1" applyAlignment="1">
      <alignment horizontal="center"/>
    </xf>
    <xf numFmtId="0" fontId="9" fillId="0" borderId="29" xfId="8" applyFont="1" applyFill="1" applyBorder="1" applyAlignment="1">
      <alignment horizontal="center"/>
    </xf>
    <xf numFmtId="3" fontId="9" fillId="0" borderId="29" xfId="7" applyNumberFormat="1" applyFont="1" applyFill="1" applyBorder="1" applyAlignment="1">
      <alignment horizontal="right" vertical="center"/>
    </xf>
    <xf numFmtId="0" fontId="9" fillId="0" borderId="0" xfId="6" applyFont="1" applyBorder="1" applyAlignment="1">
      <alignment horizontal="right" vertical="center"/>
    </xf>
    <xf numFmtId="0" fontId="9" fillId="3" borderId="23" xfId="6" applyFont="1" applyFill="1" applyBorder="1" applyAlignment="1">
      <alignment vertical="center"/>
    </xf>
    <xf numFmtId="0" fontId="9" fillId="3" borderId="30" xfId="6" applyFont="1" applyFill="1" applyBorder="1" applyAlignment="1">
      <alignment horizontal="distributed" vertical="center"/>
    </xf>
    <xf numFmtId="38" fontId="9" fillId="0" borderId="3" xfId="7" applyNumberFormat="1" applyFont="1" applyBorder="1" applyAlignment="1">
      <alignment horizontal="right" vertical="center"/>
    </xf>
    <xf numFmtId="38" fontId="9" fillId="0" borderId="23" xfId="7" applyNumberFormat="1" applyFont="1" applyBorder="1" applyAlignment="1">
      <alignment horizontal="right" vertical="center"/>
    </xf>
    <xf numFmtId="38" fontId="9" fillId="0" borderId="30" xfId="7" applyNumberFormat="1" applyFont="1" applyFill="1" applyBorder="1" applyAlignment="1">
      <alignment horizontal="right" vertical="center"/>
    </xf>
    <xf numFmtId="178" fontId="9" fillId="0" borderId="3" xfId="6" applyNumberFormat="1" applyFont="1" applyBorder="1" applyAlignment="1">
      <alignment horizontal="right" vertical="center"/>
    </xf>
    <xf numFmtId="0" fontId="9" fillId="0" borderId="3" xfId="6" applyFont="1" applyBorder="1" applyAlignment="1">
      <alignment horizontal="right" vertical="center"/>
    </xf>
    <xf numFmtId="3" fontId="9" fillId="0" borderId="3" xfId="6" applyNumberFormat="1" applyFont="1" applyFill="1" applyBorder="1" applyAlignment="1">
      <alignment horizontal="right" vertical="center"/>
    </xf>
    <xf numFmtId="178" fontId="9" fillId="0" borderId="30" xfId="6" applyNumberFormat="1" applyFont="1" applyBorder="1" applyAlignment="1">
      <alignment horizontal="right" vertical="center"/>
    </xf>
    <xf numFmtId="0" fontId="9" fillId="0" borderId="0" xfId="6" applyFont="1" applyBorder="1" applyAlignment="1">
      <alignment horizontal="left" vertical="center"/>
    </xf>
    <xf numFmtId="0" fontId="9" fillId="0" borderId="2" xfId="8" applyFont="1" applyBorder="1" applyAlignment="1">
      <alignment vertical="center"/>
    </xf>
    <xf numFmtId="0" fontId="9" fillId="0" borderId="2" xfId="8" applyFont="1" applyFill="1" applyBorder="1" applyAlignment="1">
      <alignment vertical="center"/>
    </xf>
    <xf numFmtId="0" fontId="9" fillId="0" borderId="0" xfId="6" applyFont="1" applyBorder="1" applyAlignment="1">
      <alignment vertical="top"/>
    </xf>
    <xf numFmtId="0" fontId="9" fillId="0" borderId="0" xfId="6" applyFont="1" applyBorder="1" applyAlignment="1">
      <alignment horizontal="center" vertical="center"/>
    </xf>
    <xf numFmtId="181" fontId="9" fillId="0" borderId="0" xfId="6" applyNumberFormat="1" applyFont="1" applyBorder="1" applyAlignment="1">
      <alignment vertical="center"/>
    </xf>
    <xf numFmtId="0" fontId="3" fillId="2" borderId="10" xfId="0" applyFont="1" applyFill="1" applyBorder="1" applyAlignment="1">
      <alignment horizontal="center" vertical="top" textRotation="255" wrapText="1"/>
    </xf>
    <xf numFmtId="0" fontId="3" fillId="0" borderId="1" xfId="0" applyFont="1" applyBorder="1">
      <alignment vertical="center"/>
    </xf>
    <xf numFmtId="0" fontId="19" fillId="0" borderId="0" xfId="0" applyFont="1" applyAlignment="1">
      <alignment horizontal="center" vertical="center"/>
    </xf>
    <xf numFmtId="14" fontId="21" fillId="0" borderId="0" xfId="9" quotePrefix="1" applyNumberFormat="1" applyFont="1" applyAlignment="1">
      <alignment horizontal="center" vertical="center"/>
    </xf>
    <xf numFmtId="0" fontId="19" fillId="0" borderId="0" xfId="0" applyFont="1">
      <alignment vertical="center"/>
    </xf>
    <xf numFmtId="0" fontId="19" fillId="0" borderId="0" xfId="0" quotePrefix="1" applyFont="1">
      <alignment vertical="center"/>
    </xf>
    <xf numFmtId="0" fontId="19" fillId="0" borderId="0" xfId="0" quotePrefix="1" applyFont="1" applyAlignment="1">
      <alignment horizontal="center" vertical="center"/>
    </xf>
    <xf numFmtId="0" fontId="19" fillId="4" borderId="0" xfId="0" applyFont="1" applyFill="1" applyAlignment="1">
      <alignment horizontal="center" vertical="center"/>
    </xf>
    <xf numFmtId="0" fontId="19" fillId="4" borderId="0" xfId="0" quotePrefix="1" applyFont="1" applyFill="1" applyAlignment="1">
      <alignment horizontal="center" vertical="center"/>
    </xf>
    <xf numFmtId="0" fontId="9" fillId="0" borderId="3" xfId="6" applyFont="1" applyBorder="1" applyAlignment="1">
      <alignment vertical="center"/>
    </xf>
    <xf numFmtId="0" fontId="22" fillId="0" borderId="0" xfId="2" applyFont="1" applyAlignment="1">
      <alignment vertical="center"/>
    </xf>
    <xf numFmtId="0" fontId="22" fillId="0" borderId="0" xfId="2" applyFont="1" applyFill="1" applyAlignment="1">
      <alignment vertical="center"/>
    </xf>
    <xf numFmtId="0" fontId="12" fillId="0" borderId="52" xfId="2" applyFont="1" applyFill="1" applyBorder="1" applyAlignment="1">
      <alignment horizontal="distributed" vertical="center" justifyLastLine="1"/>
    </xf>
    <xf numFmtId="0" fontId="12" fillId="0" borderId="72" xfId="2" applyFont="1" applyFill="1" applyBorder="1" applyAlignment="1">
      <alignment horizontal="distributed" vertical="center" justifyLastLine="1"/>
    </xf>
    <xf numFmtId="0" fontId="12" fillId="0" borderId="72" xfId="2" applyFont="1" applyBorder="1" applyAlignment="1">
      <alignment horizontal="distributed" vertical="center" justifyLastLine="1"/>
    </xf>
    <xf numFmtId="0" fontId="13" fillId="0" borderId="54" xfId="2" applyFont="1" applyBorder="1" applyAlignment="1">
      <alignment horizontal="left" vertical="center"/>
    </xf>
    <xf numFmtId="177" fontId="13" fillId="0" borderId="55" xfId="2" applyNumberFormat="1" applyFont="1" applyBorder="1" applyAlignment="1">
      <alignment vertical="center"/>
    </xf>
    <xf numFmtId="177" fontId="13" fillId="0" borderId="55" xfId="2" applyNumberFormat="1" applyFont="1" applyFill="1" applyBorder="1" applyAlignment="1">
      <alignment vertical="center"/>
    </xf>
    <xf numFmtId="177" fontId="13" fillId="0" borderId="56" xfId="2" applyNumberFormat="1" applyFont="1" applyFill="1" applyBorder="1" applyAlignment="1">
      <alignment vertical="center"/>
    </xf>
    <xf numFmtId="0" fontId="12" fillId="0" borderId="63" xfId="2" applyFont="1" applyBorder="1" applyAlignment="1">
      <alignment horizontal="right" vertical="center"/>
    </xf>
    <xf numFmtId="177" fontId="12" fillId="0" borderId="64" xfId="2" applyNumberFormat="1" applyFont="1" applyBorder="1" applyAlignment="1">
      <alignment vertical="center"/>
    </xf>
    <xf numFmtId="177" fontId="12" fillId="0" borderId="64" xfId="2" applyNumberFormat="1" applyFont="1" applyFill="1" applyBorder="1" applyAlignment="1">
      <alignment vertical="center"/>
    </xf>
    <xf numFmtId="177" fontId="12" fillId="0" borderId="65" xfId="2" applyNumberFormat="1" applyFont="1" applyFill="1" applyBorder="1" applyAlignment="1">
      <alignment vertical="center"/>
    </xf>
    <xf numFmtId="0" fontId="23" fillId="0" borderId="0" xfId="2" applyFont="1" applyAlignment="1">
      <alignment vertical="center"/>
    </xf>
    <xf numFmtId="0" fontId="23" fillId="0" borderId="0" xfId="2" applyFont="1" applyFill="1" applyAlignment="1">
      <alignment vertical="center"/>
    </xf>
    <xf numFmtId="0" fontId="4" fillId="0" borderId="0" xfId="2" applyAlignment="1">
      <alignment vertical="center"/>
    </xf>
    <xf numFmtId="177" fontId="12" fillId="0" borderId="0" xfId="2" applyNumberFormat="1" applyFont="1" applyAlignment="1">
      <alignment vertical="center"/>
    </xf>
    <xf numFmtId="0" fontId="12" fillId="0" borderId="0" xfId="2" applyFont="1" applyFill="1" applyAlignment="1">
      <alignment vertical="center"/>
    </xf>
    <xf numFmtId="0" fontId="4" fillId="0" borderId="0" xfId="2"/>
    <xf numFmtId="0" fontId="3" fillId="0" borderId="0" xfId="0" applyFont="1" applyAlignment="1">
      <alignment horizontal="center" vertical="center"/>
    </xf>
    <xf numFmtId="0" fontId="25" fillId="0" borderId="0" xfId="0" applyFont="1" applyAlignment="1">
      <alignment horizontal="center" vertical="center"/>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wrapText="1"/>
    </xf>
    <xf numFmtId="0" fontId="6" fillId="0" borderId="7" xfId="0" applyFont="1" applyBorder="1" applyAlignment="1">
      <alignment horizontal="center" vertical="top" textRotation="180" wrapText="1"/>
    </xf>
    <xf numFmtId="0" fontId="6" fillId="0" borderId="17" xfId="0" applyFont="1" applyBorder="1" applyAlignment="1">
      <alignment horizontal="center" vertical="top" textRotation="180" wrapText="1"/>
    </xf>
    <xf numFmtId="0" fontId="6" fillId="0" borderId="22" xfId="0" applyFont="1" applyBorder="1" applyAlignment="1">
      <alignment horizontal="center" vertical="top" textRotation="180" wrapText="1"/>
    </xf>
    <xf numFmtId="0" fontId="3" fillId="0" borderId="4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3" fillId="0" borderId="17" xfId="0" applyFont="1" applyBorder="1" applyAlignment="1">
      <alignment horizontal="center" vertical="top" textRotation="255" wrapText="1"/>
    </xf>
    <xf numFmtId="0" fontId="3" fillId="0" borderId="22" xfId="0" applyFont="1" applyBorder="1" applyAlignment="1">
      <alignment horizontal="center" vertical="top" textRotation="255"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1" xfId="0" applyFont="1" applyBorder="1" applyAlignment="1">
      <alignment horizontal="center" vertical="center" wrapText="1"/>
    </xf>
    <xf numFmtId="0" fontId="24" fillId="0" borderId="7" xfId="0" applyFont="1" applyBorder="1" applyAlignment="1">
      <alignment horizontal="center" vertical="top" textRotation="180" wrapText="1"/>
    </xf>
    <xf numFmtId="0" fontId="24" fillId="0" borderId="17" xfId="0" applyFont="1" applyBorder="1" applyAlignment="1">
      <alignment horizontal="center" vertical="top" textRotation="180" wrapText="1"/>
    </xf>
    <xf numFmtId="0" fontId="24" fillId="0" borderId="22" xfId="0" applyFont="1" applyBorder="1" applyAlignment="1">
      <alignment horizontal="center" vertical="top" textRotation="180" wrapText="1"/>
    </xf>
    <xf numFmtId="0" fontId="25" fillId="0" borderId="1" xfId="0" applyFont="1" applyBorder="1" applyAlignment="1">
      <alignment horizontal="center" vertical="center" wrapText="1"/>
    </xf>
    <xf numFmtId="0" fontId="25" fillId="0" borderId="43" xfId="0" applyFont="1" applyBorder="1" applyAlignment="1">
      <alignment horizontal="center" vertical="center" wrapText="1"/>
    </xf>
    <xf numFmtId="178" fontId="9" fillId="3" borderId="69" xfId="7" applyNumberFormat="1" applyFont="1" applyFill="1" applyBorder="1" applyAlignment="1" applyProtection="1">
      <alignment horizontal="center" vertical="center" wrapText="1"/>
    </xf>
    <xf numFmtId="3" fontId="9" fillId="3" borderId="7" xfId="7" applyNumberFormat="1" applyFont="1" applyFill="1" applyBorder="1" applyAlignment="1" applyProtection="1">
      <alignment horizontal="center" vertical="center" wrapText="1"/>
    </xf>
    <xf numFmtId="3" fontId="9" fillId="3" borderId="22" xfId="7" applyNumberFormat="1" applyFont="1" applyFill="1" applyBorder="1" applyAlignment="1" applyProtection="1">
      <alignment horizontal="center" vertical="center" wrapText="1"/>
    </xf>
    <xf numFmtId="3" fontId="9" fillId="3" borderId="7" xfId="7" applyNumberFormat="1" applyFont="1" applyFill="1" applyBorder="1" applyAlignment="1" applyProtection="1">
      <alignment horizontal="center" vertical="center" wrapText="1"/>
      <protection locked="0"/>
    </xf>
    <xf numFmtId="3" fontId="9" fillId="3" borderId="22" xfId="7" applyNumberFormat="1" applyFont="1" applyFill="1" applyBorder="1" applyAlignment="1" applyProtection="1">
      <alignment horizontal="center" vertical="center" wrapText="1"/>
      <protection locked="0"/>
    </xf>
    <xf numFmtId="182" fontId="15" fillId="3" borderId="4" xfId="7" applyNumberFormat="1" applyFont="1" applyFill="1" applyBorder="1" applyAlignment="1" applyProtection="1">
      <alignment horizontal="center" vertical="center" wrapText="1"/>
    </xf>
    <xf numFmtId="182" fontId="15" fillId="3" borderId="28" xfId="7" applyNumberFormat="1" applyFont="1" applyFill="1" applyBorder="1" applyAlignment="1" applyProtection="1">
      <alignment horizontal="center" vertical="center" wrapText="1"/>
    </xf>
    <xf numFmtId="182" fontId="15" fillId="3" borderId="1" xfId="7" applyNumberFormat="1" applyFont="1" applyFill="1" applyBorder="1" applyAlignment="1" applyProtection="1">
      <alignment horizontal="center" vertical="center" wrapText="1"/>
    </xf>
    <xf numFmtId="182" fontId="15" fillId="3" borderId="29" xfId="7" applyNumberFormat="1" applyFont="1" applyFill="1" applyBorder="1" applyAlignment="1" applyProtection="1">
      <alignment horizontal="center" vertical="center" wrapText="1"/>
    </xf>
    <xf numFmtId="182" fontId="15" fillId="3" borderId="23" xfId="7" applyNumberFormat="1" applyFont="1" applyFill="1" applyBorder="1" applyAlignment="1" applyProtection="1">
      <alignment horizontal="center" vertical="center" wrapText="1"/>
    </xf>
    <xf numFmtId="182" fontId="15" fillId="3" borderId="30" xfId="7" applyNumberFormat="1" applyFont="1" applyFill="1" applyBorder="1" applyAlignment="1" applyProtection="1">
      <alignment horizontal="center" vertical="center" wrapText="1"/>
    </xf>
    <xf numFmtId="182" fontId="9" fillId="3" borderId="2" xfId="7" applyNumberFormat="1" applyFont="1" applyFill="1" applyBorder="1" applyAlignment="1">
      <alignment horizontal="center" vertical="center" wrapText="1"/>
    </xf>
    <xf numFmtId="182" fontId="9" fillId="3" borderId="0" xfId="7" applyNumberFormat="1" applyFont="1" applyFill="1" applyBorder="1" applyAlignment="1">
      <alignment horizontal="center" vertical="center" wrapText="1"/>
    </xf>
    <xf numFmtId="182" fontId="9" fillId="3" borderId="3" xfId="7" applyNumberFormat="1" applyFont="1" applyFill="1" applyBorder="1" applyAlignment="1">
      <alignment horizontal="center" vertical="center" wrapText="1"/>
    </xf>
    <xf numFmtId="182" fontId="9" fillId="3" borderId="66" xfId="7" applyNumberFormat="1" applyFont="1" applyFill="1" applyBorder="1" applyAlignment="1" applyProtection="1">
      <alignment horizontal="center" vertical="center" wrapText="1"/>
    </xf>
    <xf numFmtId="182" fontId="9" fillId="3" borderId="67" xfId="7" applyNumberFormat="1" applyFont="1" applyFill="1" applyBorder="1" applyAlignment="1" applyProtection="1">
      <alignment horizontal="center" vertical="center" wrapText="1"/>
    </xf>
    <xf numFmtId="182" fontId="9" fillId="3" borderId="68" xfId="7" applyNumberFormat="1" applyFont="1" applyFill="1" applyBorder="1" applyAlignment="1" applyProtection="1">
      <alignment horizontal="center" vertical="center" wrapText="1"/>
    </xf>
    <xf numFmtId="178" fontId="9" fillId="3" borderId="67" xfId="7" applyNumberFormat="1" applyFont="1" applyFill="1" applyBorder="1" applyAlignment="1" applyProtection="1">
      <alignment horizontal="center" vertical="center"/>
    </xf>
    <xf numFmtId="178" fontId="9" fillId="3" borderId="68" xfId="7" applyNumberFormat="1" applyFont="1" applyFill="1" applyBorder="1" applyAlignment="1" applyProtection="1">
      <alignment horizontal="center" vertical="center"/>
    </xf>
    <xf numFmtId="182" fontId="9" fillId="3" borderId="4" xfId="7" applyNumberFormat="1" applyFont="1" applyFill="1" applyBorder="1" applyAlignment="1" applyProtection="1">
      <alignment horizontal="center" vertical="center" wrapText="1"/>
    </xf>
    <xf numFmtId="182" fontId="9" fillId="3" borderId="1" xfId="7" applyNumberFormat="1" applyFont="1" applyFill="1" applyBorder="1" applyAlignment="1" applyProtection="1">
      <alignment horizontal="center" vertical="center" wrapText="1"/>
    </xf>
    <xf numFmtId="182" fontId="9" fillId="3" borderId="23" xfId="7" applyNumberFormat="1" applyFont="1" applyFill="1" applyBorder="1" applyAlignment="1" applyProtection="1">
      <alignment horizontal="center" vertical="center" wrapText="1"/>
    </xf>
    <xf numFmtId="182" fontId="9" fillId="3" borderId="7" xfId="7" applyNumberFormat="1" applyFont="1" applyFill="1" applyBorder="1" applyAlignment="1" applyProtection="1">
      <alignment horizontal="center" vertical="center" wrapText="1"/>
    </xf>
    <xf numFmtId="182" fontId="9" fillId="3" borderId="17" xfId="7" applyNumberFormat="1" applyFont="1" applyFill="1" applyBorder="1" applyAlignment="1" applyProtection="1">
      <alignment horizontal="center" vertical="center" wrapText="1"/>
    </xf>
    <xf numFmtId="182" fontId="9" fillId="3" borderId="22" xfId="7" applyNumberFormat="1" applyFont="1" applyFill="1" applyBorder="1" applyAlignment="1" applyProtection="1">
      <alignment horizontal="center" vertical="center" wrapText="1"/>
    </xf>
    <xf numFmtId="178" fontId="9" fillId="3" borderId="68" xfId="7" applyNumberFormat="1" applyFont="1" applyFill="1" applyBorder="1" applyAlignment="1" applyProtection="1">
      <alignment horizontal="center" vertical="center" wrapText="1"/>
    </xf>
    <xf numFmtId="182" fontId="9" fillId="3" borderId="66" xfId="7" applyNumberFormat="1" applyFont="1" applyFill="1" applyBorder="1" applyAlignment="1" applyProtection="1">
      <alignment horizontal="center" vertical="center"/>
    </xf>
    <xf numFmtId="182" fontId="9" fillId="3" borderId="67" xfId="7" applyNumberFormat="1" applyFont="1" applyFill="1" applyBorder="1" applyAlignment="1" applyProtection="1">
      <alignment horizontal="center" vertical="center"/>
    </xf>
    <xf numFmtId="182" fontId="9" fillId="3" borderId="68" xfId="7" applyNumberFormat="1" applyFont="1" applyFill="1" applyBorder="1" applyAlignment="1" applyProtection="1">
      <alignment horizontal="center" vertical="center"/>
    </xf>
    <xf numFmtId="181" fontId="9" fillId="3" borderId="69" xfId="7" applyNumberFormat="1" applyFont="1" applyFill="1" applyBorder="1" applyAlignment="1" applyProtection="1">
      <alignment horizontal="center" vertical="center" wrapText="1"/>
    </xf>
    <xf numFmtId="182" fontId="9" fillId="3" borderId="69" xfId="7" applyNumberFormat="1" applyFont="1" applyFill="1" applyBorder="1" applyAlignment="1" applyProtection="1">
      <alignment horizontal="center" vertical="center" wrapText="1"/>
    </xf>
    <xf numFmtId="0" fontId="12" fillId="0" borderId="70" xfId="2" applyFont="1" applyBorder="1" applyAlignment="1">
      <alignment horizontal="distributed" vertical="center" justifyLastLine="1"/>
    </xf>
    <xf numFmtId="0" fontId="12" fillId="0" borderId="72" xfId="2" applyFont="1" applyBorder="1" applyAlignment="1">
      <alignment horizontal="distributed" vertical="center" justifyLastLine="1"/>
    </xf>
    <xf numFmtId="0" fontId="12" fillId="0" borderId="51" xfId="2" applyFont="1" applyBorder="1" applyAlignment="1">
      <alignment horizontal="distributed" vertical="center" justifyLastLine="1"/>
    </xf>
    <xf numFmtId="0" fontId="22" fillId="0" borderId="0" xfId="2" applyFont="1" applyAlignment="1">
      <alignment vertical="center"/>
    </xf>
    <xf numFmtId="0" fontId="9" fillId="0" borderId="0" xfId="2" applyFont="1" applyAlignment="1">
      <alignment horizontal="right" vertical="center"/>
    </xf>
    <xf numFmtId="0" fontId="12" fillId="0" borderId="47" xfId="2" applyFont="1" applyBorder="1" applyAlignment="1">
      <alignment horizontal="distributed" vertical="center" justifyLastLine="1"/>
    </xf>
    <xf numFmtId="0" fontId="12" fillId="0" borderId="50" xfId="2" applyFont="1" applyBorder="1" applyAlignment="1">
      <alignment horizontal="distributed" vertical="center" justifyLastLine="1"/>
    </xf>
    <xf numFmtId="0" fontId="12" fillId="0" borderId="71" xfId="2" applyFont="1" applyBorder="1" applyAlignment="1">
      <alignment horizontal="distributed" vertical="center" justifyLastLine="1"/>
    </xf>
    <xf numFmtId="0" fontId="12" fillId="0" borderId="48" xfId="2" applyFont="1" applyBorder="1" applyAlignment="1">
      <alignment horizontal="distributed" vertical="center" justifyLastLine="1"/>
    </xf>
    <xf numFmtId="0" fontId="12" fillId="0" borderId="48" xfId="2" applyFont="1" applyBorder="1" applyAlignment="1">
      <alignment horizontal="distributed" vertical="center" wrapText="1" justifyLastLine="1"/>
    </xf>
    <xf numFmtId="0" fontId="12" fillId="0" borderId="51" xfId="2" applyFont="1" applyBorder="1" applyAlignment="1">
      <alignment horizontal="distributed" vertical="center" wrapText="1" justifyLastLine="1"/>
    </xf>
    <xf numFmtId="0" fontId="12" fillId="0" borderId="72" xfId="2" applyFont="1" applyBorder="1" applyAlignment="1">
      <alignment horizontal="distributed" vertical="center" wrapText="1" justifyLastLine="1"/>
    </xf>
    <xf numFmtId="0" fontId="12" fillId="0" borderId="49" xfId="2" applyFont="1" applyFill="1" applyBorder="1" applyAlignment="1">
      <alignment horizontal="distributed" vertical="center" wrapText="1" justifyLastLine="1"/>
    </xf>
    <xf numFmtId="0" fontId="12" fillId="0" borderId="53" xfId="2" applyFont="1" applyFill="1" applyBorder="1" applyAlignment="1">
      <alignment horizontal="distributed" vertical="center" wrapText="1" justifyLastLine="1"/>
    </xf>
    <xf numFmtId="0" fontId="12" fillId="0" borderId="73" xfId="2" applyFont="1" applyFill="1" applyBorder="1" applyAlignment="1">
      <alignment horizontal="distributed" vertical="center" wrapText="1" justifyLastLine="1"/>
    </xf>
    <xf numFmtId="0" fontId="12" fillId="0" borderId="51" xfId="2" applyFont="1" applyFill="1" applyBorder="1" applyAlignment="1">
      <alignment horizontal="distributed" vertical="center" justifyLastLine="1"/>
    </xf>
    <xf numFmtId="0" fontId="12" fillId="0" borderId="72" xfId="2" applyFont="1" applyFill="1" applyBorder="1" applyAlignment="1">
      <alignment horizontal="distributed" vertical="center" justifyLastLine="1"/>
    </xf>
  </cellXfs>
  <cellStyles count="10">
    <cellStyle name="パーセント 2" xfId="4"/>
    <cellStyle name="ハイパーリンク" xfId="9" builtinId="8"/>
    <cellStyle name="桁区切り" xfId="1" builtinId="6"/>
    <cellStyle name="桁区切り 2" xfId="7"/>
    <cellStyle name="標準" xfId="0" builtinId="0"/>
    <cellStyle name="標準 2" xfId="2"/>
    <cellStyle name="標準 3" xfId="3"/>
    <cellStyle name="標準 4" xfId="5"/>
    <cellStyle name="標準_コピーh18_1" xfId="6"/>
    <cellStyle name="標準_新！第１表" xfId="8"/>
  </cellStyles>
  <dxfs count="731">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
      <font>
        <b/>
        <i val="0"/>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abSelected="1" zoomScale="80" zoomScaleNormal="80" workbookViewId="0">
      <selection activeCell="B1" sqref="B1"/>
    </sheetView>
  </sheetViews>
  <sheetFormatPr defaultRowHeight="15" customHeight="1"/>
  <cols>
    <col min="1" max="1" width="3.625" style="434" customWidth="1"/>
    <col min="2" max="2" width="18" style="434" bestFit="1" customWidth="1"/>
    <col min="3" max="3" width="64.625" style="436" bestFit="1" customWidth="1"/>
    <col min="4" max="4" width="47.125" style="436" bestFit="1" customWidth="1"/>
    <col min="5" max="5" width="66.625" style="436" bestFit="1" customWidth="1"/>
    <col min="6" max="7" width="18.75" style="434" bestFit="1" customWidth="1"/>
    <col min="8" max="8" width="67.375" style="436" bestFit="1" customWidth="1"/>
    <col min="9" max="16384" width="9" style="436"/>
  </cols>
  <sheetData>
    <row r="1" spans="1:8" s="434" customFormat="1" ht="15" customHeight="1">
      <c r="A1" s="439" t="s">
        <v>439</v>
      </c>
      <c r="B1" s="440" t="s">
        <v>440</v>
      </c>
      <c r="C1" s="440" t="s">
        <v>441</v>
      </c>
      <c r="D1" s="440" t="s">
        <v>442</v>
      </c>
      <c r="E1" s="440" t="s">
        <v>443</v>
      </c>
      <c r="F1" s="439" t="s">
        <v>444</v>
      </c>
      <c r="G1" s="439" t="s">
        <v>445</v>
      </c>
      <c r="H1" s="439" t="s">
        <v>446</v>
      </c>
    </row>
    <row r="2" spans="1:8" ht="15" customHeight="1">
      <c r="A2" s="434">
        <v>1</v>
      </c>
      <c r="B2" s="435" t="str">
        <f>HYPERLINK("#'1-1-1'!A1","1-1-1")</f>
        <v>1-1-1</v>
      </c>
      <c r="C2" s="436" t="s">
        <v>150</v>
      </c>
      <c r="D2" s="436" t="s">
        <v>447</v>
      </c>
      <c r="E2" s="436" t="s">
        <v>562</v>
      </c>
      <c r="F2" s="434" t="s">
        <v>449</v>
      </c>
      <c r="G2" s="434" t="s">
        <v>450</v>
      </c>
      <c r="H2" s="436" t="s">
        <v>149</v>
      </c>
    </row>
    <row r="3" spans="1:8" ht="15" customHeight="1">
      <c r="A3" s="434">
        <v>2</v>
      </c>
      <c r="B3" s="435" t="str">
        <f>HYPERLINK("#'1-1-2'!A1","1-1-2")</f>
        <v>1-1-2</v>
      </c>
      <c r="C3" s="436" t="s">
        <v>150</v>
      </c>
      <c r="D3" s="436" t="s">
        <v>447</v>
      </c>
      <c r="E3" s="436" t="s">
        <v>451</v>
      </c>
      <c r="F3" s="434" t="s">
        <v>449</v>
      </c>
      <c r="G3" s="434" t="s">
        <v>452</v>
      </c>
      <c r="H3" s="436" t="s">
        <v>153</v>
      </c>
    </row>
    <row r="4" spans="1:8" ht="15" customHeight="1">
      <c r="A4" s="434">
        <v>3</v>
      </c>
      <c r="B4" s="435" t="str">
        <f>HYPERLINK("#'1-1-3'!A1","1-1-3")</f>
        <v>1-1-3</v>
      </c>
      <c r="C4" s="436" t="s">
        <v>150</v>
      </c>
      <c r="D4" s="436" t="s">
        <v>447</v>
      </c>
      <c r="E4" s="436" t="s">
        <v>453</v>
      </c>
      <c r="F4" s="434" t="s">
        <v>449</v>
      </c>
      <c r="G4" s="434" t="s">
        <v>454</v>
      </c>
      <c r="H4" s="436" t="s">
        <v>155</v>
      </c>
    </row>
    <row r="5" spans="1:8" ht="15" customHeight="1">
      <c r="A5" s="434">
        <v>4</v>
      </c>
      <c r="B5" s="435" t="str">
        <f>HYPERLINK("#'1-1-4'!A1","1-1-4")</f>
        <v>1-1-4</v>
      </c>
      <c r="C5" s="436" t="s">
        <v>150</v>
      </c>
      <c r="D5" s="436" t="s">
        <v>447</v>
      </c>
      <c r="E5" s="436" t="s">
        <v>455</v>
      </c>
      <c r="F5" s="434" t="s">
        <v>449</v>
      </c>
      <c r="G5" s="434" t="s">
        <v>456</v>
      </c>
      <c r="H5" s="436" t="s">
        <v>157</v>
      </c>
    </row>
    <row r="6" spans="1:8" ht="15" customHeight="1">
      <c r="A6" s="434">
        <v>5</v>
      </c>
      <c r="B6" s="435" t="str">
        <f>HYPERLINK("#'1-1-5'!A1","1-1-5")</f>
        <v>1-1-5</v>
      </c>
      <c r="C6" s="436" t="s">
        <v>150</v>
      </c>
      <c r="D6" s="436" t="s">
        <v>447</v>
      </c>
      <c r="E6" s="436" t="s">
        <v>558</v>
      </c>
      <c r="F6" s="434" t="s">
        <v>449</v>
      </c>
      <c r="G6" s="434" t="s">
        <v>457</v>
      </c>
      <c r="H6" s="436" t="s">
        <v>553</v>
      </c>
    </row>
    <row r="7" spans="1:8" ht="15" customHeight="1">
      <c r="A7" s="434">
        <v>6</v>
      </c>
      <c r="B7" s="435" t="str">
        <f>HYPERLINK("#'1-1-6'!A1","1-1-6")</f>
        <v>1-1-6</v>
      </c>
      <c r="C7" s="436" t="s">
        <v>150</v>
      </c>
      <c r="D7" s="436" t="s">
        <v>447</v>
      </c>
      <c r="E7" s="436" t="s">
        <v>559</v>
      </c>
      <c r="F7" s="434" t="s">
        <v>449</v>
      </c>
      <c r="G7" s="434" t="s">
        <v>458</v>
      </c>
      <c r="H7" s="436" t="s">
        <v>159</v>
      </c>
    </row>
    <row r="8" spans="1:8" ht="15" customHeight="1">
      <c r="A8" s="434">
        <v>7</v>
      </c>
      <c r="B8" s="435" t="str">
        <f>HYPERLINK("#'1-1-7'!A1","1-1-7")</f>
        <v>1-1-7</v>
      </c>
      <c r="C8" s="436" t="s">
        <v>150</v>
      </c>
      <c r="D8" s="436" t="s">
        <v>447</v>
      </c>
      <c r="E8" s="436" t="s">
        <v>560</v>
      </c>
      <c r="F8" s="434" t="s">
        <v>449</v>
      </c>
      <c r="G8" s="434" t="s">
        <v>459</v>
      </c>
      <c r="H8" s="436" t="s">
        <v>162</v>
      </c>
    </row>
    <row r="9" spans="1:8" ht="15" customHeight="1">
      <c r="A9" s="434">
        <v>8</v>
      </c>
      <c r="B9" s="435" t="str">
        <f>HYPERLINK("#'1-1-8'!A1","1-1-8")</f>
        <v>1-1-8</v>
      </c>
      <c r="C9" s="436" t="s">
        <v>150</v>
      </c>
      <c r="D9" s="436" t="s">
        <v>447</v>
      </c>
      <c r="E9" s="436" t="s">
        <v>561</v>
      </c>
      <c r="F9" s="434" t="s">
        <v>449</v>
      </c>
      <c r="G9" s="434" t="s">
        <v>554</v>
      </c>
      <c r="H9" s="436" t="s">
        <v>163</v>
      </c>
    </row>
    <row r="10" spans="1:8" ht="15" customHeight="1">
      <c r="A10" s="434">
        <v>9</v>
      </c>
      <c r="B10" s="435" t="str">
        <f>HYPERLINK("#'1-2-1'!A1","1-2-1")</f>
        <v>1-2-1</v>
      </c>
      <c r="C10" s="436" t="s">
        <v>150</v>
      </c>
      <c r="D10" s="436" t="s">
        <v>460</v>
      </c>
      <c r="E10" s="436" t="s">
        <v>448</v>
      </c>
      <c r="F10" s="434" t="s">
        <v>449</v>
      </c>
      <c r="G10" s="434" t="s">
        <v>461</v>
      </c>
      <c r="H10" s="436" t="s">
        <v>629</v>
      </c>
    </row>
    <row r="11" spans="1:8" ht="15" customHeight="1">
      <c r="A11" s="434">
        <v>10</v>
      </c>
      <c r="B11" s="435" t="str">
        <f>HYPERLINK("#'2-1-1'!A1","2-1-1")</f>
        <v>2-1-1</v>
      </c>
      <c r="C11" s="436" t="s">
        <v>170</v>
      </c>
      <c r="D11" s="436" t="s">
        <v>462</v>
      </c>
      <c r="E11" s="436" t="s">
        <v>463</v>
      </c>
      <c r="F11" s="434" t="s">
        <v>464</v>
      </c>
      <c r="G11" s="434" t="s">
        <v>450</v>
      </c>
      <c r="H11" s="436" t="s">
        <v>149</v>
      </c>
    </row>
    <row r="12" spans="1:8" ht="15" customHeight="1">
      <c r="A12" s="434">
        <v>11</v>
      </c>
      <c r="B12" s="435" t="str">
        <f>HYPERLINK("#'2-1-2'!A1","2-1-2")</f>
        <v>2-1-2</v>
      </c>
      <c r="C12" s="436" t="s">
        <v>170</v>
      </c>
      <c r="D12" s="436" t="s">
        <v>462</v>
      </c>
      <c r="E12" s="436" t="s">
        <v>465</v>
      </c>
      <c r="F12" s="434" t="s">
        <v>464</v>
      </c>
      <c r="G12" s="434" t="s">
        <v>452</v>
      </c>
      <c r="H12" s="436" t="s">
        <v>153</v>
      </c>
    </row>
    <row r="13" spans="1:8" ht="15" customHeight="1">
      <c r="A13" s="434">
        <v>12</v>
      </c>
      <c r="B13" s="435" t="str">
        <f>HYPERLINK("#'2-1-3'!A1","2-1-3")</f>
        <v>2-1-3</v>
      </c>
      <c r="C13" s="436" t="s">
        <v>170</v>
      </c>
      <c r="D13" s="436" t="s">
        <v>462</v>
      </c>
      <c r="E13" s="436" t="s">
        <v>466</v>
      </c>
      <c r="F13" s="434" t="s">
        <v>464</v>
      </c>
      <c r="G13" s="434" t="s">
        <v>454</v>
      </c>
      <c r="H13" s="436" t="s">
        <v>155</v>
      </c>
    </row>
    <row r="14" spans="1:8" ht="15" customHeight="1">
      <c r="A14" s="434">
        <v>13</v>
      </c>
      <c r="B14" s="435" t="str">
        <f>HYPERLINK("#'2-1-4'!A1","2-1-4")</f>
        <v>2-1-4</v>
      </c>
      <c r="C14" s="436" t="s">
        <v>170</v>
      </c>
      <c r="D14" s="436" t="s">
        <v>462</v>
      </c>
      <c r="E14" s="436" t="s">
        <v>467</v>
      </c>
      <c r="F14" s="434" t="s">
        <v>464</v>
      </c>
      <c r="G14" s="434" t="s">
        <v>456</v>
      </c>
      <c r="H14" s="436" t="s">
        <v>157</v>
      </c>
    </row>
    <row r="15" spans="1:8" ht="15" customHeight="1">
      <c r="A15" s="434">
        <v>14</v>
      </c>
      <c r="B15" s="435" t="str">
        <f>HYPERLINK("#'2-1-5'!A1","2-1-5")</f>
        <v>2-1-5</v>
      </c>
      <c r="C15" s="436" t="s">
        <v>556</v>
      </c>
      <c r="D15" s="436" t="s">
        <v>462</v>
      </c>
      <c r="E15" s="436" t="s">
        <v>593</v>
      </c>
      <c r="F15" s="434" t="s">
        <v>464</v>
      </c>
      <c r="G15" s="434" t="s">
        <v>457</v>
      </c>
      <c r="H15" s="436" t="s">
        <v>553</v>
      </c>
    </row>
    <row r="16" spans="1:8" ht="15" customHeight="1">
      <c r="A16" s="434">
        <v>15</v>
      </c>
      <c r="B16" s="435" t="str">
        <f>HYPERLINK("#'2-1-6'!A1","2-1-6")</f>
        <v>2-1-6</v>
      </c>
      <c r="C16" s="436" t="s">
        <v>170</v>
      </c>
      <c r="D16" s="436" t="s">
        <v>462</v>
      </c>
      <c r="E16" s="436" t="s">
        <v>594</v>
      </c>
      <c r="F16" s="434" t="s">
        <v>464</v>
      </c>
      <c r="G16" s="434" t="s">
        <v>458</v>
      </c>
      <c r="H16" s="436" t="s">
        <v>159</v>
      </c>
    </row>
    <row r="17" spans="1:8" ht="15" customHeight="1">
      <c r="A17" s="434">
        <v>16</v>
      </c>
      <c r="B17" s="435" t="str">
        <f>HYPERLINK("#'2-1-7'!A1","2-1-7")</f>
        <v>2-1-7</v>
      </c>
      <c r="C17" s="436" t="s">
        <v>170</v>
      </c>
      <c r="D17" s="436" t="s">
        <v>462</v>
      </c>
      <c r="E17" s="436" t="s">
        <v>595</v>
      </c>
      <c r="F17" s="434" t="s">
        <v>464</v>
      </c>
      <c r="G17" s="434" t="s">
        <v>459</v>
      </c>
      <c r="H17" s="436" t="s">
        <v>162</v>
      </c>
    </row>
    <row r="18" spans="1:8" ht="15" customHeight="1">
      <c r="A18" s="434">
        <v>17</v>
      </c>
      <c r="B18" s="435" t="str">
        <f>HYPERLINK("#'2-1-8'!A1","2-1-8")</f>
        <v>2-1-8</v>
      </c>
      <c r="C18" s="436" t="s">
        <v>170</v>
      </c>
      <c r="D18" s="436" t="s">
        <v>462</v>
      </c>
      <c r="E18" s="436" t="s">
        <v>596</v>
      </c>
      <c r="F18" s="434" t="s">
        <v>464</v>
      </c>
      <c r="G18" s="434" t="s">
        <v>554</v>
      </c>
      <c r="H18" s="436" t="s">
        <v>163</v>
      </c>
    </row>
    <row r="19" spans="1:8" ht="15" customHeight="1">
      <c r="A19" s="434">
        <v>18</v>
      </c>
      <c r="B19" s="435" t="str">
        <f>HYPERLINK("#'2-2-1'!A1","2-2-1")</f>
        <v>2-2-1</v>
      </c>
      <c r="C19" s="436" t="s">
        <v>170</v>
      </c>
      <c r="D19" s="436" t="s">
        <v>460</v>
      </c>
      <c r="E19" s="436" t="s">
        <v>463</v>
      </c>
      <c r="F19" s="434" t="s">
        <v>464</v>
      </c>
      <c r="G19" s="434" t="s">
        <v>461</v>
      </c>
      <c r="H19" s="436" t="s">
        <v>468</v>
      </c>
    </row>
    <row r="20" spans="1:8" ht="15" customHeight="1">
      <c r="A20" s="434">
        <v>19</v>
      </c>
      <c r="B20" s="435" t="str">
        <f>HYPERLINK("#'2-3-1'!A1","2-3-1")</f>
        <v>2-3-1</v>
      </c>
      <c r="C20" s="436" t="s">
        <v>170</v>
      </c>
      <c r="D20" s="436" t="s">
        <v>469</v>
      </c>
      <c r="E20" s="436" t="s">
        <v>470</v>
      </c>
      <c r="F20" s="434" t="s">
        <v>471</v>
      </c>
      <c r="G20" s="434" t="s">
        <v>450</v>
      </c>
      <c r="H20" s="436" t="s">
        <v>149</v>
      </c>
    </row>
    <row r="21" spans="1:8" ht="15" customHeight="1">
      <c r="A21" s="434">
        <v>20</v>
      </c>
      <c r="B21" s="435" t="str">
        <f>HYPERLINK("#'2-3-2'!A1","2-3-2")</f>
        <v>2-3-2</v>
      </c>
      <c r="C21" s="436" t="s">
        <v>170</v>
      </c>
      <c r="D21" s="436" t="s">
        <v>469</v>
      </c>
      <c r="E21" s="436" t="s">
        <v>472</v>
      </c>
      <c r="F21" s="434" t="s">
        <v>471</v>
      </c>
      <c r="G21" s="434" t="s">
        <v>452</v>
      </c>
      <c r="H21" s="436" t="s">
        <v>153</v>
      </c>
    </row>
    <row r="22" spans="1:8" ht="15" customHeight="1">
      <c r="A22" s="434">
        <v>21</v>
      </c>
      <c r="B22" s="435" t="str">
        <f>HYPERLINK("#'2-3-3'!A1","2-3-3")</f>
        <v>2-3-3</v>
      </c>
      <c r="C22" s="436" t="s">
        <v>170</v>
      </c>
      <c r="D22" s="436" t="s">
        <v>469</v>
      </c>
      <c r="E22" s="436" t="s">
        <v>473</v>
      </c>
      <c r="F22" s="434" t="s">
        <v>471</v>
      </c>
      <c r="G22" s="434" t="s">
        <v>454</v>
      </c>
      <c r="H22" s="436" t="s">
        <v>155</v>
      </c>
    </row>
    <row r="23" spans="1:8" ht="15" customHeight="1">
      <c r="A23" s="434">
        <v>22</v>
      </c>
      <c r="B23" s="435" t="str">
        <f>HYPERLINK("#'2-3-4'!A1","2-3-4")</f>
        <v>2-3-4</v>
      </c>
      <c r="C23" s="436" t="s">
        <v>170</v>
      </c>
      <c r="D23" s="436" t="s">
        <v>469</v>
      </c>
      <c r="E23" s="436" t="s">
        <v>474</v>
      </c>
      <c r="F23" s="434" t="s">
        <v>471</v>
      </c>
      <c r="G23" s="434" t="s">
        <v>456</v>
      </c>
      <c r="H23" s="436" t="s">
        <v>157</v>
      </c>
    </row>
    <row r="24" spans="1:8" ht="15" customHeight="1">
      <c r="A24" s="434">
        <v>23</v>
      </c>
      <c r="B24" s="435" t="str">
        <f>HYPERLINK("#'2-3-5'!A1","2-3-5")</f>
        <v>2-3-5</v>
      </c>
      <c r="C24" s="436" t="s">
        <v>170</v>
      </c>
      <c r="D24" s="436" t="s">
        <v>469</v>
      </c>
      <c r="E24" s="436" t="s">
        <v>609</v>
      </c>
      <c r="F24" s="434" t="s">
        <v>471</v>
      </c>
      <c r="G24" s="434" t="s">
        <v>457</v>
      </c>
      <c r="H24" s="436" t="s">
        <v>553</v>
      </c>
    </row>
    <row r="25" spans="1:8" ht="15" customHeight="1">
      <c r="A25" s="434">
        <v>24</v>
      </c>
      <c r="B25" s="435" t="str">
        <f>HYPERLINK("#'2-3-6'!A1","2-3-6")</f>
        <v>2-3-6</v>
      </c>
      <c r="C25" s="436" t="s">
        <v>170</v>
      </c>
      <c r="D25" s="436" t="s">
        <v>469</v>
      </c>
      <c r="E25" s="436" t="s">
        <v>610</v>
      </c>
      <c r="F25" s="434" t="s">
        <v>471</v>
      </c>
      <c r="G25" s="434" t="s">
        <v>458</v>
      </c>
      <c r="H25" s="436" t="s">
        <v>159</v>
      </c>
    </row>
    <row r="26" spans="1:8" ht="15" customHeight="1">
      <c r="A26" s="434">
        <v>25</v>
      </c>
      <c r="B26" s="435" t="str">
        <f>HYPERLINK("#'2-3-7'!A1","2-3-7")</f>
        <v>2-3-7</v>
      </c>
      <c r="C26" s="436" t="s">
        <v>170</v>
      </c>
      <c r="D26" s="436" t="s">
        <v>469</v>
      </c>
      <c r="E26" s="436" t="s">
        <v>611</v>
      </c>
      <c r="F26" s="434" t="s">
        <v>471</v>
      </c>
      <c r="G26" s="434" t="s">
        <v>459</v>
      </c>
      <c r="H26" s="436" t="s">
        <v>162</v>
      </c>
    </row>
    <row r="27" spans="1:8" ht="15" customHeight="1">
      <c r="A27" s="434">
        <v>26</v>
      </c>
      <c r="B27" s="435" t="str">
        <f>HYPERLINK("#'2-3-8'!A1","2-3-8")</f>
        <v>2-3-8</v>
      </c>
      <c r="C27" s="436" t="s">
        <v>170</v>
      </c>
      <c r="D27" s="436" t="s">
        <v>469</v>
      </c>
      <c r="E27" s="436" t="s">
        <v>612</v>
      </c>
      <c r="F27" s="434" t="s">
        <v>471</v>
      </c>
      <c r="G27" s="434" t="s">
        <v>554</v>
      </c>
      <c r="H27" s="436" t="s">
        <v>163</v>
      </c>
    </row>
    <row r="28" spans="1:8" ht="15" customHeight="1">
      <c r="A28" s="434">
        <v>27</v>
      </c>
      <c r="B28" s="435" t="str">
        <f>HYPERLINK("#'2-4-1'!A1","2-4-1")</f>
        <v>2-4-1</v>
      </c>
      <c r="C28" s="436" t="s">
        <v>170</v>
      </c>
      <c r="D28" s="436" t="s">
        <v>476</v>
      </c>
      <c r="E28" s="436" t="s">
        <v>470</v>
      </c>
      <c r="F28" s="434" t="s">
        <v>471</v>
      </c>
      <c r="G28" s="434" t="s">
        <v>461</v>
      </c>
      <c r="H28" s="436" t="s">
        <v>619</v>
      </c>
    </row>
    <row r="29" spans="1:8" ht="15" customHeight="1">
      <c r="A29" s="434">
        <v>28</v>
      </c>
      <c r="B29" s="435" t="str">
        <f>HYPERLINK("#'3-1-1'!A1","3-1-1")</f>
        <v>3-1-1</v>
      </c>
      <c r="C29" s="436" t="s">
        <v>198</v>
      </c>
      <c r="D29" s="436" t="s">
        <v>477</v>
      </c>
      <c r="E29" s="436" t="s">
        <v>478</v>
      </c>
      <c r="F29" s="434" t="s">
        <v>479</v>
      </c>
      <c r="G29" s="434" t="s">
        <v>480</v>
      </c>
      <c r="H29" s="436" t="s">
        <v>481</v>
      </c>
    </row>
    <row r="30" spans="1:8" ht="15" customHeight="1">
      <c r="A30" s="434">
        <v>29</v>
      </c>
      <c r="B30" s="435" t="str">
        <f>HYPERLINK("#'3-1-2'!A1","3-1-2")</f>
        <v>3-1-2</v>
      </c>
      <c r="C30" s="436" t="s">
        <v>198</v>
      </c>
      <c r="D30" s="436" t="s">
        <v>477</v>
      </c>
      <c r="E30" s="436" t="s">
        <v>472</v>
      </c>
      <c r="F30" s="434" t="s">
        <v>471</v>
      </c>
      <c r="G30" s="434" t="s">
        <v>480</v>
      </c>
      <c r="H30" s="436" t="s">
        <v>481</v>
      </c>
    </row>
    <row r="31" spans="1:8" ht="15" customHeight="1">
      <c r="A31" s="434">
        <v>30</v>
      </c>
      <c r="B31" s="435" t="str">
        <f>HYPERLINK("#'3-1-3'!A1","3-1-3")</f>
        <v>3-1-3</v>
      </c>
      <c r="C31" s="436" t="s">
        <v>198</v>
      </c>
      <c r="D31" s="436" t="s">
        <v>477</v>
      </c>
      <c r="E31" s="436" t="s">
        <v>482</v>
      </c>
      <c r="F31" s="434" t="s">
        <v>483</v>
      </c>
      <c r="G31" s="434" t="s">
        <v>480</v>
      </c>
      <c r="H31" s="436" t="s">
        <v>481</v>
      </c>
    </row>
    <row r="32" spans="1:8" ht="15" customHeight="1">
      <c r="A32" s="434">
        <v>31</v>
      </c>
      <c r="B32" s="435" t="str">
        <f>HYPERLINK("#'3-2-1'!A1","3-2-1")</f>
        <v>3-2-1</v>
      </c>
      <c r="C32" s="436" t="s">
        <v>198</v>
      </c>
      <c r="D32" s="436" t="s">
        <v>484</v>
      </c>
      <c r="E32" s="436" t="s">
        <v>463</v>
      </c>
      <c r="F32" s="434" t="s">
        <v>464</v>
      </c>
      <c r="G32" s="434" t="s">
        <v>485</v>
      </c>
      <c r="H32" s="436" t="s">
        <v>486</v>
      </c>
    </row>
    <row r="33" spans="1:8" ht="15" customHeight="1">
      <c r="A33" s="434">
        <v>32</v>
      </c>
      <c r="B33" s="435" t="str">
        <f>HYPERLINK("#'3-2-2'!A1","3-2-2")</f>
        <v>3-2-2</v>
      </c>
      <c r="C33" s="436" t="s">
        <v>198</v>
      </c>
      <c r="D33" s="436" t="s">
        <v>484</v>
      </c>
      <c r="E33" s="436" t="s">
        <v>555</v>
      </c>
      <c r="F33" s="434" t="s">
        <v>487</v>
      </c>
      <c r="G33" s="434" t="s">
        <v>485</v>
      </c>
      <c r="H33" s="436" t="s">
        <v>486</v>
      </c>
    </row>
    <row r="34" spans="1:8" ht="15" customHeight="1">
      <c r="A34" s="434">
        <v>33</v>
      </c>
      <c r="B34" s="435" t="str">
        <f>HYPERLINK("#'3-2-3'!A1","3-2-3")</f>
        <v>3-2-3</v>
      </c>
      <c r="C34" s="436" t="s">
        <v>198</v>
      </c>
      <c r="D34" s="436" t="s">
        <v>484</v>
      </c>
      <c r="E34" s="436" t="s">
        <v>488</v>
      </c>
      <c r="F34" s="434" t="s">
        <v>480</v>
      </c>
      <c r="G34" s="434" t="s">
        <v>485</v>
      </c>
      <c r="H34" s="436" t="s">
        <v>486</v>
      </c>
    </row>
    <row r="35" spans="1:8" ht="15" customHeight="1">
      <c r="A35" s="434">
        <v>34</v>
      </c>
      <c r="B35" s="435" t="str">
        <f>HYPERLINK("#'3-2-4'!A1","3-2-4")</f>
        <v>3-2-4</v>
      </c>
      <c r="C35" s="436" t="s">
        <v>198</v>
      </c>
      <c r="D35" s="436" t="s">
        <v>484</v>
      </c>
      <c r="E35" s="436" t="s">
        <v>489</v>
      </c>
      <c r="F35" s="434" t="s">
        <v>479</v>
      </c>
      <c r="G35" s="434" t="s">
        <v>485</v>
      </c>
      <c r="H35" s="436" t="s">
        <v>486</v>
      </c>
    </row>
    <row r="36" spans="1:8" ht="15" customHeight="1">
      <c r="A36" s="434">
        <v>35</v>
      </c>
      <c r="B36" s="435" t="str">
        <f>HYPERLINK("#'3-2-5'!A1","3-2-5")</f>
        <v>3-2-5</v>
      </c>
      <c r="C36" s="436" t="s">
        <v>198</v>
      </c>
      <c r="D36" s="436" t="s">
        <v>484</v>
      </c>
      <c r="E36" s="436" t="s">
        <v>475</v>
      </c>
      <c r="F36" s="434" t="s">
        <v>471</v>
      </c>
      <c r="G36" s="434" t="s">
        <v>485</v>
      </c>
      <c r="H36" s="436" t="s">
        <v>486</v>
      </c>
    </row>
    <row r="37" spans="1:8" ht="15" customHeight="1">
      <c r="A37" s="434">
        <v>36</v>
      </c>
      <c r="B37" s="435" t="str">
        <f>HYPERLINK("#'3-2-6'!A1","3-2-6")</f>
        <v>3-2-6</v>
      </c>
      <c r="C37" s="436" t="s">
        <v>198</v>
      </c>
      <c r="D37" s="436" t="s">
        <v>484</v>
      </c>
      <c r="E37" s="436" t="s">
        <v>490</v>
      </c>
      <c r="F37" s="434" t="s">
        <v>483</v>
      </c>
      <c r="G37" s="434" t="s">
        <v>485</v>
      </c>
      <c r="H37" s="436" t="s">
        <v>486</v>
      </c>
    </row>
    <row r="38" spans="1:8" ht="15" customHeight="1">
      <c r="A38" s="434">
        <v>37</v>
      </c>
      <c r="B38" s="435" t="str">
        <f>HYPERLINK("#'3-2-7'!A1","3-2-7")</f>
        <v>3-2-7</v>
      </c>
      <c r="C38" s="436" t="s">
        <v>198</v>
      </c>
      <c r="D38" s="436" t="s">
        <v>484</v>
      </c>
      <c r="E38" s="436" t="s">
        <v>491</v>
      </c>
      <c r="F38" s="434" t="s">
        <v>492</v>
      </c>
      <c r="G38" s="434" t="s">
        <v>485</v>
      </c>
      <c r="H38" s="436" t="s">
        <v>486</v>
      </c>
    </row>
    <row r="39" spans="1:8" ht="15" customHeight="1">
      <c r="A39" s="434">
        <v>38</v>
      </c>
      <c r="B39" s="435" t="str">
        <f>HYPERLINK("#'3-2-8'!A1","3-2-8")</f>
        <v>3-2-8</v>
      </c>
      <c r="C39" s="436" t="s">
        <v>198</v>
      </c>
      <c r="D39" s="436" t="s">
        <v>484</v>
      </c>
      <c r="E39" s="436" t="s">
        <v>493</v>
      </c>
      <c r="F39" s="434" t="s">
        <v>494</v>
      </c>
      <c r="G39" s="434" t="s">
        <v>485</v>
      </c>
      <c r="H39" s="436" t="s">
        <v>486</v>
      </c>
    </row>
    <row r="40" spans="1:8" ht="15" customHeight="1">
      <c r="A40" s="434">
        <v>39</v>
      </c>
      <c r="B40" s="435" t="str">
        <f>HYPERLINK("#'4-1-1'!A1","4-1-1")</f>
        <v>4-1-1</v>
      </c>
      <c r="C40" s="436" t="s">
        <v>495</v>
      </c>
      <c r="D40" s="436" t="s">
        <v>496</v>
      </c>
      <c r="E40" s="436" t="s">
        <v>497</v>
      </c>
      <c r="F40" s="434" t="s">
        <v>498</v>
      </c>
      <c r="G40" s="434" t="s">
        <v>471</v>
      </c>
      <c r="H40" s="436" t="s">
        <v>616</v>
      </c>
    </row>
    <row r="41" spans="1:8" ht="15" customHeight="1">
      <c r="A41" s="434">
        <v>40</v>
      </c>
      <c r="B41" s="435" t="str">
        <f>HYPERLINK("#'4-1-2'!A1","4-1-2")</f>
        <v>4-1-2</v>
      </c>
      <c r="C41" s="436" t="s">
        <v>216</v>
      </c>
      <c r="D41" s="436" t="s">
        <v>496</v>
      </c>
      <c r="E41" s="436" t="s">
        <v>499</v>
      </c>
      <c r="F41" s="434" t="s">
        <v>500</v>
      </c>
      <c r="G41" s="434" t="s">
        <v>471</v>
      </c>
      <c r="H41" s="436" t="s">
        <v>616</v>
      </c>
    </row>
    <row r="42" spans="1:8" ht="15" customHeight="1">
      <c r="A42" s="434">
        <v>41</v>
      </c>
      <c r="B42" s="435" t="str">
        <f>HYPERLINK("#'4-2-1'!A1","4-2-1")</f>
        <v>4-2-1</v>
      </c>
      <c r="C42" s="436" t="s">
        <v>216</v>
      </c>
      <c r="D42" s="436" t="s">
        <v>501</v>
      </c>
      <c r="E42" s="436" t="s">
        <v>621</v>
      </c>
      <c r="F42" s="434" t="s">
        <v>461</v>
      </c>
      <c r="G42" s="434" t="s">
        <v>471</v>
      </c>
      <c r="H42" s="436" t="s">
        <v>616</v>
      </c>
    </row>
    <row r="43" spans="1:8" ht="15" customHeight="1">
      <c r="A43" s="434">
        <v>42</v>
      </c>
      <c r="B43" s="435" t="str">
        <f>HYPERLINK("#'4-3-1'!A1","4-3-1")</f>
        <v>4-3-1</v>
      </c>
      <c r="C43" s="436" t="s">
        <v>216</v>
      </c>
      <c r="D43" s="436" t="s">
        <v>502</v>
      </c>
      <c r="E43" s="436" t="s">
        <v>503</v>
      </c>
      <c r="F43" s="434" t="s">
        <v>459</v>
      </c>
      <c r="G43" s="434" t="s">
        <v>471</v>
      </c>
      <c r="H43" s="436" t="s">
        <v>616</v>
      </c>
    </row>
    <row r="44" spans="1:8" ht="15" customHeight="1">
      <c r="A44" s="434">
        <v>43</v>
      </c>
      <c r="B44" s="435" t="str">
        <f>HYPERLINK("#'4-4-1'!A1","4-4-1")</f>
        <v>4-4-1</v>
      </c>
      <c r="C44" s="436" t="s">
        <v>216</v>
      </c>
      <c r="D44" s="436" t="s">
        <v>504</v>
      </c>
      <c r="E44" s="436" t="s">
        <v>505</v>
      </c>
      <c r="F44" s="434" t="s">
        <v>506</v>
      </c>
      <c r="G44" s="434" t="s">
        <v>471</v>
      </c>
      <c r="H44" s="436" t="s">
        <v>616</v>
      </c>
    </row>
    <row r="45" spans="1:8" ht="15" customHeight="1">
      <c r="A45" s="434">
        <v>44</v>
      </c>
      <c r="B45" s="435" t="str">
        <f>HYPERLINK("#'4-5-1'!A1","4-5-1")</f>
        <v>4-5-1</v>
      </c>
      <c r="C45" s="436" t="s">
        <v>216</v>
      </c>
      <c r="D45" s="436" t="s">
        <v>507</v>
      </c>
      <c r="E45" s="436" t="s">
        <v>508</v>
      </c>
      <c r="F45" s="434" t="s">
        <v>485</v>
      </c>
      <c r="G45" s="434" t="s">
        <v>471</v>
      </c>
      <c r="H45" s="436" t="s">
        <v>616</v>
      </c>
    </row>
    <row r="46" spans="1:8" ht="15" customHeight="1">
      <c r="A46" s="434">
        <v>45</v>
      </c>
      <c r="B46" s="435" t="str">
        <f>HYPERLINK("#'5-1-1'!A1","5-1-1")</f>
        <v>5-1-1</v>
      </c>
      <c r="C46" s="436" t="s">
        <v>234</v>
      </c>
      <c r="D46" s="436" t="s">
        <v>509</v>
      </c>
      <c r="E46" s="436" t="s">
        <v>510</v>
      </c>
      <c r="F46" s="434" t="s">
        <v>511</v>
      </c>
      <c r="G46" s="434" t="s">
        <v>563</v>
      </c>
      <c r="H46" s="436" t="s">
        <v>512</v>
      </c>
    </row>
    <row r="47" spans="1:8" ht="15" customHeight="1">
      <c r="A47" s="434">
        <v>46</v>
      </c>
      <c r="B47" s="435" t="str">
        <f>HYPERLINK("#'5-1-2'!A1","5-1-2")</f>
        <v>5-1-2</v>
      </c>
      <c r="C47" s="436" t="s">
        <v>234</v>
      </c>
      <c r="D47" s="436" t="s">
        <v>509</v>
      </c>
      <c r="E47" s="436" t="s">
        <v>513</v>
      </c>
      <c r="F47" s="434" t="s">
        <v>514</v>
      </c>
      <c r="G47" s="434" t="s">
        <v>564</v>
      </c>
      <c r="H47" s="436" t="s">
        <v>512</v>
      </c>
    </row>
    <row r="48" spans="1:8" ht="15" customHeight="1">
      <c r="A48" s="434">
        <v>47</v>
      </c>
      <c r="B48" s="435" t="str">
        <f>HYPERLINK("#'5-2-1'!A1","5-2-1")</f>
        <v>5-2-1</v>
      </c>
      <c r="C48" s="436" t="s">
        <v>234</v>
      </c>
      <c r="D48" s="436" t="s">
        <v>557</v>
      </c>
      <c r="E48" s="436" t="s">
        <v>565</v>
      </c>
      <c r="F48" s="434" t="s">
        <v>450</v>
      </c>
      <c r="G48" s="434" t="s">
        <v>516</v>
      </c>
      <c r="H48" s="436" t="s">
        <v>517</v>
      </c>
    </row>
    <row r="49" spans="1:8" ht="15" customHeight="1">
      <c r="A49" s="434">
        <v>48</v>
      </c>
      <c r="B49" s="435" t="str">
        <f>HYPERLINK("#'5-2-2'!A1","5-2-2")</f>
        <v>5-2-2</v>
      </c>
      <c r="C49" s="436" t="s">
        <v>234</v>
      </c>
      <c r="D49" s="436" t="s">
        <v>515</v>
      </c>
      <c r="E49" s="436" t="s">
        <v>566</v>
      </c>
      <c r="F49" s="434" t="s">
        <v>452</v>
      </c>
      <c r="G49" s="434" t="s">
        <v>516</v>
      </c>
      <c r="H49" s="436" t="s">
        <v>517</v>
      </c>
    </row>
    <row r="50" spans="1:8" ht="15" customHeight="1">
      <c r="A50" s="434">
        <v>49</v>
      </c>
      <c r="B50" s="435" t="str">
        <f>HYPERLINK("#'5-2-3'!A1","5-2-3")</f>
        <v>5-2-3</v>
      </c>
      <c r="C50" s="436" t="s">
        <v>234</v>
      </c>
      <c r="D50" s="436" t="s">
        <v>515</v>
      </c>
      <c r="E50" s="436" t="s">
        <v>567</v>
      </c>
      <c r="F50" s="434" t="s">
        <v>454</v>
      </c>
      <c r="G50" s="434" t="s">
        <v>516</v>
      </c>
      <c r="H50" s="436" t="s">
        <v>517</v>
      </c>
    </row>
    <row r="51" spans="1:8" ht="15" customHeight="1">
      <c r="A51" s="434">
        <v>50</v>
      </c>
      <c r="B51" s="435" t="str">
        <f>HYPERLINK("#'5-2-4'!A1","5-2-4")</f>
        <v>5-2-4</v>
      </c>
      <c r="C51" s="436" t="s">
        <v>234</v>
      </c>
      <c r="D51" s="436" t="s">
        <v>515</v>
      </c>
      <c r="E51" s="436" t="s">
        <v>568</v>
      </c>
      <c r="F51" s="434" t="s">
        <v>456</v>
      </c>
      <c r="G51" s="434" t="s">
        <v>516</v>
      </c>
      <c r="H51" s="436" t="s">
        <v>517</v>
      </c>
    </row>
    <row r="52" spans="1:8" ht="15" customHeight="1">
      <c r="A52" s="434">
        <v>51</v>
      </c>
      <c r="B52" s="435" t="str">
        <f>HYPERLINK("#'5-2-5'!A1","5-2-5")</f>
        <v>5-2-5</v>
      </c>
      <c r="C52" s="436" t="s">
        <v>234</v>
      </c>
      <c r="D52" s="436" t="s">
        <v>515</v>
      </c>
      <c r="E52" s="436" t="s">
        <v>569</v>
      </c>
      <c r="F52" s="434" t="s">
        <v>457</v>
      </c>
      <c r="G52" s="434" t="s">
        <v>516</v>
      </c>
      <c r="H52" s="436" t="s">
        <v>517</v>
      </c>
    </row>
    <row r="53" spans="1:8" ht="15" customHeight="1">
      <c r="A53" s="434">
        <v>52</v>
      </c>
      <c r="B53" s="435" t="str">
        <f>HYPERLINK("#'5-2-6'!A1","5-2-6")</f>
        <v>5-2-6</v>
      </c>
      <c r="C53" s="436" t="s">
        <v>234</v>
      </c>
      <c r="D53" s="436" t="s">
        <v>515</v>
      </c>
      <c r="E53" s="436" t="s">
        <v>570</v>
      </c>
      <c r="F53" s="434" t="s">
        <v>458</v>
      </c>
      <c r="G53" s="434" t="s">
        <v>516</v>
      </c>
      <c r="H53" s="436" t="s">
        <v>517</v>
      </c>
    </row>
    <row r="54" spans="1:8" ht="15" customHeight="1">
      <c r="A54" s="434">
        <v>53</v>
      </c>
      <c r="B54" s="435" t="str">
        <f>HYPERLINK("#'5-2-7'!A1","5-2-7")</f>
        <v>5-2-7</v>
      </c>
      <c r="C54" s="436" t="s">
        <v>234</v>
      </c>
      <c r="D54" s="436" t="s">
        <v>515</v>
      </c>
      <c r="E54" s="436" t="s">
        <v>571</v>
      </c>
      <c r="F54" s="434" t="s">
        <v>459</v>
      </c>
      <c r="G54" s="434" t="s">
        <v>516</v>
      </c>
      <c r="H54" s="436" t="s">
        <v>517</v>
      </c>
    </row>
    <row r="55" spans="1:8" ht="15" customHeight="1">
      <c r="A55" s="434">
        <v>54</v>
      </c>
      <c r="B55" s="435" t="str">
        <f>HYPERLINK("#'5-2-8'!A1","5-2-8")</f>
        <v>5-2-8</v>
      </c>
      <c r="C55" s="436" t="s">
        <v>234</v>
      </c>
      <c r="D55" s="436" t="s">
        <v>515</v>
      </c>
      <c r="E55" s="436" t="s">
        <v>572</v>
      </c>
      <c r="F55" s="434" t="s">
        <v>552</v>
      </c>
      <c r="G55" s="434" t="s">
        <v>516</v>
      </c>
      <c r="H55" s="436" t="s">
        <v>517</v>
      </c>
    </row>
    <row r="56" spans="1:8" ht="15" customHeight="1">
      <c r="A56" s="434">
        <v>55</v>
      </c>
      <c r="B56" s="435" t="str">
        <f>HYPERLINK("#'5-2-9'!A1","5-2-9")</f>
        <v>5-2-9</v>
      </c>
      <c r="C56" s="436" t="s">
        <v>234</v>
      </c>
      <c r="D56" s="436" t="s">
        <v>515</v>
      </c>
      <c r="E56" s="436" t="s">
        <v>497</v>
      </c>
      <c r="F56" s="434" t="s">
        <v>498</v>
      </c>
      <c r="G56" s="434" t="s">
        <v>516</v>
      </c>
      <c r="H56" s="436" t="s">
        <v>517</v>
      </c>
    </row>
    <row r="57" spans="1:8" ht="15" customHeight="1">
      <c r="A57" s="434">
        <v>56</v>
      </c>
      <c r="B57" s="435" t="str">
        <f>HYPERLINK("#'5-2-10'!A1","5-2-10")</f>
        <v>5-2-10</v>
      </c>
      <c r="C57" s="436" t="s">
        <v>234</v>
      </c>
      <c r="D57" s="436" t="s">
        <v>515</v>
      </c>
      <c r="E57" s="436" t="s">
        <v>518</v>
      </c>
      <c r="F57" s="434" t="s">
        <v>519</v>
      </c>
      <c r="G57" s="434" t="s">
        <v>516</v>
      </c>
      <c r="H57" s="436" t="s">
        <v>517</v>
      </c>
    </row>
    <row r="58" spans="1:8" ht="15" customHeight="1">
      <c r="A58" s="434">
        <v>57</v>
      </c>
      <c r="B58" s="435" t="str">
        <f>HYPERLINK("#'5-2-11'!A1","5-2-11")</f>
        <v>5-2-11</v>
      </c>
      <c r="C58" s="436" t="s">
        <v>234</v>
      </c>
      <c r="D58" s="436" t="s">
        <v>515</v>
      </c>
      <c r="E58" s="436" t="s">
        <v>520</v>
      </c>
      <c r="F58" s="434" t="s">
        <v>500</v>
      </c>
      <c r="G58" s="434" t="s">
        <v>516</v>
      </c>
      <c r="H58" s="436" t="s">
        <v>517</v>
      </c>
    </row>
    <row r="59" spans="1:8" ht="15" customHeight="1">
      <c r="A59" s="434">
        <v>58</v>
      </c>
      <c r="B59" s="435" t="str">
        <f>HYPERLINK("#'5-2-12'!A1","5-2-12")</f>
        <v>5-2-12</v>
      </c>
      <c r="C59" s="436" t="s">
        <v>234</v>
      </c>
      <c r="D59" s="436" t="s">
        <v>515</v>
      </c>
      <c r="E59" s="436" t="s">
        <v>521</v>
      </c>
      <c r="F59" s="434" t="s">
        <v>522</v>
      </c>
      <c r="G59" s="434" t="s">
        <v>516</v>
      </c>
      <c r="H59" s="436" t="s">
        <v>517</v>
      </c>
    </row>
    <row r="60" spans="1:8" ht="15" customHeight="1">
      <c r="A60" s="434">
        <v>59</v>
      </c>
      <c r="B60" s="435" t="str">
        <f>HYPERLINK("#'5-2-13'!A1","5-2-13")</f>
        <v>5-2-13</v>
      </c>
      <c r="C60" s="436" t="s">
        <v>234</v>
      </c>
      <c r="D60" s="436" t="s">
        <v>515</v>
      </c>
      <c r="E60" s="436" t="s">
        <v>523</v>
      </c>
      <c r="F60" s="434" t="s">
        <v>480</v>
      </c>
      <c r="G60" s="434" t="s">
        <v>516</v>
      </c>
      <c r="H60" s="436" t="s">
        <v>517</v>
      </c>
    </row>
    <row r="61" spans="1:8" ht="15" customHeight="1">
      <c r="A61" s="434">
        <v>60</v>
      </c>
      <c r="B61" s="435" t="str">
        <f>HYPERLINK("#'5-2-14'!A1","5-2-14")</f>
        <v>5-2-14</v>
      </c>
      <c r="C61" s="436" t="s">
        <v>234</v>
      </c>
      <c r="D61" s="436" t="s">
        <v>515</v>
      </c>
      <c r="E61" s="436" t="s">
        <v>524</v>
      </c>
      <c r="F61" s="434" t="s">
        <v>525</v>
      </c>
      <c r="G61" s="434" t="s">
        <v>516</v>
      </c>
      <c r="H61" s="436" t="s">
        <v>517</v>
      </c>
    </row>
    <row r="62" spans="1:8" ht="15" customHeight="1">
      <c r="A62" s="434">
        <v>61</v>
      </c>
      <c r="B62" s="435" t="str">
        <f>HYPERLINK("#'5-2-15'!A1","5-2-15")</f>
        <v>5-2-15</v>
      </c>
      <c r="C62" s="436" t="s">
        <v>234</v>
      </c>
      <c r="D62" s="436" t="s">
        <v>515</v>
      </c>
      <c r="E62" s="436" t="s">
        <v>526</v>
      </c>
      <c r="F62" s="434" t="s">
        <v>527</v>
      </c>
      <c r="G62" s="434" t="s">
        <v>516</v>
      </c>
      <c r="H62" s="436" t="s">
        <v>517</v>
      </c>
    </row>
    <row r="63" spans="1:8" ht="15" customHeight="1">
      <c r="A63" s="434">
        <v>62</v>
      </c>
      <c r="B63" s="435" t="str">
        <f>HYPERLINK("#'5-2-16'!A1","5-2-16")</f>
        <v>5-2-16</v>
      </c>
      <c r="C63" s="436" t="s">
        <v>234</v>
      </c>
      <c r="D63" s="436" t="s">
        <v>515</v>
      </c>
      <c r="E63" s="436" t="s">
        <v>528</v>
      </c>
      <c r="F63" s="434" t="s">
        <v>487</v>
      </c>
      <c r="G63" s="434" t="s">
        <v>516</v>
      </c>
      <c r="H63" s="436" t="s">
        <v>517</v>
      </c>
    </row>
    <row r="64" spans="1:8" ht="15" customHeight="1">
      <c r="A64" s="434">
        <v>63</v>
      </c>
      <c r="B64" s="435" t="str">
        <f>HYPERLINK("#'5-2-17'!A1","5-2-17")</f>
        <v>5-2-17</v>
      </c>
      <c r="C64" s="436" t="s">
        <v>234</v>
      </c>
      <c r="D64" s="436" t="s">
        <v>515</v>
      </c>
      <c r="E64" s="436" t="s">
        <v>529</v>
      </c>
      <c r="F64" s="434" t="s">
        <v>471</v>
      </c>
      <c r="G64" s="434" t="s">
        <v>516</v>
      </c>
      <c r="H64" s="436" t="s">
        <v>517</v>
      </c>
    </row>
    <row r="65" spans="1:8" ht="15" customHeight="1">
      <c r="A65" s="434">
        <v>64</v>
      </c>
      <c r="B65" s="435" t="str">
        <f>HYPERLINK("#'5-2-18'!A1","5-2-18")</f>
        <v>5-2-18</v>
      </c>
      <c r="C65" s="436" t="s">
        <v>234</v>
      </c>
      <c r="D65" s="436" t="s">
        <v>573</v>
      </c>
      <c r="E65" s="436" t="s">
        <v>530</v>
      </c>
      <c r="F65" s="434" t="s">
        <v>483</v>
      </c>
      <c r="G65" s="434" t="s">
        <v>516</v>
      </c>
      <c r="H65" s="436" t="s">
        <v>517</v>
      </c>
    </row>
    <row r="66" spans="1:8" ht="15" customHeight="1">
      <c r="A66" s="434">
        <v>65</v>
      </c>
      <c r="B66" s="435" t="str">
        <f>HYPERLINK("#'5-2-19'!A1","5-2-19")</f>
        <v>5-2-19</v>
      </c>
      <c r="C66" s="436" t="s">
        <v>234</v>
      </c>
      <c r="D66" s="436" t="s">
        <v>515</v>
      </c>
      <c r="E66" s="436" t="s">
        <v>531</v>
      </c>
      <c r="F66" s="434" t="s">
        <v>492</v>
      </c>
      <c r="G66" s="434" t="s">
        <v>516</v>
      </c>
      <c r="H66" s="436" t="s">
        <v>517</v>
      </c>
    </row>
    <row r="67" spans="1:8" ht="15" customHeight="1">
      <c r="A67" s="434">
        <v>66</v>
      </c>
      <c r="B67" s="435" t="str">
        <f>HYPERLINK("#'5-2-20'!A1","5-2-20")</f>
        <v>5-2-20</v>
      </c>
      <c r="C67" s="436" t="s">
        <v>234</v>
      </c>
      <c r="D67" s="436" t="s">
        <v>515</v>
      </c>
      <c r="E67" s="436" t="s">
        <v>532</v>
      </c>
      <c r="F67" s="434" t="s">
        <v>494</v>
      </c>
      <c r="G67" s="434" t="s">
        <v>516</v>
      </c>
      <c r="H67" s="436" t="s">
        <v>517</v>
      </c>
    </row>
    <row r="68" spans="1:8" ht="15" customHeight="1">
      <c r="A68" s="434">
        <v>67</v>
      </c>
      <c r="B68" s="435" t="str">
        <f>HYPERLINK("#'5-2-21'!A1","5-2-21")</f>
        <v>5-2-21</v>
      </c>
      <c r="C68" s="436" t="s">
        <v>234</v>
      </c>
      <c r="D68" s="436" t="s">
        <v>515</v>
      </c>
      <c r="E68" s="436" t="s">
        <v>533</v>
      </c>
      <c r="F68" s="434" t="s">
        <v>485</v>
      </c>
      <c r="G68" s="434" t="s">
        <v>516</v>
      </c>
      <c r="H68" s="436" t="s">
        <v>517</v>
      </c>
    </row>
    <row r="69" spans="1:8" ht="15" customHeight="1">
      <c r="A69" s="434">
        <v>68</v>
      </c>
      <c r="B69" s="435" t="str">
        <f>HYPERLINK("#'5-3-1'!A1","5-3-1")</f>
        <v>5-3-1</v>
      </c>
      <c r="C69" s="436" t="s">
        <v>234</v>
      </c>
      <c r="D69" s="436" t="s">
        <v>534</v>
      </c>
      <c r="E69" s="436" t="s">
        <v>497</v>
      </c>
      <c r="F69" s="434" t="s">
        <v>498</v>
      </c>
      <c r="G69" s="434" t="s">
        <v>535</v>
      </c>
      <c r="H69" s="436" t="s">
        <v>536</v>
      </c>
    </row>
    <row r="70" spans="1:8" ht="15" customHeight="1">
      <c r="A70" s="434">
        <v>69</v>
      </c>
      <c r="B70" s="435" t="str">
        <f>HYPERLINK("#'5-3-2'!A1","5-3-2")</f>
        <v>5-3-2</v>
      </c>
      <c r="C70" s="436" t="s">
        <v>234</v>
      </c>
      <c r="D70" s="436" t="s">
        <v>534</v>
      </c>
      <c r="E70" s="436" t="s">
        <v>518</v>
      </c>
      <c r="F70" s="434" t="s">
        <v>519</v>
      </c>
      <c r="G70" s="434" t="s">
        <v>535</v>
      </c>
      <c r="H70" s="436" t="s">
        <v>536</v>
      </c>
    </row>
    <row r="71" spans="1:8" ht="15" customHeight="1">
      <c r="A71" s="434">
        <v>70</v>
      </c>
      <c r="B71" s="435" t="str">
        <f>HYPERLINK("#'5-3-3'!A1","5-3-3")</f>
        <v>5-3-3</v>
      </c>
      <c r="C71" s="436" t="s">
        <v>234</v>
      </c>
      <c r="D71" s="436" t="s">
        <v>534</v>
      </c>
      <c r="E71" s="436" t="s">
        <v>520</v>
      </c>
      <c r="F71" s="434" t="s">
        <v>500</v>
      </c>
      <c r="G71" s="434" t="s">
        <v>535</v>
      </c>
      <c r="H71" s="436" t="s">
        <v>536</v>
      </c>
    </row>
    <row r="72" spans="1:8" ht="15" customHeight="1">
      <c r="A72" s="434">
        <v>71</v>
      </c>
      <c r="B72" s="435" t="str">
        <f>HYPERLINK("#'5-3-4'!A1","5-3-4")</f>
        <v>5-3-4</v>
      </c>
      <c r="C72" s="436" t="s">
        <v>234</v>
      </c>
      <c r="D72" s="436" t="s">
        <v>534</v>
      </c>
      <c r="E72" s="436" t="s">
        <v>521</v>
      </c>
      <c r="F72" s="434" t="s">
        <v>522</v>
      </c>
      <c r="G72" s="434" t="s">
        <v>535</v>
      </c>
      <c r="H72" s="436" t="s">
        <v>536</v>
      </c>
    </row>
    <row r="73" spans="1:8" ht="15" customHeight="1">
      <c r="A73" s="434">
        <v>72</v>
      </c>
      <c r="B73" s="435" t="str">
        <f>HYPERLINK("#'5-3-5'!A1","5-3-5")</f>
        <v>5-3-5</v>
      </c>
      <c r="C73" s="436" t="s">
        <v>234</v>
      </c>
      <c r="D73" s="436" t="s">
        <v>534</v>
      </c>
      <c r="E73" s="436" t="s">
        <v>523</v>
      </c>
      <c r="F73" s="434" t="s">
        <v>480</v>
      </c>
      <c r="G73" s="434" t="s">
        <v>535</v>
      </c>
      <c r="H73" s="436" t="s">
        <v>536</v>
      </c>
    </row>
    <row r="74" spans="1:8" ht="15" customHeight="1">
      <c r="A74" s="434">
        <v>73</v>
      </c>
      <c r="B74" s="435" t="str">
        <f>HYPERLINK("#'5-3-6'!A1","5-3-6")</f>
        <v>5-3-6</v>
      </c>
      <c r="C74" s="436" t="s">
        <v>234</v>
      </c>
      <c r="D74" s="436" t="s">
        <v>534</v>
      </c>
      <c r="E74" s="436" t="s">
        <v>524</v>
      </c>
      <c r="F74" s="434" t="s">
        <v>525</v>
      </c>
      <c r="G74" s="434" t="s">
        <v>535</v>
      </c>
      <c r="H74" s="436" t="s">
        <v>536</v>
      </c>
    </row>
    <row r="75" spans="1:8" ht="15" customHeight="1">
      <c r="A75" s="434">
        <v>74</v>
      </c>
      <c r="B75" s="435" t="str">
        <f>HYPERLINK("#'5-3-7'!A1","5-3-7")</f>
        <v>5-3-7</v>
      </c>
      <c r="C75" s="436" t="s">
        <v>234</v>
      </c>
      <c r="D75" s="436" t="s">
        <v>534</v>
      </c>
      <c r="E75" s="436" t="s">
        <v>526</v>
      </c>
      <c r="F75" s="434" t="s">
        <v>527</v>
      </c>
      <c r="G75" s="434" t="s">
        <v>535</v>
      </c>
      <c r="H75" s="436" t="s">
        <v>536</v>
      </c>
    </row>
    <row r="76" spans="1:8" ht="15" customHeight="1">
      <c r="A76" s="434">
        <v>75</v>
      </c>
      <c r="B76" s="435" t="str">
        <f>HYPERLINK("#'5-4-1'!A1","5-4-1")</f>
        <v>5-4-1</v>
      </c>
      <c r="C76" s="436" t="s">
        <v>234</v>
      </c>
      <c r="D76" s="436" t="s">
        <v>537</v>
      </c>
      <c r="E76" s="436" t="s">
        <v>497</v>
      </c>
      <c r="F76" s="434" t="s">
        <v>498</v>
      </c>
      <c r="G76" s="434" t="s">
        <v>538</v>
      </c>
      <c r="H76" s="436" t="s">
        <v>539</v>
      </c>
    </row>
    <row r="77" spans="1:8" ht="15" customHeight="1">
      <c r="A77" s="434">
        <v>76</v>
      </c>
      <c r="B77" s="435" t="str">
        <f>HYPERLINK("#'5-4-2'!A1","5-4-2")</f>
        <v>5-4-2</v>
      </c>
      <c r="C77" s="436" t="s">
        <v>234</v>
      </c>
      <c r="D77" s="436" t="s">
        <v>537</v>
      </c>
      <c r="E77" s="436" t="s">
        <v>518</v>
      </c>
      <c r="F77" s="434" t="s">
        <v>519</v>
      </c>
      <c r="G77" s="434" t="s">
        <v>538</v>
      </c>
      <c r="H77" s="436" t="s">
        <v>539</v>
      </c>
    </row>
    <row r="78" spans="1:8" ht="15" customHeight="1">
      <c r="A78" s="434">
        <v>77</v>
      </c>
      <c r="B78" s="435" t="str">
        <f>HYPERLINK("#'5-4-3'!A1","5-4-3")</f>
        <v>5-4-3</v>
      </c>
      <c r="C78" s="436" t="s">
        <v>234</v>
      </c>
      <c r="D78" s="436" t="s">
        <v>537</v>
      </c>
      <c r="E78" s="436" t="s">
        <v>520</v>
      </c>
      <c r="F78" s="434" t="s">
        <v>500</v>
      </c>
      <c r="G78" s="434" t="s">
        <v>538</v>
      </c>
      <c r="H78" s="436" t="s">
        <v>539</v>
      </c>
    </row>
    <row r="79" spans="1:8" ht="15" customHeight="1">
      <c r="A79" s="434">
        <v>78</v>
      </c>
      <c r="B79" s="435" t="str">
        <f>HYPERLINK("#'5-4-4'!A1","5-4-4")</f>
        <v>5-4-4</v>
      </c>
      <c r="C79" s="436" t="s">
        <v>234</v>
      </c>
      <c r="D79" s="436" t="s">
        <v>537</v>
      </c>
      <c r="E79" s="436" t="s">
        <v>521</v>
      </c>
      <c r="F79" s="434" t="s">
        <v>522</v>
      </c>
      <c r="G79" s="434" t="s">
        <v>538</v>
      </c>
      <c r="H79" s="436" t="s">
        <v>539</v>
      </c>
    </row>
    <row r="80" spans="1:8" ht="15" customHeight="1">
      <c r="A80" s="434">
        <v>79</v>
      </c>
      <c r="B80" s="435" t="str">
        <f>HYPERLINK("#'5-4-5'!A1","5-4-5")</f>
        <v>5-4-5</v>
      </c>
      <c r="C80" s="436" t="s">
        <v>234</v>
      </c>
      <c r="D80" s="436" t="s">
        <v>537</v>
      </c>
      <c r="E80" s="436" t="s">
        <v>523</v>
      </c>
      <c r="F80" s="434" t="s">
        <v>480</v>
      </c>
      <c r="G80" s="434" t="s">
        <v>538</v>
      </c>
      <c r="H80" s="436" t="s">
        <v>539</v>
      </c>
    </row>
    <row r="81" spans="1:8" ht="15" customHeight="1">
      <c r="A81" s="434">
        <v>80</v>
      </c>
      <c r="B81" s="435" t="str">
        <f>HYPERLINK("#'5-4-6'!A1","5-4-6")</f>
        <v>5-4-6</v>
      </c>
      <c r="C81" s="436" t="s">
        <v>234</v>
      </c>
      <c r="D81" s="436" t="s">
        <v>537</v>
      </c>
      <c r="E81" s="436" t="s">
        <v>524</v>
      </c>
      <c r="F81" s="434" t="s">
        <v>525</v>
      </c>
      <c r="G81" s="434" t="s">
        <v>538</v>
      </c>
      <c r="H81" s="436" t="s">
        <v>539</v>
      </c>
    </row>
    <row r="82" spans="1:8" ht="15" customHeight="1">
      <c r="A82" s="434">
        <v>81</v>
      </c>
      <c r="B82" s="435" t="str">
        <f>HYPERLINK("#'5-4-7'!A1","5-4-7")</f>
        <v>5-4-7</v>
      </c>
      <c r="C82" s="436" t="s">
        <v>234</v>
      </c>
      <c r="D82" s="436" t="s">
        <v>537</v>
      </c>
      <c r="E82" s="436" t="s">
        <v>526</v>
      </c>
      <c r="F82" s="434" t="s">
        <v>527</v>
      </c>
      <c r="G82" s="434" t="s">
        <v>538</v>
      </c>
      <c r="H82" s="436" t="s">
        <v>539</v>
      </c>
    </row>
    <row r="83" spans="1:8" ht="15" customHeight="1">
      <c r="A83" s="434">
        <v>82</v>
      </c>
      <c r="B83" s="435" t="str">
        <f>HYPERLINK("#'5-5-1'!A1","5-5-1")</f>
        <v>5-5-1</v>
      </c>
      <c r="C83" s="436" t="s">
        <v>234</v>
      </c>
      <c r="D83" s="436" t="s">
        <v>540</v>
      </c>
      <c r="E83" s="436" t="s">
        <v>541</v>
      </c>
      <c r="F83" s="434" t="s">
        <v>461</v>
      </c>
      <c r="G83" s="434" t="s">
        <v>542</v>
      </c>
      <c r="H83" s="436" t="s">
        <v>543</v>
      </c>
    </row>
    <row r="84" spans="1:8" ht="15" customHeight="1">
      <c r="A84" s="434">
        <v>83</v>
      </c>
      <c r="B84" s="435" t="str">
        <f>HYPERLINK("#'5-5-2'!A1","5-5-2")</f>
        <v>5-5-2</v>
      </c>
      <c r="C84" s="436" t="s">
        <v>234</v>
      </c>
      <c r="D84" s="436" t="s">
        <v>540</v>
      </c>
      <c r="E84" s="436" t="s">
        <v>622</v>
      </c>
      <c r="F84" s="434" t="s">
        <v>544</v>
      </c>
      <c r="G84" s="434" t="s">
        <v>542</v>
      </c>
      <c r="H84" s="436" t="s">
        <v>543</v>
      </c>
    </row>
    <row r="85" spans="1:8" ht="15" customHeight="1">
      <c r="A85" s="434">
        <v>84</v>
      </c>
      <c r="B85" s="435" t="str">
        <f>HYPERLINK("#'5-5-3'!A1","5-5-3")</f>
        <v>5-5-3</v>
      </c>
      <c r="C85" s="436" t="s">
        <v>234</v>
      </c>
      <c r="D85" s="436" t="s">
        <v>540</v>
      </c>
      <c r="E85" s="436" t="s">
        <v>623</v>
      </c>
      <c r="F85" s="434" t="s">
        <v>545</v>
      </c>
      <c r="G85" s="434" t="s">
        <v>542</v>
      </c>
      <c r="H85" s="436" t="s">
        <v>543</v>
      </c>
    </row>
    <row r="86" spans="1:8" ht="15" customHeight="1">
      <c r="A86" s="434">
        <v>85</v>
      </c>
      <c r="B86" s="435" t="str">
        <f>HYPERLINK("#'6-1-1'!A1","6-1-1")</f>
        <v>6-1-1</v>
      </c>
      <c r="C86" s="436" t="s">
        <v>316</v>
      </c>
      <c r="D86" s="436" t="s">
        <v>546</v>
      </c>
      <c r="E86" s="436" t="s">
        <v>547</v>
      </c>
      <c r="F86" s="434" t="s">
        <v>492</v>
      </c>
      <c r="G86" s="434" t="s">
        <v>500</v>
      </c>
      <c r="H86" s="436" t="s">
        <v>315</v>
      </c>
    </row>
    <row r="87" spans="1:8" ht="15" customHeight="1">
      <c r="A87" s="434">
        <v>86</v>
      </c>
      <c r="B87" s="435" t="str">
        <f>HYPERLINK("#'6-1-2'!A1","6-1-2")</f>
        <v>6-1-2</v>
      </c>
      <c r="C87" s="436" t="s">
        <v>316</v>
      </c>
      <c r="D87" s="436" t="s">
        <v>546</v>
      </c>
      <c r="E87" s="436" t="s">
        <v>548</v>
      </c>
      <c r="F87" s="434" t="s">
        <v>494</v>
      </c>
      <c r="G87" s="434" t="s">
        <v>500</v>
      </c>
      <c r="H87" s="436" t="s">
        <v>315</v>
      </c>
    </row>
    <row r="88" spans="1:8" ht="15" customHeight="1">
      <c r="A88" s="434">
        <v>87</v>
      </c>
      <c r="B88" s="435" t="str">
        <f>HYPERLINK("#'6-1-3'!A1","6-1-3")</f>
        <v>6-1-3</v>
      </c>
      <c r="C88" s="436" t="s">
        <v>316</v>
      </c>
      <c r="D88" s="436" t="s">
        <v>546</v>
      </c>
      <c r="E88" s="436" t="s">
        <v>549</v>
      </c>
      <c r="F88" s="434" t="s">
        <v>485</v>
      </c>
      <c r="G88" s="434" t="s">
        <v>500</v>
      </c>
      <c r="H88" s="436" t="s">
        <v>315</v>
      </c>
    </row>
    <row r="89" spans="1:8" ht="15" customHeight="1">
      <c r="A89" s="434">
        <v>88</v>
      </c>
      <c r="B89" s="435" t="str">
        <f>HYPERLINK("#'6-2-1'!A1","6-2-1")</f>
        <v>6-2-1</v>
      </c>
      <c r="C89" s="436" t="s">
        <v>316</v>
      </c>
      <c r="D89" s="436" t="s">
        <v>550</v>
      </c>
      <c r="E89" s="436" t="s">
        <v>478</v>
      </c>
      <c r="F89" s="434" t="s">
        <v>479</v>
      </c>
      <c r="G89" s="434" t="s">
        <v>480</v>
      </c>
      <c r="H89" s="436" t="s">
        <v>481</v>
      </c>
    </row>
    <row r="90" spans="1:8" ht="15" customHeight="1">
      <c r="A90" s="434">
        <v>89</v>
      </c>
      <c r="B90" s="435" t="str">
        <f>HYPERLINK("#'6-2-2'!A1","6-2-2")</f>
        <v>6-2-2</v>
      </c>
      <c r="C90" s="436" t="s">
        <v>316</v>
      </c>
      <c r="D90" s="436" t="s">
        <v>550</v>
      </c>
      <c r="E90" s="436" t="s">
        <v>472</v>
      </c>
      <c r="F90" s="434" t="s">
        <v>471</v>
      </c>
      <c r="G90" s="434" t="s">
        <v>480</v>
      </c>
      <c r="H90" s="436" t="s">
        <v>481</v>
      </c>
    </row>
    <row r="91" spans="1:8" ht="15" customHeight="1">
      <c r="A91" s="434">
        <v>90</v>
      </c>
      <c r="B91" s="435" t="str">
        <f>HYPERLINK("#'6-2-3'!A1","6-2-3")</f>
        <v>6-2-3</v>
      </c>
      <c r="C91" s="436" t="s">
        <v>316</v>
      </c>
      <c r="D91" s="436" t="s">
        <v>550</v>
      </c>
      <c r="E91" s="436" t="s">
        <v>482</v>
      </c>
      <c r="F91" s="434" t="s">
        <v>483</v>
      </c>
      <c r="G91" s="434" t="s">
        <v>480</v>
      </c>
      <c r="H91" s="436" t="s">
        <v>481</v>
      </c>
    </row>
    <row r="92" spans="1:8" s="434" customFormat="1" ht="15" customHeight="1">
      <c r="A92" s="434">
        <v>91</v>
      </c>
      <c r="B92" s="435" t="str">
        <f>HYPERLINK("#'（参考）Ｒ元.10.1'!A1","（参考）Ｒ元.10.1")</f>
        <v>（参考）Ｒ元.10.1</v>
      </c>
      <c r="C92" s="437" t="s">
        <v>551</v>
      </c>
      <c r="D92" s="437"/>
      <c r="E92" s="437"/>
      <c r="H92" s="436"/>
    </row>
    <row r="93" spans="1:8" s="434" customFormat="1" ht="15" customHeight="1">
      <c r="B93" s="435" t="str">
        <f>HYPERLINK("#'（参考）Ｒ2.8.1'!A1","（参考）Ｒ2.8.1")</f>
        <v>（参考）Ｒ2.8.1</v>
      </c>
      <c r="C93" s="436" t="s">
        <v>613</v>
      </c>
      <c r="D93" s="437"/>
      <c r="E93" s="437"/>
      <c r="H93" s="436"/>
    </row>
    <row r="94" spans="1:8" s="434" customFormat="1" ht="15" customHeight="1">
      <c r="B94" s="438"/>
      <c r="C94" s="437"/>
      <c r="D94" s="437"/>
      <c r="E94" s="437"/>
      <c r="H94" s="436"/>
    </row>
  </sheetData>
  <autoFilter ref="A1:G92"/>
  <phoneticPr fontId="2"/>
  <pageMargins left="0.70866141732283461" right="0.70866141732283461" top="0.74803149606299213" bottom="0.74803149606299213" header="0.31496062992125984" footer="0.31496062992125984"/>
  <pageSetup paperSize="8"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zoomScaleNormal="100" workbookViewId="0">
      <selection activeCell="B1" sqref="B1"/>
    </sheetView>
  </sheetViews>
  <sheetFormatPr defaultColWidth="8.625" defaultRowHeight="15.75" customHeight="1"/>
  <cols>
    <col min="1" max="2" width="5.625" style="1" customWidth="1"/>
    <col min="3" max="3" width="22.625" style="1" customWidth="1"/>
    <col min="4" max="16384" width="8.625" style="1"/>
  </cols>
  <sheetData>
    <row r="1" spans="1:13" ht="15.75" customHeight="1">
      <c r="A1" s="461"/>
    </row>
    <row r="2" spans="1:13" ht="15.75" customHeight="1">
      <c r="B2" s="68" t="s">
        <v>150</v>
      </c>
    </row>
    <row r="3" spans="1:13" ht="15.75" customHeight="1">
      <c r="B3" s="68" t="s">
        <v>166</v>
      </c>
    </row>
    <row r="4" spans="1:13" ht="15.75" customHeight="1">
      <c r="B4" s="68" t="s">
        <v>152</v>
      </c>
    </row>
    <row r="6" spans="1:13" ht="3" customHeight="1">
      <c r="B6" s="62"/>
      <c r="C6" s="9"/>
      <c r="D6" s="63"/>
      <c r="E6" s="11"/>
      <c r="F6" s="64"/>
      <c r="G6" s="64"/>
      <c r="H6" s="64"/>
      <c r="I6" s="64"/>
      <c r="J6" s="64"/>
      <c r="K6" s="64"/>
      <c r="L6" s="64"/>
      <c r="M6" s="64"/>
    </row>
    <row r="7" spans="1:13" s="2" customFormat="1" ht="118.5" customHeight="1" thickBot="1">
      <c r="B7" s="65"/>
      <c r="C7" s="66" t="s">
        <v>137</v>
      </c>
      <c r="D7" s="22" t="s">
        <v>42</v>
      </c>
      <c r="E7" s="23" t="s">
        <v>145</v>
      </c>
      <c r="F7" s="67" t="s">
        <v>43</v>
      </c>
      <c r="G7" s="67" t="s">
        <v>44</v>
      </c>
      <c r="H7" s="67" t="s">
        <v>45</v>
      </c>
      <c r="I7" s="67" t="s">
        <v>46</v>
      </c>
      <c r="J7" s="67" t="s">
        <v>47</v>
      </c>
      <c r="K7" s="67" t="s">
        <v>48</v>
      </c>
      <c r="L7" s="67" t="s">
        <v>49</v>
      </c>
      <c r="M7" s="67"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630</v>
      </c>
      <c r="C10" s="469" t="s">
        <v>85</v>
      </c>
      <c r="D10" s="18">
        <v>4464</v>
      </c>
      <c r="E10" s="14">
        <v>1770</v>
      </c>
      <c r="F10" s="4">
        <v>2299</v>
      </c>
      <c r="G10" s="4">
        <v>618</v>
      </c>
      <c r="H10" s="4">
        <v>996</v>
      </c>
      <c r="I10" s="4">
        <v>475</v>
      </c>
      <c r="J10" s="4">
        <v>258</v>
      </c>
      <c r="K10" s="4">
        <v>465</v>
      </c>
      <c r="L10" s="4">
        <v>62</v>
      </c>
      <c r="M10" s="4">
        <v>528</v>
      </c>
    </row>
    <row r="11" spans="1:13" ht="15.75" customHeight="1">
      <c r="B11" s="471"/>
      <c r="C11" s="464"/>
      <c r="D11" s="19">
        <v>100</v>
      </c>
      <c r="E11" s="15">
        <v>39.700000000000003</v>
      </c>
      <c r="F11" s="7">
        <v>51.5</v>
      </c>
      <c r="G11" s="7">
        <v>13.8</v>
      </c>
      <c r="H11" s="7">
        <v>22.3</v>
      </c>
      <c r="I11" s="7">
        <v>10.6</v>
      </c>
      <c r="J11" s="7">
        <v>5.8</v>
      </c>
      <c r="K11" s="7">
        <v>10.4</v>
      </c>
      <c r="L11" s="7">
        <v>1.4</v>
      </c>
      <c r="M11" s="7">
        <v>11.8</v>
      </c>
    </row>
    <row r="12" spans="1:13" ht="15.75" customHeight="1">
      <c r="B12" s="471"/>
      <c r="C12" s="474" t="s">
        <v>165</v>
      </c>
      <c r="D12" s="20">
        <v>9708</v>
      </c>
      <c r="E12" s="16">
        <v>3447</v>
      </c>
      <c r="F12" s="8">
        <v>5039</v>
      </c>
      <c r="G12" s="8">
        <v>1309</v>
      </c>
      <c r="H12" s="8">
        <v>2157</v>
      </c>
      <c r="I12" s="8">
        <v>1089</v>
      </c>
      <c r="J12" s="8">
        <v>697</v>
      </c>
      <c r="K12" s="8">
        <v>941</v>
      </c>
      <c r="L12" s="8">
        <v>151</v>
      </c>
      <c r="M12" s="8">
        <v>1196</v>
      </c>
    </row>
    <row r="13" spans="1:13" ht="15.75" customHeight="1">
      <c r="B13" s="471"/>
      <c r="C13" s="475"/>
      <c r="D13" s="19">
        <v>100</v>
      </c>
      <c r="E13" s="15">
        <v>35.5</v>
      </c>
      <c r="F13" s="7">
        <v>51.9</v>
      </c>
      <c r="G13" s="7">
        <v>13.5</v>
      </c>
      <c r="H13" s="7">
        <v>22.2</v>
      </c>
      <c r="I13" s="7">
        <v>11.2</v>
      </c>
      <c r="J13" s="7">
        <v>7.2</v>
      </c>
      <c r="K13" s="7">
        <v>9.6999999999999993</v>
      </c>
      <c r="L13" s="7">
        <v>1.6</v>
      </c>
      <c r="M13" s="7">
        <v>12.3</v>
      </c>
    </row>
    <row r="14" spans="1:13" ht="15.75" customHeight="1">
      <c r="B14" s="471"/>
      <c r="C14" s="474" t="s">
        <v>86</v>
      </c>
      <c r="D14" s="20">
        <v>1474</v>
      </c>
      <c r="E14" s="16">
        <v>560</v>
      </c>
      <c r="F14" s="8">
        <v>800</v>
      </c>
      <c r="G14" s="8">
        <v>313</v>
      </c>
      <c r="H14" s="8">
        <v>292</v>
      </c>
      <c r="I14" s="8">
        <v>204</v>
      </c>
      <c r="J14" s="8">
        <v>117</v>
      </c>
      <c r="K14" s="8">
        <v>219</v>
      </c>
      <c r="L14" s="8">
        <v>13</v>
      </c>
      <c r="M14" s="8">
        <v>115</v>
      </c>
    </row>
    <row r="15" spans="1:13" ht="15.75" customHeight="1">
      <c r="B15" s="471"/>
      <c r="C15" s="475"/>
      <c r="D15" s="19">
        <v>100</v>
      </c>
      <c r="E15" s="15">
        <v>38</v>
      </c>
      <c r="F15" s="7">
        <v>54.3</v>
      </c>
      <c r="G15" s="7">
        <v>21.2</v>
      </c>
      <c r="H15" s="7">
        <v>19.8</v>
      </c>
      <c r="I15" s="7">
        <v>13.8</v>
      </c>
      <c r="J15" s="7">
        <v>7.9</v>
      </c>
      <c r="K15" s="7">
        <v>14.9</v>
      </c>
      <c r="L15" s="7">
        <v>0.9</v>
      </c>
      <c r="M15" s="7">
        <v>7.8</v>
      </c>
    </row>
    <row r="16" spans="1:13" ht="15.75" customHeight="1">
      <c r="B16" s="471"/>
      <c r="C16" s="474" t="s">
        <v>87</v>
      </c>
      <c r="D16" s="20">
        <v>1661</v>
      </c>
      <c r="E16" s="16">
        <v>601</v>
      </c>
      <c r="F16" s="8">
        <v>909</v>
      </c>
      <c r="G16" s="8">
        <v>336</v>
      </c>
      <c r="H16" s="8">
        <v>325</v>
      </c>
      <c r="I16" s="8">
        <v>228</v>
      </c>
      <c r="J16" s="8">
        <v>133</v>
      </c>
      <c r="K16" s="8">
        <v>251</v>
      </c>
      <c r="L16" s="8">
        <v>14</v>
      </c>
      <c r="M16" s="8">
        <v>146</v>
      </c>
    </row>
    <row r="17" spans="2:13" ht="15.75" customHeight="1">
      <c r="B17" s="471"/>
      <c r="C17" s="475"/>
      <c r="D17" s="19">
        <v>100</v>
      </c>
      <c r="E17" s="15">
        <v>36.200000000000003</v>
      </c>
      <c r="F17" s="7">
        <v>54.7</v>
      </c>
      <c r="G17" s="7">
        <v>20.2</v>
      </c>
      <c r="H17" s="7">
        <v>19.600000000000001</v>
      </c>
      <c r="I17" s="7">
        <v>13.7</v>
      </c>
      <c r="J17" s="7">
        <v>8</v>
      </c>
      <c r="K17" s="7">
        <v>15.1</v>
      </c>
      <c r="L17" s="7">
        <v>0.8</v>
      </c>
      <c r="M17" s="7">
        <v>8.8000000000000007</v>
      </c>
    </row>
    <row r="18" spans="2:13" ht="15.75" customHeight="1">
      <c r="B18" s="471"/>
      <c r="C18" s="463" t="s">
        <v>88</v>
      </c>
      <c r="D18" s="20">
        <v>5168</v>
      </c>
      <c r="E18" s="16">
        <v>1901</v>
      </c>
      <c r="F18" s="8">
        <v>2746</v>
      </c>
      <c r="G18" s="8">
        <v>812</v>
      </c>
      <c r="H18" s="8">
        <v>950</v>
      </c>
      <c r="I18" s="8">
        <v>609</v>
      </c>
      <c r="J18" s="8">
        <v>489</v>
      </c>
      <c r="K18" s="8">
        <v>649</v>
      </c>
      <c r="L18" s="8">
        <v>74</v>
      </c>
      <c r="M18" s="8">
        <v>494</v>
      </c>
    </row>
    <row r="19" spans="2:13" ht="15.75" customHeight="1">
      <c r="B19" s="471"/>
      <c r="C19" s="464"/>
      <c r="D19" s="19">
        <v>100</v>
      </c>
      <c r="E19" s="15">
        <v>36.799999999999997</v>
      </c>
      <c r="F19" s="7">
        <v>53.1</v>
      </c>
      <c r="G19" s="7">
        <v>15.7</v>
      </c>
      <c r="H19" s="7">
        <v>18.399999999999999</v>
      </c>
      <c r="I19" s="7">
        <v>11.8</v>
      </c>
      <c r="J19" s="7">
        <v>9.5</v>
      </c>
      <c r="K19" s="7">
        <v>12.6</v>
      </c>
      <c r="L19" s="7">
        <v>1.4</v>
      </c>
      <c r="M19" s="7">
        <v>9.6</v>
      </c>
    </row>
    <row r="20" spans="2:13" ht="15.75" customHeight="1">
      <c r="B20" s="471"/>
      <c r="C20" s="463" t="s">
        <v>89</v>
      </c>
      <c r="D20" s="20">
        <v>1895</v>
      </c>
      <c r="E20" s="16">
        <v>652</v>
      </c>
      <c r="F20" s="8">
        <v>1025</v>
      </c>
      <c r="G20" s="8">
        <v>349</v>
      </c>
      <c r="H20" s="8">
        <v>368</v>
      </c>
      <c r="I20" s="8">
        <v>256</v>
      </c>
      <c r="J20" s="8">
        <v>183</v>
      </c>
      <c r="K20" s="8">
        <v>267</v>
      </c>
      <c r="L20" s="8">
        <v>16</v>
      </c>
      <c r="M20" s="8">
        <v>181</v>
      </c>
    </row>
    <row r="21" spans="2:13" ht="15.75" customHeight="1">
      <c r="B21" s="471"/>
      <c r="C21" s="464"/>
      <c r="D21" s="19">
        <v>100</v>
      </c>
      <c r="E21" s="15">
        <v>34.4</v>
      </c>
      <c r="F21" s="7">
        <v>54.1</v>
      </c>
      <c r="G21" s="7">
        <v>18.399999999999999</v>
      </c>
      <c r="H21" s="7">
        <v>19.399999999999999</v>
      </c>
      <c r="I21" s="7">
        <v>13.5</v>
      </c>
      <c r="J21" s="7">
        <v>9.6999999999999993</v>
      </c>
      <c r="K21" s="7">
        <v>14.1</v>
      </c>
      <c r="L21" s="7">
        <v>0.8</v>
      </c>
      <c r="M21" s="7">
        <v>9.6</v>
      </c>
    </row>
    <row r="22" spans="2:13" ht="15.75" customHeight="1">
      <c r="B22" s="476"/>
      <c r="C22" s="463" t="s">
        <v>90</v>
      </c>
      <c r="D22" s="20">
        <v>1320</v>
      </c>
      <c r="E22" s="16">
        <v>511</v>
      </c>
      <c r="F22" s="8">
        <v>693</v>
      </c>
      <c r="G22" s="8">
        <v>257</v>
      </c>
      <c r="H22" s="8">
        <v>294</v>
      </c>
      <c r="I22" s="8">
        <v>152</v>
      </c>
      <c r="J22" s="8">
        <v>114</v>
      </c>
      <c r="K22" s="8">
        <v>174</v>
      </c>
      <c r="L22" s="8">
        <v>11</v>
      </c>
      <c r="M22" s="8">
        <v>102</v>
      </c>
    </row>
    <row r="23" spans="2:13" ht="15.75" customHeight="1">
      <c r="B23" s="476"/>
      <c r="C23" s="464"/>
      <c r="D23" s="19">
        <v>100</v>
      </c>
      <c r="E23" s="15">
        <v>38.700000000000003</v>
      </c>
      <c r="F23" s="7">
        <v>52.5</v>
      </c>
      <c r="G23" s="7">
        <v>19.5</v>
      </c>
      <c r="H23" s="7">
        <v>22.3</v>
      </c>
      <c r="I23" s="7">
        <v>11.5</v>
      </c>
      <c r="J23" s="7">
        <v>8.6</v>
      </c>
      <c r="K23" s="7">
        <v>13.2</v>
      </c>
      <c r="L23" s="7">
        <v>0.8</v>
      </c>
      <c r="M23" s="7">
        <v>7.7</v>
      </c>
    </row>
    <row r="24" spans="2:13" ht="15.75" customHeight="1">
      <c r="B24" s="476"/>
      <c r="C24" s="463" t="s">
        <v>91</v>
      </c>
      <c r="D24" s="20">
        <v>581</v>
      </c>
      <c r="E24" s="16">
        <v>220</v>
      </c>
      <c r="F24" s="8">
        <v>305</v>
      </c>
      <c r="G24" s="8">
        <v>83</v>
      </c>
      <c r="H24" s="8">
        <v>140</v>
      </c>
      <c r="I24" s="8">
        <v>71</v>
      </c>
      <c r="J24" s="8">
        <v>48</v>
      </c>
      <c r="K24" s="8">
        <v>75</v>
      </c>
      <c r="L24" s="8">
        <v>0</v>
      </c>
      <c r="M24" s="8">
        <v>64</v>
      </c>
    </row>
    <row r="25" spans="2:13" ht="15.75" customHeight="1">
      <c r="B25" s="476"/>
      <c r="C25" s="464"/>
      <c r="D25" s="19">
        <v>100</v>
      </c>
      <c r="E25" s="15">
        <v>37.9</v>
      </c>
      <c r="F25" s="7">
        <v>52.5</v>
      </c>
      <c r="G25" s="7">
        <v>14.3</v>
      </c>
      <c r="H25" s="7">
        <v>24.1</v>
      </c>
      <c r="I25" s="7">
        <v>12.2</v>
      </c>
      <c r="J25" s="7">
        <v>8.3000000000000007</v>
      </c>
      <c r="K25" s="7">
        <v>12.9</v>
      </c>
      <c r="L25" s="7">
        <v>0</v>
      </c>
      <c r="M25" s="7">
        <v>11</v>
      </c>
    </row>
    <row r="26" spans="2:13" ht="15.75" customHeight="1">
      <c r="B26" s="476"/>
      <c r="C26" s="463" t="s">
        <v>92</v>
      </c>
      <c r="D26" s="20">
        <v>5266</v>
      </c>
      <c r="E26" s="16">
        <v>1833</v>
      </c>
      <c r="F26" s="8">
        <v>2749</v>
      </c>
      <c r="G26" s="8">
        <v>799</v>
      </c>
      <c r="H26" s="8">
        <v>1084</v>
      </c>
      <c r="I26" s="8">
        <v>618</v>
      </c>
      <c r="J26" s="8">
        <v>448</v>
      </c>
      <c r="K26" s="8">
        <v>718</v>
      </c>
      <c r="L26" s="8">
        <v>82</v>
      </c>
      <c r="M26" s="8">
        <v>529</v>
      </c>
    </row>
    <row r="27" spans="2:13" ht="15.75" customHeight="1">
      <c r="B27" s="476"/>
      <c r="C27" s="464"/>
      <c r="D27" s="19">
        <v>100</v>
      </c>
      <c r="E27" s="15">
        <v>34.799999999999997</v>
      </c>
      <c r="F27" s="7">
        <v>52.2</v>
      </c>
      <c r="G27" s="7">
        <v>15.2</v>
      </c>
      <c r="H27" s="7">
        <v>20.6</v>
      </c>
      <c r="I27" s="7">
        <v>11.7</v>
      </c>
      <c r="J27" s="7">
        <v>8.5</v>
      </c>
      <c r="K27" s="7">
        <v>13.6</v>
      </c>
      <c r="L27" s="7">
        <v>1.6</v>
      </c>
      <c r="M27" s="7">
        <v>10</v>
      </c>
    </row>
    <row r="28" spans="2:13" ht="15.75" customHeight="1">
      <c r="B28" s="476"/>
      <c r="C28" s="463" t="s">
        <v>93</v>
      </c>
      <c r="D28" s="20">
        <v>8936</v>
      </c>
      <c r="E28" s="16">
        <v>2448</v>
      </c>
      <c r="F28" s="8">
        <v>3233</v>
      </c>
      <c r="G28" s="8">
        <v>475</v>
      </c>
      <c r="H28" s="8">
        <v>1540</v>
      </c>
      <c r="I28" s="8">
        <v>593</v>
      </c>
      <c r="J28" s="8">
        <v>334</v>
      </c>
      <c r="K28" s="8">
        <v>717</v>
      </c>
      <c r="L28" s="8">
        <v>817</v>
      </c>
      <c r="M28" s="8">
        <v>2222</v>
      </c>
    </row>
    <row r="29" spans="2:13" ht="15.75" customHeight="1">
      <c r="B29" s="477"/>
      <c r="C29" s="473"/>
      <c r="D29" s="17">
        <v>100</v>
      </c>
      <c r="E29" s="13">
        <v>27.4</v>
      </c>
      <c r="F29" s="6">
        <v>36.200000000000003</v>
      </c>
      <c r="G29" s="6">
        <v>5.3</v>
      </c>
      <c r="H29" s="6">
        <v>17.2</v>
      </c>
      <c r="I29" s="6">
        <v>6.6</v>
      </c>
      <c r="J29" s="6">
        <v>3.7</v>
      </c>
      <c r="K29" s="6">
        <v>8</v>
      </c>
      <c r="L29" s="6">
        <v>9.1</v>
      </c>
      <c r="M29" s="6">
        <v>24.9</v>
      </c>
    </row>
  </sheetData>
  <mergeCells count="12">
    <mergeCell ref="C18:C19"/>
    <mergeCell ref="B8:C9"/>
    <mergeCell ref="C10:C11"/>
    <mergeCell ref="C12:C13"/>
    <mergeCell ref="C14:C15"/>
    <mergeCell ref="C16:C17"/>
    <mergeCell ref="B10:B29"/>
    <mergeCell ref="C20:C21"/>
    <mergeCell ref="C22:C23"/>
    <mergeCell ref="C24:C25"/>
    <mergeCell ref="C26:C27"/>
    <mergeCell ref="C28:C29"/>
  </mergeCells>
  <phoneticPr fontId="2"/>
  <conditionalFormatting sqref="E9:M9">
    <cfRule type="top10" dxfId="674" priority="70" rank="1"/>
  </conditionalFormatting>
  <conditionalFormatting sqref="E11:M11">
    <cfRule type="top10" dxfId="673" priority="71" rank="1"/>
  </conditionalFormatting>
  <conditionalFormatting sqref="E13:M13">
    <cfRule type="top10" dxfId="672" priority="72" rank="1"/>
  </conditionalFormatting>
  <conditionalFormatting sqref="E15:M15">
    <cfRule type="top10" dxfId="671" priority="73" rank="1"/>
  </conditionalFormatting>
  <conditionalFormatting sqref="E17:M17">
    <cfRule type="top10" dxfId="670" priority="74" rank="1"/>
  </conditionalFormatting>
  <conditionalFormatting sqref="E19:M19">
    <cfRule type="top10" dxfId="669" priority="75" rank="1"/>
  </conditionalFormatting>
  <conditionalFormatting sqref="E21:M21">
    <cfRule type="top10" dxfId="668" priority="76" rank="1"/>
  </conditionalFormatting>
  <conditionalFormatting sqref="E23:M23">
    <cfRule type="top10" dxfId="667" priority="77" rank="1"/>
  </conditionalFormatting>
  <conditionalFormatting sqref="E25:M25">
    <cfRule type="top10" dxfId="666" priority="78" rank="1"/>
  </conditionalFormatting>
  <conditionalFormatting sqref="E27:M27">
    <cfRule type="top10" dxfId="665" priority="79" rank="1"/>
  </conditionalFormatting>
  <conditionalFormatting sqref="E29:M29">
    <cfRule type="top10" dxfId="664" priority="80"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69" t="s">
        <v>170</v>
      </c>
    </row>
    <row r="3" spans="1:15" ht="15.75" customHeight="1">
      <c r="B3" s="69" t="s">
        <v>171</v>
      </c>
    </row>
    <row r="4" spans="1:15" ht="15.75" customHeight="1">
      <c r="B4" s="69" t="s">
        <v>172</v>
      </c>
    </row>
    <row r="6" spans="1:15" ht="3" customHeight="1">
      <c r="B6" s="70"/>
      <c r="C6" s="9"/>
      <c r="D6" s="71"/>
      <c r="E6" s="11"/>
      <c r="F6" s="72"/>
      <c r="G6" s="72"/>
      <c r="H6" s="72"/>
      <c r="I6" s="72"/>
      <c r="J6" s="72"/>
      <c r="K6" s="72"/>
      <c r="L6" s="72"/>
      <c r="M6" s="72"/>
      <c r="N6" s="72"/>
      <c r="O6" s="72"/>
    </row>
    <row r="7" spans="1:15" s="2" customFormat="1" ht="118.5" customHeight="1" thickBot="1">
      <c r="B7" s="73"/>
      <c r="C7" s="74" t="s">
        <v>137</v>
      </c>
      <c r="D7" s="22" t="s">
        <v>42</v>
      </c>
      <c r="E7" s="23" t="s">
        <v>146</v>
      </c>
      <c r="F7" s="75" t="s">
        <v>130</v>
      </c>
      <c r="G7" s="75" t="s">
        <v>131</v>
      </c>
      <c r="H7" s="75" t="s">
        <v>6</v>
      </c>
      <c r="I7" s="75" t="s">
        <v>132</v>
      </c>
      <c r="J7" s="75" t="s">
        <v>133</v>
      </c>
      <c r="K7" s="75" t="s">
        <v>7</v>
      </c>
      <c r="L7" s="75" t="s">
        <v>134</v>
      </c>
      <c r="M7" s="75" t="s">
        <v>135</v>
      </c>
      <c r="N7" s="75" t="s">
        <v>136</v>
      </c>
      <c r="O7" s="75"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149</v>
      </c>
      <c r="C10" s="469" t="s">
        <v>0</v>
      </c>
      <c r="D10" s="18">
        <v>212</v>
      </c>
      <c r="E10" s="14">
        <v>155</v>
      </c>
      <c r="F10" s="4">
        <v>107</v>
      </c>
      <c r="G10" s="4">
        <v>45</v>
      </c>
      <c r="H10" s="4">
        <v>107</v>
      </c>
      <c r="I10" s="4">
        <v>109</v>
      </c>
      <c r="J10" s="4">
        <v>125</v>
      </c>
      <c r="K10" s="4">
        <v>53</v>
      </c>
      <c r="L10" s="4">
        <v>65</v>
      </c>
      <c r="M10" s="4">
        <v>80</v>
      </c>
      <c r="N10" s="4">
        <v>7</v>
      </c>
      <c r="O10" s="4">
        <v>9</v>
      </c>
    </row>
    <row r="11" spans="1:15" ht="15.75" customHeight="1">
      <c r="B11" s="471"/>
      <c r="C11" s="464"/>
      <c r="D11" s="19">
        <v>100</v>
      </c>
      <c r="E11" s="15">
        <v>73.099999999999994</v>
      </c>
      <c r="F11" s="7">
        <v>50.5</v>
      </c>
      <c r="G11" s="7">
        <v>21.2</v>
      </c>
      <c r="H11" s="7">
        <v>50.5</v>
      </c>
      <c r="I11" s="7">
        <v>51.4</v>
      </c>
      <c r="J11" s="7">
        <v>59</v>
      </c>
      <c r="K11" s="7">
        <v>25</v>
      </c>
      <c r="L11" s="7">
        <v>30.7</v>
      </c>
      <c r="M11" s="7">
        <v>37.700000000000003</v>
      </c>
      <c r="N11" s="7">
        <v>3.3</v>
      </c>
      <c r="O11" s="7">
        <v>4.2</v>
      </c>
    </row>
    <row r="12" spans="1:15" ht="15.75" customHeight="1">
      <c r="B12" s="471"/>
      <c r="C12" s="463" t="s">
        <v>1</v>
      </c>
      <c r="D12" s="20">
        <v>349</v>
      </c>
      <c r="E12" s="16">
        <v>269</v>
      </c>
      <c r="F12" s="8">
        <v>205</v>
      </c>
      <c r="G12" s="8">
        <v>76</v>
      </c>
      <c r="H12" s="8">
        <v>181</v>
      </c>
      <c r="I12" s="8">
        <v>196</v>
      </c>
      <c r="J12" s="8">
        <v>234</v>
      </c>
      <c r="K12" s="8">
        <v>115</v>
      </c>
      <c r="L12" s="8">
        <v>127</v>
      </c>
      <c r="M12" s="8">
        <v>145</v>
      </c>
      <c r="N12" s="8">
        <v>7</v>
      </c>
      <c r="O12" s="8">
        <v>12</v>
      </c>
    </row>
    <row r="13" spans="1:15" ht="15.75" customHeight="1">
      <c r="B13" s="471"/>
      <c r="C13" s="464"/>
      <c r="D13" s="19">
        <v>100</v>
      </c>
      <c r="E13" s="15">
        <v>77.099999999999994</v>
      </c>
      <c r="F13" s="7">
        <v>58.7</v>
      </c>
      <c r="G13" s="7">
        <v>21.8</v>
      </c>
      <c r="H13" s="7">
        <v>51.9</v>
      </c>
      <c r="I13" s="7">
        <v>56.2</v>
      </c>
      <c r="J13" s="7">
        <v>67</v>
      </c>
      <c r="K13" s="7">
        <v>33</v>
      </c>
      <c r="L13" s="7">
        <v>36.4</v>
      </c>
      <c r="M13" s="7">
        <v>41.5</v>
      </c>
      <c r="N13" s="7">
        <v>2</v>
      </c>
      <c r="O13" s="7">
        <v>3.4</v>
      </c>
    </row>
    <row r="14" spans="1:15" ht="15.75" customHeight="1">
      <c r="B14" s="471"/>
      <c r="C14" s="463" t="s">
        <v>2</v>
      </c>
      <c r="D14" s="20">
        <v>367</v>
      </c>
      <c r="E14" s="16">
        <v>297</v>
      </c>
      <c r="F14" s="8">
        <v>213</v>
      </c>
      <c r="G14" s="8">
        <v>85</v>
      </c>
      <c r="H14" s="8">
        <v>193</v>
      </c>
      <c r="I14" s="8">
        <v>202</v>
      </c>
      <c r="J14" s="8">
        <v>246</v>
      </c>
      <c r="K14" s="8">
        <v>107</v>
      </c>
      <c r="L14" s="8">
        <v>152</v>
      </c>
      <c r="M14" s="8">
        <v>160</v>
      </c>
      <c r="N14" s="8">
        <v>5</v>
      </c>
      <c r="O14" s="8">
        <v>13</v>
      </c>
    </row>
    <row r="15" spans="1:15" ht="15.75" customHeight="1">
      <c r="B15" s="471"/>
      <c r="C15" s="464"/>
      <c r="D15" s="19">
        <v>100</v>
      </c>
      <c r="E15" s="15">
        <v>80.900000000000006</v>
      </c>
      <c r="F15" s="7">
        <v>58</v>
      </c>
      <c r="G15" s="7">
        <v>23.2</v>
      </c>
      <c r="H15" s="7">
        <v>52.6</v>
      </c>
      <c r="I15" s="7">
        <v>55</v>
      </c>
      <c r="J15" s="7">
        <v>67</v>
      </c>
      <c r="K15" s="7">
        <v>29.2</v>
      </c>
      <c r="L15" s="7">
        <v>41.4</v>
      </c>
      <c r="M15" s="7">
        <v>43.6</v>
      </c>
      <c r="N15" s="7">
        <v>1.4</v>
      </c>
      <c r="O15" s="7">
        <v>3.5</v>
      </c>
    </row>
    <row r="16" spans="1:15" ht="15.75" customHeight="1">
      <c r="B16" s="471"/>
      <c r="C16" s="463" t="s">
        <v>3</v>
      </c>
      <c r="D16" s="20">
        <v>1307</v>
      </c>
      <c r="E16" s="16">
        <v>1064</v>
      </c>
      <c r="F16" s="8">
        <v>714</v>
      </c>
      <c r="G16" s="8">
        <v>270</v>
      </c>
      <c r="H16" s="8">
        <v>707</v>
      </c>
      <c r="I16" s="8">
        <v>788</v>
      </c>
      <c r="J16" s="8">
        <v>907</v>
      </c>
      <c r="K16" s="8">
        <v>377</v>
      </c>
      <c r="L16" s="8">
        <v>543</v>
      </c>
      <c r="M16" s="8">
        <v>535</v>
      </c>
      <c r="N16" s="8">
        <v>13</v>
      </c>
      <c r="O16" s="8">
        <v>28</v>
      </c>
    </row>
    <row r="17" spans="2:15" ht="15.75" customHeight="1">
      <c r="B17" s="471"/>
      <c r="C17" s="464"/>
      <c r="D17" s="19">
        <v>100</v>
      </c>
      <c r="E17" s="15">
        <v>81.400000000000006</v>
      </c>
      <c r="F17" s="7">
        <v>54.6</v>
      </c>
      <c r="G17" s="7">
        <v>20.7</v>
      </c>
      <c r="H17" s="7">
        <v>54.1</v>
      </c>
      <c r="I17" s="7">
        <v>60.3</v>
      </c>
      <c r="J17" s="7">
        <v>69.400000000000006</v>
      </c>
      <c r="K17" s="7">
        <v>28.8</v>
      </c>
      <c r="L17" s="7">
        <v>41.5</v>
      </c>
      <c r="M17" s="7">
        <v>40.9</v>
      </c>
      <c r="N17" s="7">
        <v>1</v>
      </c>
      <c r="O17" s="7">
        <v>2.1</v>
      </c>
    </row>
    <row r="18" spans="2:15" ht="15.75" customHeight="1">
      <c r="B18" s="471"/>
      <c r="C18" s="463" t="s">
        <v>4</v>
      </c>
      <c r="D18" s="20">
        <v>2943</v>
      </c>
      <c r="E18" s="16">
        <v>2284</v>
      </c>
      <c r="F18" s="8">
        <v>1546</v>
      </c>
      <c r="G18" s="8">
        <v>536</v>
      </c>
      <c r="H18" s="8">
        <v>1561</v>
      </c>
      <c r="I18" s="8">
        <v>1655</v>
      </c>
      <c r="J18" s="8">
        <v>1844</v>
      </c>
      <c r="K18" s="8">
        <v>558</v>
      </c>
      <c r="L18" s="8">
        <v>1072</v>
      </c>
      <c r="M18" s="8">
        <v>1034</v>
      </c>
      <c r="N18" s="8">
        <v>52</v>
      </c>
      <c r="O18" s="8">
        <v>66</v>
      </c>
    </row>
    <row r="19" spans="2:15" ht="15.75" customHeight="1">
      <c r="B19" s="471"/>
      <c r="C19" s="464"/>
      <c r="D19" s="19">
        <v>100</v>
      </c>
      <c r="E19" s="15">
        <v>77.599999999999994</v>
      </c>
      <c r="F19" s="7">
        <v>52.5</v>
      </c>
      <c r="G19" s="7">
        <v>18.2</v>
      </c>
      <c r="H19" s="7">
        <v>53</v>
      </c>
      <c r="I19" s="7">
        <v>56.2</v>
      </c>
      <c r="J19" s="7">
        <v>62.7</v>
      </c>
      <c r="K19" s="7">
        <v>19</v>
      </c>
      <c r="L19" s="7">
        <v>36.4</v>
      </c>
      <c r="M19" s="7">
        <v>35.1</v>
      </c>
      <c r="N19" s="7">
        <v>1.8</v>
      </c>
      <c r="O19" s="7">
        <v>2.2000000000000002</v>
      </c>
    </row>
    <row r="20" spans="2:15" ht="15.75" customHeight="1">
      <c r="B20" s="471"/>
      <c r="C20" s="463" t="s">
        <v>5</v>
      </c>
      <c r="D20" s="20">
        <v>13185</v>
      </c>
      <c r="E20" s="16">
        <v>9008</v>
      </c>
      <c r="F20" s="8">
        <v>4985</v>
      </c>
      <c r="G20" s="8">
        <v>1416</v>
      </c>
      <c r="H20" s="8">
        <v>6276</v>
      </c>
      <c r="I20" s="8">
        <v>5319</v>
      </c>
      <c r="J20" s="8">
        <v>5745</v>
      </c>
      <c r="K20" s="8">
        <v>787</v>
      </c>
      <c r="L20" s="8">
        <v>2497</v>
      </c>
      <c r="M20" s="8">
        <v>2723</v>
      </c>
      <c r="N20" s="8">
        <v>1133</v>
      </c>
      <c r="O20" s="8">
        <v>532</v>
      </c>
    </row>
    <row r="21" spans="2:15" ht="15.75" customHeight="1">
      <c r="B21" s="472"/>
      <c r="C21" s="473"/>
      <c r="D21" s="17">
        <v>100</v>
      </c>
      <c r="E21" s="13">
        <v>68.3</v>
      </c>
      <c r="F21" s="6">
        <v>37.799999999999997</v>
      </c>
      <c r="G21" s="6">
        <v>10.7</v>
      </c>
      <c r="H21" s="6">
        <v>47.6</v>
      </c>
      <c r="I21" s="6">
        <v>40.299999999999997</v>
      </c>
      <c r="J21" s="6">
        <v>43.6</v>
      </c>
      <c r="K21" s="6">
        <v>6</v>
      </c>
      <c r="L21" s="6">
        <v>18.899999999999999</v>
      </c>
      <c r="M21" s="6">
        <v>20.7</v>
      </c>
      <c r="N21" s="6">
        <v>8.6</v>
      </c>
      <c r="O21" s="6">
        <v>4</v>
      </c>
    </row>
  </sheetData>
  <mergeCells count="8">
    <mergeCell ref="C18:C19"/>
    <mergeCell ref="B8:C9"/>
    <mergeCell ref="C10:C11"/>
    <mergeCell ref="C12:C13"/>
    <mergeCell ref="C14:C15"/>
    <mergeCell ref="C16:C17"/>
    <mergeCell ref="B10:B21"/>
    <mergeCell ref="C20:C21"/>
  </mergeCells>
  <phoneticPr fontId="2"/>
  <conditionalFormatting sqref="E9:O9">
    <cfRule type="top10" dxfId="663" priority="81" rank="1"/>
  </conditionalFormatting>
  <conditionalFormatting sqref="E11:O11">
    <cfRule type="top10" dxfId="662" priority="82" rank="1"/>
  </conditionalFormatting>
  <conditionalFormatting sqref="E13:O13">
    <cfRule type="top10" dxfId="661" priority="83" rank="1"/>
  </conditionalFormatting>
  <conditionalFormatting sqref="E15:O15">
    <cfRule type="top10" dxfId="660" priority="84" rank="1"/>
  </conditionalFormatting>
  <conditionalFormatting sqref="E17:O17">
    <cfRule type="top10" dxfId="659" priority="85" rank="1"/>
  </conditionalFormatting>
  <conditionalFormatting sqref="E19:O19">
    <cfRule type="top10" dxfId="658" priority="86" rank="1"/>
  </conditionalFormatting>
  <conditionalFormatting sqref="E21:O21">
    <cfRule type="top10" dxfId="657" priority="87"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76" t="s">
        <v>170</v>
      </c>
    </row>
    <row r="3" spans="1:15" ht="15.75" customHeight="1">
      <c r="B3" s="76" t="s">
        <v>171</v>
      </c>
    </row>
    <row r="4" spans="1:15" ht="15.75" customHeight="1">
      <c r="B4" s="76" t="s">
        <v>173</v>
      </c>
    </row>
    <row r="6" spans="1:15" ht="3" customHeight="1">
      <c r="B6" s="77"/>
      <c r="C6" s="9"/>
      <c r="D6" s="78"/>
      <c r="E6" s="11"/>
      <c r="F6" s="79"/>
      <c r="G6" s="79"/>
      <c r="H6" s="79"/>
      <c r="I6" s="79"/>
      <c r="J6" s="79"/>
      <c r="K6" s="79"/>
      <c r="L6" s="79"/>
      <c r="M6" s="79"/>
      <c r="N6" s="79"/>
      <c r="O6" s="79"/>
    </row>
    <row r="7" spans="1:15" s="2" customFormat="1" ht="118.5" customHeight="1" thickBot="1">
      <c r="B7" s="80"/>
      <c r="C7" s="81" t="s">
        <v>137</v>
      </c>
      <c r="D7" s="22" t="s">
        <v>42</v>
      </c>
      <c r="E7" s="23" t="s">
        <v>147</v>
      </c>
      <c r="F7" s="82" t="s">
        <v>130</v>
      </c>
      <c r="G7" s="82" t="s">
        <v>131</v>
      </c>
      <c r="H7" s="82" t="s">
        <v>6</v>
      </c>
      <c r="I7" s="82" t="s">
        <v>132</v>
      </c>
      <c r="J7" s="82" t="s">
        <v>133</v>
      </c>
      <c r="K7" s="82" t="s">
        <v>7</v>
      </c>
      <c r="L7" s="82" t="s">
        <v>134</v>
      </c>
      <c r="M7" s="82" t="s">
        <v>135</v>
      </c>
      <c r="N7" s="82" t="s">
        <v>136</v>
      </c>
      <c r="O7" s="82"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153</v>
      </c>
      <c r="C10" s="469" t="s">
        <v>0</v>
      </c>
      <c r="D10" s="18">
        <v>809</v>
      </c>
      <c r="E10" s="14">
        <v>625</v>
      </c>
      <c r="F10" s="4">
        <v>366</v>
      </c>
      <c r="G10" s="4">
        <v>124</v>
      </c>
      <c r="H10" s="4">
        <v>486</v>
      </c>
      <c r="I10" s="4">
        <v>462</v>
      </c>
      <c r="J10" s="4">
        <v>516</v>
      </c>
      <c r="K10" s="4">
        <v>146</v>
      </c>
      <c r="L10" s="4">
        <v>299</v>
      </c>
      <c r="M10" s="4">
        <v>274</v>
      </c>
      <c r="N10" s="4">
        <v>25</v>
      </c>
      <c r="O10" s="4">
        <v>19</v>
      </c>
    </row>
    <row r="11" spans="1:15" ht="15.75" customHeight="1">
      <c r="B11" s="471"/>
      <c r="C11" s="464"/>
      <c r="D11" s="19">
        <v>100</v>
      </c>
      <c r="E11" s="15">
        <v>77.3</v>
      </c>
      <c r="F11" s="7">
        <v>45.2</v>
      </c>
      <c r="G11" s="7">
        <v>15.3</v>
      </c>
      <c r="H11" s="7">
        <v>60.1</v>
      </c>
      <c r="I11" s="7">
        <v>57.1</v>
      </c>
      <c r="J11" s="7">
        <v>63.8</v>
      </c>
      <c r="K11" s="7">
        <v>18</v>
      </c>
      <c r="L11" s="7">
        <v>37</v>
      </c>
      <c r="M11" s="7">
        <v>33.9</v>
      </c>
      <c r="N11" s="7">
        <v>3.1</v>
      </c>
      <c r="O11" s="7">
        <v>2.2999999999999998</v>
      </c>
    </row>
    <row r="12" spans="1:15" ht="15.75" customHeight="1">
      <c r="B12" s="471"/>
      <c r="C12" s="463" t="s">
        <v>1</v>
      </c>
      <c r="D12" s="20">
        <v>1717</v>
      </c>
      <c r="E12" s="16">
        <v>1298</v>
      </c>
      <c r="F12" s="8">
        <v>800</v>
      </c>
      <c r="G12" s="8">
        <v>258</v>
      </c>
      <c r="H12" s="8">
        <v>948</v>
      </c>
      <c r="I12" s="8">
        <v>940</v>
      </c>
      <c r="J12" s="8">
        <v>1101</v>
      </c>
      <c r="K12" s="8">
        <v>275</v>
      </c>
      <c r="L12" s="8">
        <v>580</v>
      </c>
      <c r="M12" s="8">
        <v>556</v>
      </c>
      <c r="N12" s="8">
        <v>45</v>
      </c>
      <c r="O12" s="8">
        <v>51</v>
      </c>
    </row>
    <row r="13" spans="1:15" ht="15.75" customHeight="1">
      <c r="B13" s="471"/>
      <c r="C13" s="464"/>
      <c r="D13" s="19">
        <v>100</v>
      </c>
      <c r="E13" s="15">
        <v>75.599999999999994</v>
      </c>
      <c r="F13" s="7">
        <v>46.6</v>
      </c>
      <c r="G13" s="7">
        <v>15</v>
      </c>
      <c r="H13" s="7">
        <v>55.2</v>
      </c>
      <c r="I13" s="7">
        <v>54.7</v>
      </c>
      <c r="J13" s="7">
        <v>64.099999999999994</v>
      </c>
      <c r="K13" s="7">
        <v>16</v>
      </c>
      <c r="L13" s="7">
        <v>33.799999999999997</v>
      </c>
      <c r="M13" s="7">
        <v>32.4</v>
      </c>
      <c r="N13" s="7">
        <v>2.6</v>
      </c>
      <c r="O13" s="7">
        <v>3</v>
      </c>
    </row>
    <row r="14" spans="1:15" ht="15.75" customHeight="1">
      <c r="B14" s="471"/>
      <c r="C14" s="463" t="s">
        <v>2</v>
      </c>
      <c r="D14" s="20">
        <v>1104</v>
      </c>
      <c r="E14" s="16">
        <v>879</v>
      </c>
      <c r="F14" s="8">
        <v>541</v>
      </c>
      <c r="G14" s="8">
        <v>197</v>
      </c>
      <c r="H14" s="8">
        <v>632</v>
      </c>
      <c r="I14" s="8">
        <v>592</v>
      </c>
      <c r="J14" s="8">
        <v>690</v>
      </c>
      <c r="K14" s="8">
        <v>166</v>
      </c>
      <c r="L14" s="8">
        <v>363</v>
      </c>
      <c r="M14" s="8">
        <v>373</v>
      </c>
      <c r="N14" s="8">
        <v>25</v>
      </c>
      <c r="O14" s="8">
        <v>29</v>
      </c>
    </row>
    <row r="15" spans="1:15" ht="15.75" customHeight="1">
      <c r="B15" s="471"/>
      <c r="C15" s="464"/>
      <c r="D15" s="19">
        <v>100</v>
      </c>
      <c r="E15" s="15">
        <v>79.599999999999994</v>
      </c>
      <c r="F15" s="7">
        <v>49</v>
      </c>
      <c r="G15" s="7">
        <v>17.8</v>
      </c>
      <c r="H15" s="7">
        <v>57.2</v>
      </c>
      <c r="I15" s="7">
        <v>53.6</v>
      </c>
      <c r="J15" s="7">
        <v>62.5</v>
      </c>
      <c r="K15" s="7">
        <v>15</v>
      </c>
      <c r="L15" s="7">
        <v>32.9</v>
      </c>
      <c r="M15" s="7">
        <v>33.799999999999997</v>
      </c>
      <c r="N15" s="7">
        <v>2.2999999999999998</v>
      </c>
      <c r="O15" s="7">
        <v>2.6</v>
      </c>
    </row>
    <row r="16" spans="1:15" ht="15.75" customHeight="1">
      <c r="B16" s="471"/>
      <c r="C16" s="463" t="s">
        <v>3</v>
      </c>
      <c r="D16" s="20">
        <v>1363</v>
      </c>
      <c r="E16" s="16">
        <v>1074</v>
      </c>
      <c r="F16" s="8">
        <v>673</v>
      </c>
      <c r="G16" s="8">
        <v>232</v>
      </c>
      <c r="H16" s="8">
        <v>764</v>
      </c>
      <c r="I16" s="8">
        <v>747</v>
      </c>
      <c r="J16" s="8">
        <v>851</v>
      </c>
      <c r="K16" s="8">
        <v>236</v>
      </c>
      <c r="L16" s="8">
        <v>456</v>
      </c>
      <c r="M16" s="8">
        <v>449</v>
      </c>
      <c r="N16" s="8">
        <v>25</v>
      </c>
      <c r="O16" s="8">
        <v>24</v>
      </c>
    </row>
    <row r="17" spans="2:15" ht="15.75" customHeight="1">
      <c r="B17" s="471"/>
      <c r="C17" s="464"/>
      <c r="D17" s="19">
        <v>100</v>
      </c>
      <c r="E17" s="15">
        <v>78.8</v>
      </c>
      <c r="F17" s="7">
        <v>49.4</v>
      </c>
      <c r="G17" s="7">
        <v>17</v>
      </c>
      <c r="H17" s="7">
        <v>56.1</v>
      </c>
      <c r="I17" s="7">
        <v>54.8</v>
      </c>
      <c r="J17" s="7">
        <v>62.4</v>
      </c>
      <c r="K17" s="7">
        <v>17.3</v>
      </c>
      <c r="L17" s="7">
        <v>33.5</v>
      </c>
      <c r="M17" s="7">
        <v>32.9</v>
      </c>
      <c r="N17" s="7">
        <v>1.8</v>
      </c>
      <c r="O17" s="7">
        <v>1.8</v>
      </c>
    </row>
    <row r="18" spans="2:15" ht="15.75" customHeight="1">
      <c r="B18" s="471"/>
      <c r="C18" s="463" t="s">
        <v>4</v>
      </c>
      <c r="D18" s="20">
        <v>1548</v>
      </c>
      <c r="E18" s="16">
        <v>1187</v>
      </c>
      <c r="F18" s="8">
        <v>869</v>
      </c>
      <c r="G18" s="8">
        <v>295</v>
      </c>
      <c r="H18" s="8">
        <v>844</v>
      </c>
      <c r="I18" s="8">
        <v>864</v>
      </c>
      <c r="J18" s="8">
        <v>1009</v>
      </c>
      <c r="K18" s="8">
        <v>261</v>
      </c>
      <c r="L18" s="8">
        <v>566</v>
      </c>
      <c r="M18" s="8">
        <v>569</v>
      </c>
      <c r="N18" s="8">
        <v>29</v>
      </c>
      <c r="O18" s="8">
        <v>31</v>
      </c>
    </row>
    <row r="19" spans="2:15" ht="15.75" customHeight="1">
      <c r="B19" s="471"/>
      <c r="C19" s="464"/>
      <c r="D19" s="19">
        <v>100</v>
      </c>
      <c r="E19" s="15">
        <v>76.7</v>
      </c>
      <c r="F19" s="7">
        <v>56.1</v>
      </c>
      <c r="G19" s="7">
        <v>19.100000000000001</v>
      </c>
      <c r="H19" s="7">
        <v>54.5</v>
      </c>
      <c r="I19" s="7">
        <v>55.8</v>
      </c>
      <c r="J19" s="7">
        <v>65.2</v>
      </c>
      <c r="K19" s="7">
        <v>16.899999999999999</v>
      </c>
      <c r="L19" s="7">
        <v>36.6</v>
      </c>
      <c r="M19" s="7">
        <v>36.799999999999997</v>
      </c>
      <c r="N19" s="7">
        <v>1.9</v>
      </c>
      <c r="O19" s="7">
        <v>2</v>
      </c>
    </row>
    <row r="20" spans="2:15" ht="15.75" customHeight="1">
      <c r="B20" s="471"/>
      <c r="C20" s="463" t="s">
        <v>5</v>
      </c>
      <c r="D20" s="20">
        <v>12535</v>
      </c>
      <c r="E20" s="16">
        <v>8529</v>
      </c>
      <c r="F20" s="8">
        <v>4825</v>
      </c>
      <c r="G20" s="8">
        <v>1402</v>
      </c>
      <c r="H20" s="8">
        <v>5787</v>
      </c>
      <c r="I20" s="8">
        <v>5030</v>
      </c>
      <c r="J20" s="8">
        <v>5391</v>
      </c>
      <c r="K20" s="8">
        <v>910</v>
      </c>
      <c r="L20" s="8">
        <v>2378</v>
      </c>
      <c r="M20" s="8">
        <v>2641</v>
      </c>
      <c r="N20" s="8">
        <v>1082</v>
      </c>
      <c r="O20" s="8">
        <v>509</v>
      </c>
    </row>
    <row r="21" spans="2:15" ht="15.75" customHeight="1">
      <c r="B21" s="472"/>
      <c r="C21" s="473"/>
      <c r="D21" s="17">
        <v>100</v>
      </c>
      <c r="E21" s="13">
        <v>68</v>
      </c>
      <c r="F21" s="6">
        <v>38.5</v>
      </c>
      <c r="G21" s="6">
        <v>11.2</v>
      </c>
      <c r="H21" s="6">
        <v>46.2</v>
      </c>
      <c r="I21" s="6">
        <v>40.1</v>
      </c>
      <c r="J21" s="6">
        <v>43</v>
      </c>
      <c r="K21" s="6">
        <v>7.3</v>
      </c>
      <c r="L21" s="6">
        <v>19</v>
      </c>
      <c r="M21" s="6">
        <v>21.1</v>
      </c>
      <c r="N21" s="6">
        <v>8.6</v>
      </c>
      <c r="O21" s="6">
        <v>4.0999999999999996</v>
      </c>
    </row>
  </sheetData>
  <mergeCells count="8">
    <mergeCell ref="C18:C19"/>
    <mergeCell ref="B8:C9"/>
    <mergeCell ref="C10:C11"/>
    <mergeCell ref="C12:C13"/>
    <mergeCell ref="C14:C15"/>
    <mergeCell ref="C16:C17"/>
    <mergeCell ref="B10:B21"/>
    <mergeCell ref="C20:C21"/>
  </mergeCells>
  <phoneticPr fontId="2"/>
  <conditionalFormatting sqref="E9:O9">
    <cfRule type="top10" dxfId="656" priority="88" rank="1"/>
  </conditionalFormatting>
  <conditionalFormatting sqref="E11:O11">
    <cfRule type="top10" dxfId="655" priority="89" rank="1"/>
  </conditionalFormatting>
  <conditionalFormatting sqref="E13:O13">
    <cfRule type="top10" dxfId="654" priority="90" rank="1"/>
  </conditionalFormatting>
  <conditionalFormatting sqref="E15:O15">
    <cfRule type="top10" dxfId="653" priority="91" rank="1"/>
  </conditionalFormatting>
  <conditionalFormatting sqref="E17:O17">
    <cfRule type="top10" dxfId="652" priority="92" rank="1"/>
  </conditionalFormatting>
  <conditionalFormatting sqref="E19:O19">
    <cfRule type="top10" dxfId="651" priority="93" rank="1"/>
  </conditionalFormatting>
  <conditionalFormatting sqref="E21:O21">
    <cfRule type="top10" dxfId="650" priority="94"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349" t="s">
        <v>170</v>
      </c>
    </row>
    <row r="3" spans="1:15" ht="15.75" customHeight="1">
      <c r="B3" s="349" t="s">
        <v>171</v>
      </c>
    </row>
    <row r="4" spans="1:15" ht="15.75" customHeight="1">
      <c r="B4" s="349" t="s">
        <v>435</v>
      </c>
    </row>
    <row r="6" spans="1:15" ht="3" customHeight="1">
      <c r="B6" s="83"/>
      <c r="C6" s="9"/>
      <c r="D6" s="84"/>
      <c r="E6" s="11"/>
      <c r="F6" s="85"/>
      <c r="G6" s="85"/>
      <c r="H6" s="85"/>
      <c r="I6" s="85"/>
      <c r="J6" s="85"/>
      <c r="K6" s="85"/>
      <c r="L6" s="85"/>
      <c r="M6" s="85"/>
      <c r="N6" s="85"/>
      <c r="O6" s="85"/>
    </row>
    <row r="7" spans="1:15" s="2" customFormat="1" ht="118.5" customHeight="1" thickBot="1">
      <c r="B7" s="86"/>
      <c r="C7" s="87" t="s">
        <v>137</v>
      </c>
      <c r="D7" s="22" t="s">
        <v>42</v>
      </c>
      <c r="E7" s="23" t="s">
        <v>147</v>
      </c>
      <c r="F7" s="88" t="s">
        <v>130</v>
      </c>
      <c r="G7" s="88" t="s">
        <v>131</v>
      </c>
      <c r="H7" s="88" t="s">
        <v>6</v>
      </c>
      <c r="I7" s="88" t="s">
        <v>132</v>
      </c>
      <c r="J7" s="88" t="s">
        <v>133</v>
      </c>
      <c r="K7" s="88" t="s">
        <v>7</v>
      </c>
      <c r="L7" s="88" t="s">
        <v>134</v>
      </c>
      <c r="M7" s="88" t="s">
        <v>135</v>
      </c>
      <c r="N7" s="88" t="s">
        <v>136</v>
      </c>
      <c r="O7" s="88"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155</v>
      </c>
      <c r="C10" s="469" t="s">
        <v>0</v>
      </c>
      <c r="D10" s="18">
        <v>392</v>
      </c>
      <c r="E10" s="14">
        <v>295</v>
      </c>
      <c r="F10" s="4">
        <v>188</v>
      </c>
      <c r="G10" s="4">
        <v>77</v>
      </c>
      <c r="H10" s="4">
        <v>215</v>
      </c>
      <c r="I10" s="4">
        <v>214</v>
      </c>
      <c r="J10" s="4">
        <v>241</v>
      </c>
      <c r="K10" s="4">
        <v>78</v>
      </c>
      <c r="L10" s="4">
        <v>147</v>
      </c>
      <c r="M10" s="4">
        <v>147</v>
      </c>
      <c r="N10" s="4">
        <v>11</v>
      </c>
      <c r="O10" s="4">
        <v>18</v>
      </c>
    </row>
    <row r="11" spans="1:15" ht="15.75" customHeight="1">
      <c r="B11" s="471"/>
      <c r="C11" s="464"/>
      <c r="D11" s="19">
        <v>100</v>
      </c>
      <c r="E11" s="15">
        <v>75.3</v>
      </c>
      <c r="F11" s="7">
        <v>48</v>
      </c>
      <c r="G11" s="7">
        <v>19.600000000000001</v>
      </c>
      <c r="H11" s="7">
        <v>54.8</v>
      </c>
      <c r="I11" s="7">
        <v>54.6</v>
      </c>
      <c r="J11" s="7">
        <v>61.5</v>
      </c>
      <c r="K11" s="7">
        <v>19.899999999999999</v>
      </c>
      <c r="L11" s="7">
        <v>37.5</v>
      </c>
      <c r="M11" s="7">
        <v>37.5</v>
      </c>
      <c r="N11" s="7">
        <v>2.8</v>
      </c>
      <c r="O11" s="7">
        <v>4.5999999999999996</v>
      </c>
    </row>
    <row r="12" spans="1:15" ht="15.75" customHeight="1">
      <c r="B12" s="471"/>
      <c r="C12" s="463" t="s">
        <v>1</v>
      </c>
      <c r="D12" s="20">
        <v>885</v>
      </c>
      <c r="E12" s="16">
        <v>694</v>
      </c>
      <c r="F12" s="8">
        <v>424</v>
      </c>
      <c r="G12" s="8">
        <v>147</v>
      </c>
      <c r="H12" s="8">
        <v>484</v>
      </c>
      <c r="I12" s="8">
        <v>476</v>
      </c>
      <c r="J12" s="8">
        <v>546</v>
      </c>
      <c r="K12" s="8">
        <v>154</v>
      </c>
      <c r="L12" s="8">
        <v>278</v>
      </c>
      <c r="M12" s="8">
        <v>294</v>
      </c>
      <c r="N12" s="8">
        <v>23</v>
      </c>
      <c r="O12" s="8">
        <v>24</v>
      </c>
    </row>
    <row r="13" spans="1:15" ht="15.75" customHeight="1">
      <c r="B13" s="471"/>
      <c r="C13" s="464"/>
      <c r="D13" s="19">
        <v>100</v>
      </c>
      <c r="E13" s="15">
        <v>78.400000000000006</v>
      </c>
      <c r="F13" s="7">
        <v>47.9</v>
      </c>
      <c r="G13" s="7">
        <v>16.600000000000001</v>
      </c>
      <c r="H13" s="7">
        <v>54.7</v>
      </c>
      <c r="I13" s="7">
        <v>53.8</v>
      </c>
      <c r="J13" s="7">
        <v>61.7</v>
      </c>
      <c r="K13" s="7">
        <v>17.399999999999999</v>
      </c>
      <c r="L13" s="7">
        <v>31.4</v>
      </c>
      <c r="M13" s="7">
        <v>33.200000000000003</v>
      </c>
      <c r="N13" s="7">
        <v>2.6</v>
      </c>
      <c r="O13" s="7">
        <v>2.7</v>
      </c>
    </row>
    <row r="14" spans="1:15" ht="15.75" customHeight="1">
      <c r="B14" s="471"/>
      <c r="C14" s="463" t="s">
        <v>2</v>
      </c>
      <c r="D14" s="20">
        <v>956</v>
      </c>
      <c r="E14" s="16">
        <v>734</v>
      </c>
      <c r="F14" s="8">
        <v>439</v>
      </c>
      <c r="G14" s="8">
        <v>160</v>
      </c>
      <c r="H14" s="8">
        <v>534</v>
      </c>
      <c r="I14" s="8">
        <v>506</v>
      </c>
      <c r="J14" s="8">
        <v>579</v>
      </c>
      <c r="K14" s="8">
        <v>155</v>
      </c>
      <c r="L14" s="8">
        <v>326</v>
      </c>
      <c r="M14" s="8">
        <v>314</v>
      </c>
      <c r="N14" s="8">
        <v>28</v>
      </c>
      <c r="O14" s="8">
        <v>24</v>
      </c>
    </row>
    <row r="15" spans="1:15" ht="15.75" customHeight="1">
      <c r="B15" s="471"/>
      <c r="C15" s="464"/>
      <c r="D15" s="19">
        <v>100</v>
      </c>
      <c r="E15" s="15">
        <v>76.8</v>
      </c>
      <c r="F15" s="7">
        <v>45.9</v>
      </c>
      <c r="G15" s="7">
        <v>16.7</v>
      </c>
      <c r="H15" s="7">
        <v>55.9</v>
      </c>
      <c r="I15" s="7">
        <v>52.9</v>
      </c>
      <c r="J15" s="7">
        <v>60.6</v>
      </c>
      <c r="K15" s="7">
        <v>16.2</v>
      </c>
      <c r="L15" s="7">
        <v>34.1</v>
      </c>
      <c r="M15" s="7">
        <v>32.799999999999997</v>
      </c>
      <c r="N15" s="7">
        <v>2.9</v>
      </c>
      <c r="O15" s="7">
        <v>2.5</v>
      </c>
    </row>
    <row r="16" spans="1:15" ht="15.75" customHeight="1">
      <c r="B16" s="471"/>
      <c r="C16" s="463" t="s">
        <v>3</v>
      </c>
      <c r="D16" s="20">
        <v>2194</v>
      </c>
      <c r="E16" s="16">
        <v>1751</v>
      </c>
      <c r="F16" s="8">
        <v>1096</v>
      </c>
      <c r="G16" s="8">
        <v>363</v>
      </c>
      <c r="H16" s="8">
        <v>1281</v>
      </c>
      <c r="I16" s="8">
        <v>1268</v>
      </c>
      <c r="J16" s="8">
        <v>1369</v>
      </c>
      <c r="K16" s="8">
        <v>362</v>
      </c>
      <c r="L16" s="8">
        <v>736</v>
      </c>
      <c r="M16" s="8">
        <v>715</v>
      </c>
      <c r="N16" s="8">
        <v>43</v>
      </c>
      <c r="O16" s="8">
        <v>43</v>
      </c>
    </row>
    <row r="17" spans="2:15" ht="15.75" customHeight="1">
      <c r="B17" s="471"/>
      <c r="C17" s="464"/>
      <c r="D17" s="19">
        <v>100</v>
      </c>
      <c r="E17" s="15">
        <v>79.8</v>
      </c>
      <c r="F17" s="7">
        <v>50</v>
      </c>
      <c r="G17" s="7">
        <v>16.5</v>
      </c>
      <c r="H17" s="7">
        <v>58.4</v>
      </c>
      <c r="I17" s="7">
        <v>57.8</v>
      </c>
      <c r="J17" s="7">
        <v>62.4</v>
      </c>
      <c r="K17" s="7">
        <v>16.5</v>
      </c>
      <c r="L17" s="7">
        <v>33.5</v>
      </c>
      <c r="M17" s="7">
        <v>32.6</v>
      </c>
      <c r="N17" s="7">
        <v>2</v>
      </c>
      <c r="O17" s="7">
        <v>2</v>
      </c>
    </row>
    <row r="18" spans="2:15" ht="15.75" customHeight="1">
      <c r="B18" s="471"/>
      <c r="C18" s="463" t="s">
        <v>4</v>
      </c>
      <c r="D18" s="20">
        <v>1664</v>
      </c>
      <c r="E18" s="16">
        <v>1301</v>
      </c>
      <c r="F18" s="8">
        <v>873</v>
      </c>
      <c r="G18" s="8">
        <v>300</v>
      </c>
      <c r="H18" s="8">
        <v>952</v>
      </c>
      <c r="I18" s="8">
        <v>909</v>
      </c>
      <c r="J18" s="8">
        <v>1025</v>
      </c>
      <c r="K18" s="8">
        <v>276</v>
      </c>
      <c r="L18" s="8">
        <v>570</v>
      </c>
      <c r="M18" s="8">
        <v>561</v>
      </c>
      <c r="N18" s="8">
        <v>43</v>
      </c>
      <c r="O18" s="8">
        <v>35</v>
      </c>
    </row>
    <row r="19" spans="2:15" ht="15.75" customHeight="1">
      <c r="B19" s="471"/>
      <c r="C19" s="464"/>
      <c r="D19" s="19">
        <v>100</v>
      </c>
      <c r="E19" s="15">
        <v>78.2</v>
      </c>
      <c r="F19" s="7">
        <v>52.5</v>
      </c>
      <c r="G19" s="7">
        <v>18</v>
      </c>
      <c r="H19" s="7">
        <v>57.2</v>
      </c>
      <c r="I19" s="7">
        <v>54.6</v>
      </c>
      <c r="J19" s="7">
        <v>61.6</v>
      </c>
      <c r="K19" s="7">
        <v>16.600000000000001</v>
      </c>
      <c r="L19" s="7">
        <v>34.299999999999997</v>
      </c>
      <c r="M19" s="7">
        <v>33.700000000000003</v>
      </c>
      <c r="N19" s="7">
        <v>2.6</v>
      </c>
      <c r="O19" s="7">
        <v>2.1</v>
      </c>
    </row>
    <row r="20" spans="2:15" ht="15.75" customHeight="1">
      <c r="B20" s="471"/>
      <c r="C20" s="463" t="s">
        <v>5</v>
      </c>
      <c r="D20" s="20">
        <v>12451</v>
      </c>
      <c r="E20" s="16">
        <v>8459</v>
      </c>
      <c r="F20" s="8">
        <v>4780</v>
      </c>
      <c r="G20" s="8">
        <v>1385</v>
      </c>
      <c r="H20" s="8">
        <v>5719</v>
      </c>
      <c r="I20" s="8">
        <v>5029</v>
      </c>
      <c r="J20" s="8">
        <v>5445</v>
      </c>
      <c r="K20" s="8">
        <v>920</v>
      </c>
      <c r="L20" s="8">
        <v>2414</v>
      </c>
      <c r="M20" s="8">
        <v>2679</v>
      </c>
      <c r="N20" s="8">
        <v>1069</v>
      </c>
      <c r="O20" s="8">
        <v>496</v>
      </c>
    </row>
    <row r="21" spans="2:15" ht="15.75" customHeight="1">
      <c r="B21" s="472"/>
      <c r="C21" s="473"/>
      <c r="D21" s="17">
        <v>100</v>
      </c>
      <c r="E21" s="13">
        <v>67.900000000000006</v>
      </c>
      <c r="F21" s="6">
        <v>38.4</v>
      </c>
      <c r="G21" s="6">
        <v>11.1</v>
      </c>
      <c r="H21" s="6">
        <v>45.9</v>
      </c>
      <c r="I21" s="6">
        <v>40.4</v>
      </c>
      <c r="J21" s="6">
        <v>43.7</v>
      </c>
      <c r="K21" s="6">
        <v>7.4</v>
      </c>
      <c r="L21" s="6">
        <v>19.399999999999999</v>
      </c>
      <c r="M21" s="6">
        <v>21.5</v>
      </c>
      <c r="N21" s="6">
        <v>8.6</v>
      </c>
      <c r="O21" s="6">
        <v>4</v>
      </c>
    </row>
  </sheetData>
  <mergeCells count="8">
    <mergeCell ref="C18:C19"/>
    <mergeCell ref="B8:C9"/>
    <mergeCell ref="C10:C11"/>
    <mergeCell ref="C12:C13"/>
    <mergeCell ref="C14:C15"/>
    <mergeCell ref="C16:C17"/>
    <mergeCell ref="B10:B21"/>
    <mergeCell ref="C20:C21"/>
  </mergeCells>
  <phoneticPr fontId="2"/>
  <conditionalFormatting sqref="E9:O9">
    <cfRule type="top10" dxfId="649" priority="95" rank="1"/>
  </conditionalFormatting>
  <conditionalFormatting sqref="E11:O11">
    <cfRule type="top10" dxfId="648" priority="96" rank="1"/>
  </conditionalFormatting>
  <conditionalFormatting sqref="E13:O13">
    <cfRule type="top10" dxfId="647" priority="97" rank="1"/>
  </conditionalFormatting>
  <conditionalFormatting sqref="E15:O15">
    <cfRule type="top10" dxfId="646" priority="98" rank="1"/>
  </conditionalFormatting>
  <conditionalFormatting sqref="E17:O17">
    <cfRule type="top10" dxfId="645" priority="99" rank="1"/>
  </conditionalFormatting>
  <conditionalFormatting sqref="E19:O19">
    <cfRule type="top10" dxfId="644" priority="100" rank="1"/>
  </conditionalFormatting>
  <conditionalFormatting sqref="E21:O21">
    <cfRule type="top10" dxfId="643" priority="101"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89" t="s">
        <v>170</v>
      </c>
    </row>
    <row r="3" spans="1:15" ht="15.75" customHeight="1">
      <c r="B3" s="89" t="s">
        <v>171</v>
      </c>
    </row>
    <row r="4" spans="1:15" ht="15.75" customHeight="1">
      <c r="B4" s="89" t="s">
        <v>174</v>
      </c>
    </row>
    <row r="6" spans="1:15" ht="3" customHeight="1">
      <c r="B6" s="90"/>
      <c r="C6" s="9"/>
      <c r="D6" s="91"/>
      <c r="E6" s="11"/>
      <c r="F6" s="92"/>
      <c r="G6" s="92"/>
      <c r="H6" s="92"/>
      <c r="I6" s="92"/>
      <c r="J6" s="92"/>
      <c r="K6" s="92"/>
      <c r="L6" s="92"/>
      <c r="M6" s="92"/>
      <c r="N6" s="92"/>
      <c r="O6" s="92"/>
    </row>
    <row r="7" spans="1:15" s="2" customFormat="1" ht="118.5" customHeight="1" thickBot="1">
      <c r="B7" s="93"/>
      <c r="C7" s="94" t="s">
        <v>137</v>
      </c>
      <c r="D7" s="22" t="s">
        <v>42</v>
      </c>
      <c r="E7" s="23" t="s">
        <v>146</v>
      </c>
      <c r="F7" s="95" t="s">
        <v>130</v>
      </c>
      <c r="G7" s="95" t="s">
        <v>131</v>
      </c>
      <c r="H7" s="95" t="s">
        <v>6</v>
      </c>
      <c r="I7" s="95" t="s">
        <v>132</v>
      </c>
      <c r="J7" s="95" t="s">
        <v>133</v>
      </c>
      <c r="K7" s="95" t="s">
        <v>7</v>
      </c>
      <c r="L7" s="95" t="s">
        <v>134</v>
      </c>
      <c r="M7" s="95" t="s">
        <v>135</v>
      </c>
      <c r="N7" s="95" t="s">
        <v>136</v>
      </c>
      <c r="O7" s="95"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157</v>
      </c>
      <c r="C10" s="469" t="s">
        <v>0</v>
      </c>
      <c r="D10" s="18">
        <v>104</v>
      </c>
      <c r="E10" s="14">
        <v>75</v>
      </c>
      <c r="F10" s="4">
        <v>48</v>
      </c>
      <c r="G10" s="4">
        <v>25</v>
      </c>
      <c r="H10" s="4">
        <v>53</v>
      </c>
      <c r="I10" s="4">
        <v>52</v>
      </c>
      <c r="J10" s="4">
        <v>59</v>
      </c>
      <c r="K10" s="4">
        <v>18</v>
      </c>
      <c r="L10" s="4">
        <v>39</v>
      </c>
      <c r="M10" s="4">
        <v>39</v>
      </c>
      <c r="N10" s="4">
        <v>6</v>
      </c>
      <c r="O10" s="4">
        <v>3</v>
      </c>
    </row>
    <row r="11" spans="1:15" ht="15.75" customHeight="1">
      <c r="B11" s="471"/>
      <c r="C11" s="464"/>
      <c r="D11" s="19">
        <v>100</v>
      </c>
      <c r="E11" s="15">
        <v>72.099999999999994</v>
      </c>
      <c r="F11" s="7">
        <v>46.2</v>
      </c>
      <c r="G11" s="7">
        <v>24</v>
      </c>
      <c r="H11" s="7">
        <v>51</v>
      </c>
      <c r="I11" s="7">
        <v>50</v>
      </c>
      <c r="J11" s="7">
        <v>56.7</v>
      </c>
      <c r="K11" s="7">
        <v>17.3</v>
      </c>
      <c r="L11" s="7">
        <v>37.5</v>
      </c>
      <c r="M11" s="7">
        <v>37.5</v>
      </c>
      <c r="N11" s="7">
        <v>5.8</v>
      </c>
      <c r="O11" s="7">
        <v>2.9</v>
      </c>
    </row>
    <row r="12" spans="1:15" ht="15.75" customHeight="1">
      <c r="B12" s="471"/>
      <c r="C12" s="463" t="s">
        <v>1</v>
      </c>
      <c r="D12" s="20">
        <v>144</v>
      </c>
      <c r="E12" s="16">
        <v>117</v>
      </c>
      <c r="F12" s="8">
        <v>75</v>
      </c>
      <c r="G12" s="8">
        <v>23</v>
      </c>
      <c r="H12" s="8">
        <v>97</v>
      </c>
      <c r="I12" s="8">
        <v>79</v>
      </c>
      <c r="J12" s="8">
        <v>88</v>
      </c>
      <c r="K12" s="8">
        <v>28</v>
      </c>
      <c r="L12" s="8">
        <v>58</v>
      </c>
      <c r="M12" s="8">
        <v>54</v>
      </c>
      <c r="N12" s="8">
        <v>3</v>
      </c>
      <c r="O12" s="8">
        <v>3</v>
      </c>
    </row>
    <row r="13" spans="1:15" ht="15.75" customHeight="1">
      <c r="B13" s="471"/>
      <c r="C13" s="464"/>
      <c r="D13" s="19">
        <v>100</v>
      </c>
      <c r="E13" s="15">
        <v>81.3</v>
      </c>
      <c r="F13" s="7">
        <v>52.1</v>
      </c>
      <c r="G13" s="7">
        <v>16</v>
      </c>
      <c r="H13" s="7">
        <v>67.400000000000006</v>
      </c>
      <c r="I13" s="7">
        <v>54.9</v>
      </c>
      <c r="J13" s="7">
        <v>61.1</v>
      </c>
      <c r="K13" s="7">
        <v>19.399999999999999</v>
      </c>
      <c r="L13" s="7">
        <v>40.299999999999997</v>
      </c>
      <c r="M13" s="7">
        <v>37.5</v>
      </c>
      <c r="N13" s="7">
        <v>2.1</v>
      </c>
      <c r="O13" s="7">
        <v>2.1</v>
      </c>
    </row>
    <row r="14" spans="1:15" ht="15.75" customHeight="1">
      <c r="B14" s="471"/>
      <c r="C14" s="463" t="s">
        <v>2</v>
      </c>
      <c r="D14" s="20">
        <v>237</v>
      </c>
      <c r="E14" s="16">
        <v>183</v>
      </c>
      <c r="F14" s="8">
        <v>127</v>
      </c>
      <c r="G14" s="8">
        <v>44</v>
      </c>
      <c r="H14" s="8">
        <v>136</v>
      </c>
      <c r="I14" s="8">
        <v>145</v>
      </c>
      <c r="J14" s="8">
        <v>157</v>
      </c>
      <c r="K14" s="8">
        <v>45</v>
      </c>
      <c r="L14" s="8">
        <v>92</v>
      </c>
      <c r="M14" s="8">
        <v>92</v>
      </c>
      <c r="N14" s="8">
        <v>7</v>
      </c>
      <c r="O14" s="8">
        <v>8</v>
      </c>
    </row>
    <row r="15" spans="1:15" ht="15.75" customHeight="1">
      <c r="B15" s="471"/>
      <c r="C15" s="464"/>
      <c r="D15" s="19">
        <v>100</v>
      </c>
      <c r="E15" s="15">
        <v>77.2</v>
      </c>
      <c r="F15" s="7">
        <v>53.6</v>
      </c>
      <c r="G15" s="7">
        <v>18.600000000000001</v>
      </c>
      <c r="H15" s="7">
        <v>57.4</v>
      </c>
      <c r="I15" s="7">
        <v>61.2</v>
      </c>
      <c r="J15" s="7">
        <v>66.2</v>
      </c>
      <c r="K15" s="7">
        <v>19</v>
      </c>
      <c r="L15" s="7">
        <v>38.799999999999997</v>
      </c>
      <c r="M15" s="7">
        <v>38.799999999999997</v>
      </c>
      <c r="N15" s="7">
        <v>3</v>
      </c>
      <c r="O15" s="7">
        <v>3.4</v>
      </c>
    </row>
    <row r="16" spans="1:15" ht="15.75" customHeight="1">
      <c r="B16" s="471"/>
      <c r="C16" s="463" t="s">
        <v>3</v>
      </c>
      <c r="D16" s="20">
        <v>974</v>
      </c>
      <c r="E16" s="16">
        <v>826</v>
      </c>
      <c r="F16" s="8">
        <v>502</v>
      </c>
      <c r="G16" s="8">
        <v>192</v>
      </c>
      <c r="H16" s="8">
        <v>606</v>
      </c>
      <c r="I16" s="8">
        <v>626</v>
      </c>
      <c r="J16" s="8">
        <v>646</v>
      </c>
      <c r="K16" s="8">
        <v>205</v>
      </c>
      <c r="L16" s="8">
        <v>386</v>
      </c>
      <c r="M16" s="8">
        <v>364</v>
      </c>
      <c r="N16" s="8">
        <v>19</v>
      </c>
      <c r="O16" s="8">
        <v>8</v>
      </c>
    </row>
    <row r="17" spans="2:15" ht="15.75" customHeight="1">
      <c r="B17" s="471"/>
      <c r="C17" s="464"/>
      <c r="D17" s="19">
        <v>100</v>
      </c>
      <c r="E17" s="15">
        <v>84.8</v>
      </c>
      <c r="F17" s="7">
        <v>51.5</v>
      </c>
      <c r="G17" s="7">
        <v>19.7</v>
      </c>
      <c r="H17" s="7">
        <v>62.2</v>
      </c>
      <c r="I17" s="7">
        <v>64.3</v>
      </c>
      <c r="J17" s="7">
        <v>66.3</v>
      </c>
      <c r="K17" s="7">
        <v>21</v>
      </c>
      <c r="L17" s="7">
        <v>39.6</v>
      </c>
      <c r="M17" s="7">
        <v>37.4</v>
      </c>
      <c r="N17" s="7">
        <v>2</v>
      </c>
      <c r="O17" s="7">
        <v>0.8</v>
      </c>
    </row>
    <row r="18" spans="2:15" ht="15.75" customHeight="1">
      <c r="B18" s="471"/>
      <c r="C18" s="463" t="s">
        <v>4</v>
      </c>
      <c r="D18" s="20">
        <v>1203</v>
      </c>
      <c r="E18" s="16">
        <v>969</v>
      </c>
      <c r="F18" s="8">
        <v>709</v>
      </c>
      <c r="G18" s="8">
        <v>255</v>
      </c>
      <c r="H18" s="8">
        <v>723</v>
      </c>
      <c r="I18" s="8">
        <v>757</v>
      </c>
      <c r="J18" s="8">
        <v>835</v>
      </c>
      <c r="K18" s="8">
        <v>285</v>
      </c>
      <c r="L18" s="8">
        <v>538</v>
      </c>
      <c r="M18" s="8">
        <v>519</v>
      </c>
      <c r="N18" s="8">
        <v>14</v>
      </c>
      <c r="O18" s="8">
        <v>21</v>
      </c>
    </row>
    <row r="19" spans="2:15" ht="15.75" customHeight="1">
      <c r="B19" s="471"/>
      <c r="C19" s="464"/>
      <c r="D19" s="19">
        <v>100</v>
      </c>
      <c r="E19" s="15">
        <v>80.5</v>
      </c>
      <c r="F19" s="7">
        <v>58.9</v>
      </c>
      <c r="G19" s="7">
        <v>21.2</v>
      </c>
      <c r="H19" s="7">
        <v>60.1</v>
      </c>
      <c r="I19" s="7">
        <v>62.9</v>
      </c>
      <c r="J19" s="7">
        <v>69.400000000000006</v>
      </c>
      <c r="K19" s="7">
        <v>23.7</v>
      </c>
      <c r="L19" s="7">
        <v>44.7</v>
      </c>
      <c r="M19" s="7">
        <v>43.1</v>
      </c>
      <c r="N19" s="7">
        <v>1.2</v>
      </c>
      <c r="O19" s="7">
        <v>1.7</v>
      </c>
    </row>
    <row r="20" spans="2:15" ht="15.75" customHeight="1">
      <c r="B20" s="471"/>
      <c r="C20" s="463" t="s">
        <v>5</v>
      </c>
      <c r="D20" s="20">
        <v>14879</v>
      </c>
      <c r="E20" s="16">
        <v>10339</v>
      </c>
      <c r="F20" s="8">
        <v>5899</v>
      </c>
      <c r="G20" s="8">
        <v>1749</v>
      </c>
      <c r="H20" s="8">
        <v>7074</v>
      </c>
      <c r="I20" s="8">
        <v>6293</v>
      </c>
      <c r="J20" s="8">
        <v>6855</v>
      </c>
      <c r="K20" s="8">
        <v>1232</v>
      </c>
      <c r="L20" s="8">
        <v>3086</v>
      </c>
      <c r="M20" s="8">
        <v>3347</v>
      </c>
      <c r="N20" s="8">
        <v>1133</v>
      </c>
      <c r="O20" s="8">
        <v>548</v>
      </c>
    </row>
    <row r="21" spans="2:15" ht="15.75" customHeight="1">
      <c r="B21" s="472"/>
      <c r="C21" s="473"/>
      <c r="D21" s="17">
        <v>100</v>
      </c>
      <c r="E21" s="13">
        <v>69.5</v>
      </c>
      <c r="F21" s="6">
        <v>39.6</v>
      </c>
      <c r="G21" s="6">
        <v>11.8</v>
      </c>
      <c r="H21" s="6">
        <v>47.5</v>
      </c>
      <c r="I21" s="6">
        <v>42.3</v>
      </c>
      <c r="J21" s="6">
        <v>46.1</v>
      </c>
      <c r="K21" s="6">
        <v>8.3000000000000007</v>
      </c>
      <c r="L21" s="6">
        <v>20.7</v>
      </c>
      <c r="M21" s="6">
        <v>22.5</v>
      </c>
      <c r="N21" s="6">
        <v>7.6</v>
      </c>
      <c r="O21" s="6">
        <v>3.7</v>
      </c>
    </row>
  </sheetData>
  <mergeCells count="8">
    <mergeCell ref="C18:C19"/>
    <mergeCell ref="B8:C9"/>
    <mergeCell ref="C10:C11"/>
    <mergeCell ref="C12:C13"/>
    <mergeCell ref="C14:C15"/>
    <mergeCell ref="C16:C17"/>
    <mergeCell ref="B10:B21"/>
    <mergeCell ref="C20:C21"/>
  </mergeCells>
  <phoneticPr fontId="2"/>
  <conditionalFormatting sqref="E9:O9">
    <cfRule type="top10" dxfId="642" priority="102" rank="1"/>
  </conditionalFormatting>
  <conditionalFormatting sqref="E11:O11">
    <cfRule type="top10" dxfId="641" priority="103" rank="1"/>
  </conditionalFormatting>
  <conditionalFormatting sqref="E13:O13">
    <cfRule type="top10" dxfId="640" priority="104" rank="1"/>
  </conditionalFormatting>
  <conditionalFormatting sqref="E15:O15">
    <cfRule type="top10" dxfId="639" priority="105" rank="1"/>
  </conditionalFormatting>
  <conditionalFormatting sqref="E17:O17">
    <cfRule type="top10" dxfId="638" priority="106" rank="1"/>
  </conditionalFormatting>
  <conditionalFormatting sqref="E19:O19">
    <cfRule type="top10" dxfId="637" priority="107" rank="1"/>
  </conditionalFormatting>
  <conditionalFormatting sqref="E21:O21">
    <cfRule type="top10" dxfId="636" priority="108"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96" t="s">
        <v>170</v>
      </c>
    </row>
    <row r="3" spans="1:15" ht="15.75" customHeight="1">
      <c r="B3" s="96" t="s">
        <v>171</v>
      </c>
    </row>
    <row r="4" spans="1:15" ht="15.75" customHeight="1">
      <c r="B4" s="96" t="s">
        <v>175</v>
      </c>
    </row>
    <row r="6" spans="1:15" ht="3" customHeight="1">
      <c r="B6" s="97"/>
      <c r="C6" s="9"/>
      <c r="D6" s="98"/>
      <c r="E6" s="11"/>
      <c r="F6" s="99"/>
      <c r="G6" s="99"/>
      <c r="H6" s="99"/>
      <c r="I6" s="99"/>
      <c r="J6" s="99"/>
      <c r="K6" s="99"/>
      <c r="L6" s="99"/>
      <c r="M6" s="99"/>
      <c r="N6" s="99"/>
      <c r="O6" s="99"/>
    </row>
    <row r="7" spans="1:15" s="2" customFormat="1" ht="118.5" customHeight="1" thickBot="1">
      <c r="B7" s="100"/>
      <c r="C7" s="101" t="s">
        <v>137</v>
      </c>
      <c r="D7" s="22" t="s">
        <v>42</v>
      </c>
      <c r="E7" s="23" t="s">
        <v>148</v>
      </c>
      <c r="F7" s="102" t="s">
        <v>130</v>
      </c>
      <c r="G7" s="102" t="s">
        <v>131</v>
      </c>
      <c r="H7" s="102" t="s">
        <v>6</v>
      </c>
      <c r="I7" s="102" t="s">
        <v>132</v>
      </c>
      <c r="J7" s="102" t="s">
        <v>133</v>
      </c>
      <c r="K7" s="102" t="s">
        <v>7</v>
      </c>
      <c r="L7" s="102" t="s">
        <v>134</v>
      </c>
      <c r="M7" s="102" t="s">
        <v>135</v>
      </c>
      <c r="N7" s="102" t="s">
        <v>136</v>
      </c>
      <c r="O7" s="102"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160</v>
      </c>
      <c r="C10" s="469" t="s">
        <v>0</v>
      </c>
      <c r="D10" s="18">
        <v>446</v>
      </c>
      <c r="E10" s="14">
        <v>344</v>
      </c>
      <c r="F10" s="4">
        <v>223</v>
      </c>
      <c r="G10" s="4">
        <v>85</v>
      </c>
      <c r="H10" s="4">
        <v>217</v>
      </c>
      <c r="I10" s="4">
        <v>186</v>
      </c>
      <c r="J10" s="4">
        <v>309</v>
      </c>
      <c r="K10" s="4">
        <v>78</v>
      </c>
      <c r="L10" s="4">
        <v>138</v>
      </c>
      <c r="M10" s="4">
        <v>139</v>
      </c>
      <c r="N10" s="4">
        <v>8</v>
      </c>
      <c r="O10" s="4">
        <v>22</v>
      </c>
    </row>
    <row r="11" spans="1:15" ht="15.75" customHeight="1">
      <c r="B11" s="471"/>
      <c r="C11" s="464"/>
      <c r="D11" s="19">
        <v>100</v>
      </c>
      <c r="E11" s="15">
        <v>77.099999999999994</v>
      </c>
      <c r="F11" s="7">
        <v>50</v>
      </c>
      <c r="G11" s="7">
        <v>19.100000000000001</v>
      </c>
      <c r="H11" s="7">
        <v>48.7</v>
      </c>
      <c r="I11" s="7">
        <v>41.7</v>
      </c>
      <c r="J11" s="7">
        <v>69.3</v>
      </c>
      <c r="K11" s="7">
        <v>17.5</v>
      </c>
      <c r="L11" s="7">
        <v>30.9</v>
      </c>
      <c r="M11" s="7">
        <v>31.2</v>
      </c>
      <c r="N11" s="7">
        <v>1.8</v>
      </c>
      <c r="O11" s="7">
        <v>4.9000000000000004</v>
      </c>
    </row>
    <row r="12" spans="1:15" ht="15.75" customHeight="1">
      <c r="B12" s="471"/>
      <c r="C12" s="463" t="s">
        <v>1</v>
      </c>
      <c r="D12" s="20">
        <v>471</v>
      </c>
      <c r="E12" s="16">
        <v>345</v>
      </c>
      <c r="F12" s="8">
        <v>247</v>
      </c>
      <c r="G12" s="8">
        <v>80</v>
      </c>
      <c r="H12" s="8">
        <v>235</v>
      </c>
      <c r="I12" s="8">
        <v>231</v>
      </c>
      <c r="J12" s="8">
        <v>309</v>
      </c>
      <c r="K12" s="8">
        <v>85</v>
      </c>
      <c r="L12" s="8">
        <v>164</v>
      </c>
      <c r="M12" s="8">
        <v>153</v>
      </c>
      <c r="N12" s="8">
        <v>14</v>
      </c>
      <c r="O12" s="8">
        <v>24</v>
      </c>
    </row>
    <row r="13" spans="1:15" ht="15.75" customHeight="1">
      <c r="B13" s="471"/>
      <c r="C13" s="464"/>
      <c r="D13" s="19">
        <v>100</v>
      </c>
      <c r="E13" s="15">
        <v>73.2</v>
      </c>
      <c r="F13" s="7">
        <v>52.4</v>
      </c>
      <c r="G13" s="7">
        <v>17</v>
      </c>
      <c r="H13" s="7">
        <v>49.9</v>
      </c>
      <c r="I13" s="7">
        <v>49</v>
      </c>
      <c r="J13" s="7">
        <v>65.599999999999994</v>
      </c>
      <c r="K13" s="7">
        <v>18</v>
      </c>
      <c r="L13" s="7">
        <v>34.799999999999997</v>
      </c>
      <c r="M13" s="7">
        <v>32.5</v>
      </c>
      <c r="N13" s="7">
        <v>3</v>
      </c>
      <c r="O13" s="7">
        <v>5.0999999999999996</v>
      </c>
    </row>
    <row r="14" spans="1:15" ht="15.75" customHeight="1">
      <c r="B14" s="471"/>
      <c r="C14" s="463" t="s">
        <v>2</v>
      </c>
      <c r="D14" s="20">
        <v>1155</v>
      </c>
      <c r="E14" s="16">
        <v>946</v>
      </c>
      <c r="F14" s="8">
        <v>627</v>
      </c>
      <c r="G14" s="8">
        <v>233</v>
      </c>
      <c r="H14" s="8">
        <v>584</v>
      </c>
      <c r="I14" s="8">
        <v>606</v>
      </c>
      <c r="J14" s="8">
        <v>832</v>
      </c>
      <c r="K14" s="8">
        <v>203</v>
      </c>
      <c r="L14" s="8">
        <v>417</v>
      </c>
      <c r="M14" s="8">
        <v>414</v>
      </c>
      <c r="N14" s="8">
        <v>22</v>
      </c>
      <c r="O14" s="8">
        <v>38</v>
      </c>
    </row>
    <row r="15" spans="1:15" ht="15.75" customHeight="1">
      <c r="B15" s="471"/>
      <c r="C15" s="464"/>
      <c r="D15" s="19">
        <v>100</v>
      </c>
      <c r="E15" s="15">
        <v>81.900000000000006</v>
      </c>
      <c r="F15" s="7">
        <v>54.3</v>
      </c>
      <c r="G15" s="7">
        <v>20.2</v>
      </c>
      <c r="H15" s="7">
        <v>50.6</v>
      </c>
      <c r="I15" s="7">
        <v>52.5</v>
      </c>
      <c r="J15" s="7">
        <v>72</v>
      </c>
      <c r="K15" s="7">
        <v>17.600000000000001</v>
      </c>
      <c r="L15" s="7">
        <v>36.1</v>
      </c>
      <c r="M15" s="7">
        <v>35.799999999999997</v>
      </c>
      <c r="N15" s="7">
        <v>1.9</v>
      </c>
      <c r="O15" s="7">
        <v>3.3</v>
      </c>
    </row>
    <row r="16" spans="1:15" ht="15.75" customHeight="1">
      <c r="B16" s="471"/>
      <c r="C16" s="463" t="s">
        <v>3</v>
      </c>
      <c r="D16" s="20">
        <v>1510</v>
      </c>
      <c r="E16" s="16">
        <v>1229</v>
      </c>
      <c r="F16" s="8">
        <v>837</v>
      </c>
      <c r="G16" s="8">
        <v>274</v>
      </c>
      <c r="H16" s="8">
        <v>777</v>
      </c>
      <c r="I16" s="8">
        <v>834</v>
      </c>
      <c r="J16" s="8">
        <v>1093</v>
      </c>
      <c r="K16" s="8">
        <v>280</v>
      </c>
      <c r="L16" s="8">
        <v>532</v>
      </c>
      <c r="M16" s="8">
        <v>539</v>
      </c>
      <c r="N16" s="8">
        <v>20</v>
      </c>
      <c r="O16" s="8">
        <v>31</v>
      </c>
    </row>
    <row r="17" spans="2:15" ht="15.75" customHeight="1">
      <c r="B17" s="471"/>
      <c r="C17" s="464"/>
      <c r="D17" s="19">
        <v>100</v>
      </c>
      <c r="E17" s="15">
        <v>81.400000000000006</v>
      </c>
      <c r="F17" s="7">
        <v>55.4</v>
      </c>
      <c r="G17" s="7">
        <v>18.100000000000001</v>
      </c>
      <c r="H17" s="7">
        <v>51.5</v>
      </c>
      <c r="I17" s="7">
        <v>55.2</v>
      </c>
      <c r="J17" s="7">
        <v>72.400000000000006</v>
      </c>
      <c r="K17" s="7">
        <v>18.5</v>
      </c>
      <c r="L17" s="7">
        <v>35.200000000000003</v>
      </c>
      <c r="M17" s="7">
        <v>35.700000000000003</v>
      </c>
      <c r="N17" s="7">
        <v>1.3</v>
      </c>
      <c r="O17" s="7">
        <v>2.1</v>
      </c>
    </row>
    <row r="18" spans="2:15" ht="15.75" customHeight="1">
      <c r="B18" s="471"/>
      <c r="C18" s="463" t="s">
        <v>4</v>
      </c>
      <c r="D18" s="20">
        <v>1003</v>
      </c>
      <c r="E18" s="16">
        <v>793</v>
      </c>
      <c r="F18" s="8">
        <v>554</v>
      </c>
      <c r="G18" s="8">
        <v>202</v>
      </c>
      <c r="H18" s="8">
        <v>576</v>
      </c>
      <c r="I18" s="8">
        <v>592</v>
      </c>
      <c r="J18" s="8">
        <v>702</v>
      </c>
      <c r="K18" s="8">
        <v>163</v>
      </c>
      <c r="L18" s="8">
        <v>363</v>
      </c>
      <c r="M18" s="8">
        <v>380</v>
      </c>
      <c r="N18" s="8">
        <v>14</v>
      </c>
      <c r="O18" s="8">
        <v>20</v>
      </c>
    </row>
    <row r="19" spans="2:15" ht="15.75" customHeight="1">
      <c r="B19" s="471"/>
      <c r="C19" s="464"/>
      <c r="D19" s="19">
        <v>100</v>
      </c>
      <c r="E19" s="15">
        <v>79.099999999999994</v>
      </c>
      <c r="F19" s="7">
        <v>55.2</v>
      </c>
      <c r="G19" s="7">
        <v>20.100000000000001</v>
      </c>
      <c r="H19" s="7">
        <v>57.4</v>
      </c>
      <c r="I19" s="7">
        <v>59</v>
      </c>
      <c r="J19" s="7">
        <v>70</v>
      </c>
      <c r="K19" s="7">
        <v>16.3</v>
      </c>
      <c r="L19" s="7">
        <v>36.200000000000003</v>
      </c>
      <c r="M19" s="7">
        <v>37.9</v>
      </c>
      <c r="N19" s="7">
        <v>1.4</v>
      </c>
      <c r="O19" s="7">
        <v>2</v>
      </c>
    </row>
    <row r="20" spans="2:15" ht="15.75" customHeight="1">
      <c r="B20" s="471"/>
      <c r="C20" s="463" t="s">
        <v>5</v>
      </c>
      <c r="D20" s="20">
        <v>14355</v>
      </c>
      <c r="E20" s="16">
        <v>9902</v>
      </c>
      <c r="F20" s="8">
        <v>5626</v>
      </c>
      <c r="G20" s="8">
        <v>1673</v>
      </c>
      <c r="H20" s="8">
        <v>6938</v>
      </c>
      <c r="I20" s="8">
        <v>6084</v>
      </c>
      <c r="J20" s="8">
        <v>6372</v>
      </c>
      <c r="K20" s="8">
        <v>1227</v>
      </c>
      <c r="L20" s="8">
        <v>2989</v>
      </c>
      <c r="M20" s="8">
        <v>3234</v>
      </c>
      <c r="N20" s="8">
        <v>1123</v>
      </c>
      <c r="O20" s="8">
        <v>529</v>
      </c>
    </row>
    <row r="21" spans="2:15" ht="15.75" customHeight="1">
      <c r="B21" s="472"/>
      <c r="C21" s="473"/>
      <c r="D21" s="17">
        <v>100</v>
      </c>
      <c r="E21" s="13">
        <v>69</v>
      </c>
      <c r="F21" s="6">
        <v>39.200000000000003</v>
      </c>
      <c r="G21" s="6">
        <v>11.7</v>
      </c>
      <c r="H21" s="6">
        <v>48.3</v>
      </c>
      <c r="I21" s="6">
        <v>42.4</v>
      </c>
      <c r="J21" s="6">
        <v>44.4</v>
      </c>
      <c r="K21" s="6">
        <v>8.5</v>
      </c>
      <c r="L21" s="6">
        <v>20.8</v>
      </c>
      <c r="M21" s="6">
        <v>22.5</v>
      </c>
      <c r="N21" s="6">
        <v>7.8</v>
      </c>
      <c r="O21" s="6">
        <v>3.7</v>
      </c>
    </row>
  </sheetData>
  <mergeCells count="8">
    <mergeCell ref="C18:C19"/>
    <mergeCell ref="B8:C9"/>
    <mergeCell ref="C10:C11"/>
    <mergeCell ref="C12:C13"/>
    <mergeCell ref="C14:C15"/>
    <mergeCell ref="C16:C17"/>
    <mergeCell ref="B10:B21"/>
    <mergeCell ref="C20:C21"/>
  </mergeCells>
  <phoneticPr fontId="2"/>
  <conditionalFormatting sqref="E9:O9">
    <cfRule type="top10" dxfId="635" priority="109" rank="1"/>
  </conditionalFormatting>
  <conditionalFormatting sqref="E11:O11">
    <cfRule type="top10" dxfId="634" priority="110" rank="1"/>
  </conditionalFormatting>
  <conditionalFormatting sqref="E13:O13">
    <cfRule type="top10" dxfId="633" priority="111" rank="1"/>
  </conditionalFormatting>
  <conditionalFormatting sqref="E15:O15">
    <cfRule type="top10" dxfId="632" priority="112" rank="1"/>
  </conditionalFormatting>
  <conditionalFormatting sqref="E17:O17">
    <cfRule type="top10" dxfId="631" priority="113" rank="1"/>
  </conditionalFormatting>
  <conditionalFormatting sqref="E19:O19">
    <cfRule type="top10" dxfId="630" priority="114" rank="1"/>
  </conditionalFormatting>
  <conditionalFormatting sqref="E21:O21">
    <cfRule type="top10" dxfId="629" priority="115"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103" t="s">
        <v>170</v>
      </c>
    </row>
    <row r="3" spans="1:15" ht="15.75" customHeight="1">
      <c r="B3" s="103" t="s">
        <v>171</v>
      </c>
    </row>
    <row r="4" spans="1:15" ht="15.75" customHeight="1">
      <c r="B4" s="103" t="s">
        <v>176</v>
      </c>
    </row>
    <row r="6" spans="1:15" ht="3" customHeight="1">
      <c r="B6" s="104"/>
      <c r="C6" s="9"/>
      <c r="D6" s="105"/>
      <c r="E6" s="11"/>
      <c r="F6" s="106"/>
      <c r="G6" s="106"/>
      <c r="H6" s="106"/>
      <c r="I6" s="106"/>
      <c r="J6" s="106"/>
      <c r="K6" s="106"/>
      <c r="L6" s="106"/>
      <c r="M6" s="106"/>
      <c r="N6" s="106"/>
      <c r="O6" s="106"/>
    </row>
    <row r="7" spans="1:15" s="2" customFormat="1" ht="118.5" customHeight="1" thickBot="1">
      <c r="B7" s="107"/>
      <c r="C7" s="108" t="s">
        <v>137</v>
      </c>
      <c r="D7" s="22" t="s">
        <v>42</v>
      </c>
      <c r="E7" s="23" t="s">
        <v>147</v>
      </c>
      <c r="F7" s="109" t="s">
        <v>130</v>
      </c>
      <c r="G7" s="109" t="s">
        <v>131</v>
      </c>
      <c r="H7" s="109" t="s">
        <v>6</v>
      </c>
      <c r="I7" s="109" t="s">
        <v>132</v>
      </c>
      <c r="J7" s="109" t="s">
        <v>133</v>
      </c>
      <c r="K7" s="109" t="s">
        <v>7</v>
      </c>
      <c r="L7" s="109" t="s">
        <v>134</v>
      </c>
      <c r="M7" s="109" t="s">
        <v>135</v>
      </c>
      <c r="N7" s="109" t="s">
        <v>136</v>
      </c>
      <c r="O7" s="109"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159</v>
      </c>
      <c r="C10" s="469" t="s">
        <v>0</v>
      </c>
      <c r="D10" s="18">
        <v>250</v>
      </c>
      <c r="E10" s="14">
        <v>177</v>
      </c>
      <c r="F10" s="4">
        <v>131</v>
      </c>
      <c r="G10" s="4">
        <v>39</v>
      </c>
      <c r="H10" s="4">
        <v>110</v>
      </c>
      <c r="I10" s="4">
        <v>106</v>
      </c>
      <c r="J10" s="4">
        <v>175</v>
      </c>
      <c r="K10" s="4">
        <v>46</v>
      </c>
      <c r="L10" s="4">
        <v>77</v>
      </c>
      <c r="M10" s="4">
        <v>85</v>
      </c>
      <c r="N10" s="4">
        <v>4</v>
      </c>
      <c r="O10" s="4">
        <v>15</v>
      </c>
    </row>
    <row r="11" spans="1:15" ht="15.75" customHeight="1">
      <c r="B11" s="471"/>
      <c r="C11" s="464"/>
      <c r="D11" s="19">
        <v>100</v>
      </c>
      <c r="E11" s="15">
        <v>70.8</v>
      </c>
      <c r="F11" s="7">
        <v>52.4</v>
      </c>
      <c r="G11" s="7">
        <v>15.6</v>
      </c>
      <c r="H11" s="7">
        <v>44</v>
      </c>
      <c r="I11" s="7">
        <v>42.4</v>
      </c>
      <c r="J11" s="7">
        <v>70</v>
      </c>
      <c r="K11" s="7">
        <v>18.399999999999999</v>
      </c>
      <c r="L11" s="7">
        <v>30.8</v>
      </c>
      <c r="M11" s="7">
        <v>34</v>
      </c>
      <c r="N11" s="7">
        <v>1.6</v>
      </c>
      <c r="O11" s="7">
        <v>6</v>
      </c>
    </row>
    <row r="12" spans="1:15" ht="15.75" customHeight="1">
      <c r="B12" s="471"/>
      <c r="C12" s="463" t="s">
        <v>1</v>
      </c>
      <c r="D12" s="20">
        <v>275</v>
      </c>
      <c r="E12" s="16">
        <v>198</v>
      </c>
      <c r="F12" s="8">
        <v>154</v>
      </c>
      <c r="G12" s="8">
        <v>49</v>
      </c>
      <c r="H12" s="8">
        <v>123</v>
      </c>
      <c r="I12" s="8">
        <v>143</v>
      </c>
      <c r="J12" s="8">
        <v>191</v>
      </c>
      <c r="K12" s="8">
        <v>44</v>
      </c>
      <c r="L12" s="8">
        <v>108</v>
      </c>
      <c r="M12" s="8">
        <v>121</v>
      </c>
      <c r="N12" s="8">
        <v>3</v>
      </c>
      <c r="O12" s="8">
        <v>14</v>
      </c>
    </row>
    <row r="13" spans="1:15" ht="15.75" customHeight="1">
      <c r="B13" s="471"/>
      <c r="C13" s="464"/>
      <c r="D13" s="19">
        <v>100</v>
      </c>
      <c r="E13" s="15">
        <v>72</v>
      </c>
      <c r="F13" s="7">
        <v>56</v>
      </c>
      <c r="G13" s="7">
        <v>17.8</v>
      </c>
      <c r="H13" s="7">
        <v>44.7</v>
      </c>
      <c r="I13" s="7">
        <v>52</v>
      </c>
      <c r="J13" s="7">
        <v>69.5</v>
      </c>
      <c r="K13" s="7">
        <v>16</v>
      </c>
      <c r="L13" s="7">
        <v>39.299999999999997</v>
      </c>
      <c r="M13" s="7">
        <v>44</v>
      </c>
      <c r="N13" s="7">
        <v>1.1000000000000001</v>
      </c>
      <c r="O13" s="7">
        <v>5.0999999999999996</v>
      </c>
    </row>
    <row r="14" spans="1:15" ht="15.75" customHeight="1">
      <c r="B14" s="471"/>
      <c r="C14" s="463" t="s">
        <v>2</v>
      </c>
      <c r="D14" s="20">
        <v>270</v>
      </c>
      <c r="E14" s="16">
        <v>210</v>
      </c>
      <c r="F14" s="8">
        <v>139</v>
      </c>
      <c r="G14" s="8">
        <v>56</v>
      </c>
      <c r="H14" s="8">
        <v>138</v>
      </c>
      <c r="I14" s="8">
        <v>140</v>
      </c>
      <c r="J14" s="8">
        <v>186</v>
      </c>
      <c r="K14" s="8">
        <v>53</v>
      </c>
      <c r="L14" s="8">
        <v>97</v>
      </c>
      <c r="M14" s="8">
        <v>100</v>
      </c>
      <c r="N14" s="8">
        <v>3</v>
      </c>
      <c r="O14" s="8">
        <v>11</v>
      </c>
    </row>
    <row r="15" spans="1:15" ht="15.75" customHeight="1">
      <c r="B15" s="471"/>
      <c r="C15" s="464"/>
      <c r="D15" s="19">
        <v>100</v>
      </c>
      <c r="E15" s="15">
        <v>77.8</v>
      </c>
      <c r="F15" s="7">
        <v>51.5</v>
      </c>
      <c r="G15" s="7">
        <v>20.7</v>
      </c>
      <c r="H15" s="7">
        <v>51.1</v>
      </c>
      <c r="I15" s="7">
        <v>51.9</v>
      </c>
      <c r="J15" s="7">
        <v>68.900000000000006</v>
      </c>
      <c r="K15" s="7">
        <v>19.600000000000001</v>
      </c>
      <c r="L15" s="7">
        <v>35.9</v>
      </c>
      <c r="M15" s="7">
        <v>37</v>
      </c>
      <c r="N15" s="7">
        <v>1.1000000000000001</v>
      </c>
      <c r="O15" s="7">
        <v>4.0999999999999996</v>
      </c>
    </row>
    <row r="16" spans="1:15" ht="15.75" customHeight="1">
      <c r="B16" s="471"/>
      <c r="C16" s="463" t="s">
        <v>3</v>
      </c>
      <c r="D16" s="20">
        <v>1524</v>
      </c>
      <c r="E16" s="16">
        <v>1215</v>
      </c>
      <c r="F16" s="8">
        <v>852</v>
      </c>
      <c r="G16" s="8">
        <v>329</v>
      </c>
      <c r="H16" s="8">
        <v>694</v>
      </c>
      <c r="I16" s="8">
        <v>887</v>
      </c>
      <c r="J16" s="8">
        <v>1123</v>
      </c>
      <c r="K16" s="8">
        <v>307</v>
      </c>
      <c r="L16" s="8">
        <v>618</v>
      </c>
      <c r="M16" s="8">
        <v>627</v>
      </c>
      <c r="N16" s="8">
        <v>18</v>
      </c>
      <c r="O16" s="8">
        <v>41</v>
      </c>
    </row>
    <row r="17" spans="2:15" ht="15.75" customHeight="1">
      <c r="B17" s="471"/>
      <c r="C17" s="464"/>
      <c r="D17" s="19">
        <v>100</v>
      </c>
      <c r="E17" s="15">
        <v>79.7</v>
      </c>
      <c r="F17" s="7">
        <v>55.9</v>
      </c>
      <c r="G17" s="7">
        <v>21.6</v>
      </c>
      <c r="H17" s="7">
        <v>45.5</v>
      </c>
      <c r="I17" s="7">
        <v>58.2</v>
      </c>
      <c r="J17" s="7">
        <v>73.7</v>
      </c>
      <c r="K17" s="7">
        <v>20.100000000000001</v>
      </c>
      <c r="L17" s="7">
        <v>40.6</v>
      </c>
      <c r="M17" s="7">
        <v>41.1</v>
      </c>
      <c r="N17" s="7">
        <v>1.2</v>
      </c>
      <c r="O17" s="7">
        <v>2.7</v>
      </c>
    </row>
    <row r="18" spans="2:15" ht="15.75" customHeight="1">
      <c r="B18" s="471"/>
      <c r="C18" s="463" t="s">
        <v>4</v>
      </c>
      <c r="D18" s="20">
        <v>3087</v>
      </c>
      <c r="E18" s="16">
        <v>2502</v>
      </c>
      <c r="F18" s="8">
        <v>1734</v>
      </c>
      <c r="G18" s="8">
        <v>641</v>
      </c>
      <c r="H18" s="8">
        <v>1532</v>
      </c>
      <c r="I18" s="8">
        <v>1769</v>
      </c>
      <c r="J18" s="8">
        <v>2166</v>
      </c>
      <c r="K18" s="8">
        <v>529</v>
      </c>
      <c r="L18" s="8">
        <v>1154</v>
      </c>
      <c r="M18" s="8">
        <v>1203</v>
      </c>
      <c r="N18" s="8">
        <v>39</v>
      </c>
      <c r="O18" s="8">
        <v>77</v>
      </c>
    </row>
    <row r="19" spans="2:15" ht="15.75" customHeight="1">
      <c r="B19" s="471"/>
      <c r="C19" s="464"/>
      <c r="D19" s="19">
        <v>100</v>
      </c>
      <c r="E19" s="15">
        <v>81</v>
      </c>
      <c r="F19" s="7">
        <v>56.2</v>
      </c>
      <c r="G19" s="7">
        <v>20.8</v>
      </c>
      <c r="H19" s="7">
        <v>49.6</v>
      </c>
      <c r="I19" s="7">
        <v>57.3</v>
      </c>
      <c r="J19" s="7">
        <v>70.2</v>
      </c>
      <c r="K19" s="7">
        <v>17.100000000000001</v>
      </c>
      <c r="L19" s="7">
        <v>37.4</v>
      </c>
      <c r="M19" s="7">
        <v>39</v>
      </c>
      <c r="N19" s="7">
        <v>1.3</v>
      </c>
      <c r="O19" s="7">
        <v>2.5</v>
      </c>
    </row>
    <row r="20" spans="2:15" ht="15.75" customHeight="1">
      <c r="B20" s="471"/>
      <c r="C20" s="463" t="s">
        <v>5</v>
      </c>
      <c r="D20" s="20">
        <v>13515</v>
      </c>
      <c r="E20" s="16">
        <v>9239</v>
      </c>
      <c r="F20" s="8">
        <v>5118</v>
      </c>
      <c r="G20" s="8">
        <v>1451</v>
      </c>
      <c r="H20" s="8">
        <v>6684</v>
      </c>
      <c r="I20" s="8">
        <v>5560</v>
      </c>
      <c r="J20" s="8">
        <v>5786</v>
      </c>
      <c r="K20" s="8">
        <v>1056</v>
      </c>
      <c r="L20" s="8">
        <v>2619</v>
      </c>
      <c r="M20" s="8">
        <v>2820</v>
      </c>
      <c r="N20" s="8">
        <v>1130</v>
      </c>
      <c r="O20" s="8">
        <v>513</v>
      </c>
    </row>
    <row r="21" spans="2:15" ht="15.75" customHeight="1">
      <c r="B21" s="472"/>
      <c r="C21" s="473"/>
      <c r="D21" s="17">
        <v>100</v>
      </c>
      <c r="E21" s="13">
        <v>68.400000000000006</v>
      </c>
      <c r="F21" s="6">
        <v>37.9</v>
      </c>
      <c r="G21" s="6">
        <v>10.7</v>
      </c>
      <c r="H21" s="6">
        <v>49.5</v>
      </c>
      <c r="I21" s="6">
        <v>41.1</v>
      </c>
      <c r="J21" s="6">
        <v>42.8</v>
      </c>
      <c r="K21" s="6">
        <v>7.8</v>
      </c>
      <c r="L21" s="6">
        <v>19.399999999999999</v>
      </c>
      <c r="M21" s="6">
        <v>20.9</v>
      </c>
      <c r="N21" s="6">
        <v>8.4</v>
      </c>
      <c r="O21" s="6">
        <v>3.8</v>
      </c>
    </row>
  </sheetData>
  <mergeCells count="8">
    <mergeCell ref="C18:C19"/>
    <mergeCell ref="B8:C9"/>
    <mergeCell ref="C10:C11"/>
    <mergeCell ref="C12:C13"/>
    <mergeCell ref="C14:C15"/>
    <mergeCell ref="C16:C17"/>
    <mergeCell ref="B10:B21"/>
    <mergeCell ref="C20:C21"/>
  </mergeCells>
  <phoneticPr fontId="2"/>
  <conditionalFormatting sqref="E9:O9">
    <cfRule type="top10" dxfId="628" priority="116" rank="1"/>
  </conditionalFormatting>
  <conditionalFormatting sqref="E11:O11">
    <cfRule type="top10" dxfId="627" priority="117" rank="1"/>
  </conditionalFormatting>
  <conditionalFormatting sqref="E13:O13">
    <cfRule type="top10" dxfId="626" priority="118" rank="1"/>
  </conditionalFormatting>
  <conditionalFormatting sqref="E15:O15">
    <cfRule type="top10" dxfId="625" priority="119" rank="1"/>
  </conditionalFormatting>
  <conditionalFormatting sqref="E17:O17">
    <cfRule type="top10" dxfId="624" priority="120" rank="1"/>
  </conditionalFormatting>
  <conditionalFormatting sqref="E19:O19">
    <cfRule type="top10" dxfId="623" priority="121" rank="1"/>
  </conditionalFormatting>
  <conditionalFormatting sqref="E21:O21">
    <cfRule type="top10" dxfId="622" priority="122"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110" t="s">
        <v>170</v>
      </c>
    </row>
    <row r="3" spans="1:15" ht="15.75" customHeight="1">
      <c r="B3" s="110" t="s">
        <v>171</v>
      </c>
    </row>
    <row r="4" spans="1:15" ht="15.75" customHeight="1">
      <c r="B4" s="110" t="s">
        <v>177</v>
      </c>
    </row>
    <row r="6" spans="1:15" ht="3" customHeight="1">
      <c r="B6" s="111"/>
      <c r="C6" s="9"/>
      <c r="D6" s="112"/>
      <c r="E6" s="11"/>
      <c r="F6" s="113"/>
      <c r="G6" s="113"/>
      <c r="H6" s="113"/>
      <c r="I6" s="113"/>
      <c r="J6" s="113"/>
      <c r="K6" s="113"/>
      <c r="L6" s="113"/>
      <c r="M6" s="113"/>
      <c r="N6" s="113"/>
      <c r="O6" s="113"/>
    </row>
    <row r="7" spans="1:15" s="2" customFormat="1" ht="118.5" customHeight="1" thickBot="1">
      <c r="B7" s="114"/>
      <c r="C7" s="115" t="s">
        <v>137</v>
      </c>
      <c r="D7" s="22" t="s">
        <v>42</v>
      </c>
      <c r="E7" s="23" t="s">
        <v>147</v>
      </c>
      <c r="F7" s="116" t="s">
        <v>130</v>
      </c>
      <c r="G7" s="116" t="s">
        <v>131</v>
      </c>
      <c r="H7" s="116" t="s">
        <v>6</v>
      </c>
      <c r="I7" s="116" t="s">
        <v>132</v>
      </c>
      <c r="J7" s="116" t="s">
        <v>133</v>
      </c>
      <c r="K7" s="116" t="s">
        <v>7</v>
      </c>
      <c r="L7" s="116" t="s">
        <v>134</v>
      </c>
      <c r="M7" s="116" t="s">
        <v>135</v>
      </c>
      <c r="N7" s="116" t="s">
        <v>136</v>
      </c>
      <c r="O7" s="116"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162</v>
      </c>
      <c r="C10" s="469" t="s">
        <v>0</v>
      </c>
      <c r="D10" s="18">
        <v>229</v>
      </c>
      <c r="E10" s="14">
        <v>155</v>
      </c>
      <c r="F10" s="4">
        <v>129</v>
      </c>
      <c r="G10" s="4">
        <v>43</v>
      </c>
      <c r="H10" s="4">
        <v>114</v>
      </c>
      <c r="I10" s="4">
        <v>117</v>
      </c>
      <c r="J10" s="4">
        <v>142</v>
      </c>
      <c r="K10" s="4">
        <v>42</v>
      </c>
      <c r="L10" s="4">
        <v>76</v>
      </c>
      <c r="M10" s="4">
        <v>83</v>
      </c>
      <c r="N10" s="4">
        <v>3</v>
      </c>
      <c r="O10" s="4">
        <v>15</v>
      </c>
    </row>
    <row r="11" spans="1:15" ht="15.75" customHeight="1">
      <c r="B11" s="471"/>
      <c r="C11" s="464"/>
      <c r="D11" s="19">
        <v>100</v>
      </c>
      <c r="E11" s="15">
        <v>67.7</v>
      </c>
      <c r="F11" s="7">
        <v>56.3</v>
      </c>
      <c r="G11" s="7">
        <v>18.8</v>
      </c>
      <c r="H11" s="7">
        <v>49.8</v>
      </c>
      <c r="I11" s="7">
        <v>51.1</v>
      </c>
      <c r="J11" s="7">
        <v>62</v>
      </c>
      <c r="K11" s="7">
        <v>18.3</v>
      </c>
      <c r="L11" s="7">
        <v>33.200000000000003</v>
      </c>
      <c r="M11" s="7">
        <v>36.200000000000003</v>
      </c>
      <c r="N11" s="7">
        <v>1.3</v>
      </c>
      <c r="O11" s="7">
        <v>6.6</v>
      </c>
    </row>
    <row r="12" spans="1:15" ht="15.75" customHeight="1">
      <c r="B12" s="471"/>
      <c r="C12" s="463" t="s">
        <v>1</v>
      </c>
      <c r="D12" s="20">
        <v>218</v>
      </c>
      <c r="E12" s="16">
        <v>160</v>
      </c>
      <c r="F12" s="8">
        <v>123</v>
      </c>
      <c r="G12" s="8">
        <v>46</v>
      </c>
      <c r="H12" s="8">
        <v>124</v>
      </c>
      <c r="I12" s="8">
        <v>137</v>
      </c>
      <c r="J12" s="8">
        <v>149</v>
      </c>
      <c r="K12" s="8">
        <v>36</v>
      </c>
      <c r="L12" s="8">
        <v>80</v>
      </c>
      <c r="M12" s="8">
        <v>77</v>
      </c>
      <c r="N12" s="8">
        <v>3</v>
      </c>
      <c r="O12" s="8">
        <v>6</v>
      </c>
    </row>
    <row r="13" spans="1:15" ht="15.75" customHeight="1">
      <c r="B13" s="471"/>
      <c r="C13" s="464"/>
      <c r="D13" s="19">
        <v>100</v>
      </c>
      <c r="E13" s="15">
        <v>73.400000000000006</v>
      </c>
      <c r="F13" s="7">
        <v>56.4</v>
      </c>
      <c r="G13" s="7">
        <v>21.1</v>
      </c>
      <c r="H13" s="7">
        <v>56.9</v>
      </c>
      <c r="I13" s="7">
        <v>62.8</v>
      </c>
      <c r="J13" s="7">
        <v>68.3</v>
      </c>
      <c r="K13" s="7">
        <v>16.5</v>
      </c>
      <c r="L13" s="7">
        <v>36.700000000000003</v>
      </c>
      <c r="M13" s="7">
        <v>35.299999999999997</v>
      </c>
      <c r="N13" s="7">
        <v>1.4</v>
      </c>
      <c r="O13" s="7">
        <v>2.8</v>
      </c>
    </row>
    <row r="14" spans="1:15" ht="15.75" customHeight="1">
      <c r="B14" s="471"/>
      <c r="C14" s="463" t="s">
        <v>2</v>
      </c>
      <c r="D14" s="20">
        <v>242</v>
      </c>
      <c r="E14" s="16">
        <v>180</v>
      </c>
      <c r="F14" s="8">
        <v>137</v>
      </c>
      <c r="G14" s="8">
        <v>46</v>
      </c>
      <c r="H14" s="8">
        <v>138</v>
      </c>
      <c r="I14" s="8">
        <v>151</v>
      </c>
      <c r="J14" s="8">
        <v>168</v>
      </c>
      <c r="K14" s="8">
        <v>46</v>
      </c>
      <c r="L14" s="8">
        <v>83</v>
      </c>
      <c r="M14" s="8">
        <v>93</v>
      </c>
      <c r="N14" s="8">
        <v>3</v>
      </c>
      <c r="O14" s="8">
        <v>11</v>
      </c>
    </row>
    <row r="15" spans="1:15" ht="15.75" customHeight="1">
      <c r="B15" s="471"/>
      <c r="C15" s="464"/>
      <c r="D15" s="19">
        <v>100</v>
      </c>
      <c r="E15" s="15">
        <v>74.400000000000006</v>
      </c>
      <c r="F15" s="7">
        <v>56.6</v>
      </c>
      <c r="G15" s="7">
        <v>19</v>
      </c>
      <c r="H15" s="7">
        <v>57</v>
      </c>
      <c r="I15" s="7">
        <v>62.4</v>
      </c>
      <c r="J15" s="7">
        <v>69.400000000000006</v>
      </c>
      <c r="K15" s="7">
        <v>19</v>
      </c>
      <c r="L15" s="7">
        <v>34.299999999999997</v>
      </c>
      <c r="M15" s="7">
        <v>38.4</v>
      </c>
      <c r="N15" s="7">
        <v>1.2</v>
      </c>
      <c r="O15" s="7">
        <v>4.5</v>
      </c>
    </row>
    <row r="16" spans="1:15" ht="15.75" customHeight="1">
      <c r="B16" s="471"/>
      <c r="C16" s="463" t="s">
        <v>3</v>
      </c>
      <c r="D16" s="20">
        <v>1579</v>
      </c>
      <c r="E16" s="16">
        <v>1267</v>
      </c>
      <c r="F16" s="8">
        <v>891</v>
      </c>
      <c r="G16" s="8">
        <v>336</v>
      </c>
      <c r="H16" s="8">
        <v>934</v>
      </c>
      <c r="I16" s="8">
        <v>1066</v>
      </c>
      <c r="J16" s="8">
        <v>1108</v>
      </c>
      <c r="K16" s="8">
        <v>292</v>
      </c>
      <c r="L16" s="8">
        <v>620</v>
      </c>
      <c r="M16" s="8">
        <v>593</v>
      </c>
      <c r="N16" s="8">
        <v>13</v>
      </c>
      <c r="O16" s="8">
        <v>30</v>
      </c>
    </row>
    <row r="17" spans="2:15" ht="15.75" customHeight="1">
      <c r="B17" s="471"/>
      <c r="C17" s="464"/>
      <c r="D17" s="19">
        <v>100</v>
      </c>
      <c r="E17" s="15">
        <v>80.2</v>
      </c>
      <c r="F17" s="7">
        <v>56.4</v>
      </c>
      <c r="G17" s="7">
        <v>21.3</v>
      </c>
      <c r="H17" s="7">
        <v>59.2</v>
      </c>
      <c r="I17" s="7">
        <v>67.5</v>
      </c>
      <c r="J17" s="7">
        <v>70.2</v>
      </c>
      <c r="K17" s="7">
        <v>18.5</v>
      </c>
      <c r="L17" s="7">
        <v>39.299999999999997</v>
      </c>
      <c r="M17" s="7">
        <v>37.6</v>
      </c>
      <c r="N17" s="7">
        <v>0.8</v>
      </c>
      <c r="O17" s="7">
        <v>1.9</v>
      </c>
    </row>
    <row r="18" spans="2:15" ht="15.75" customHeight="1">
      <c r="B18" s="471"/>
      <c r="C18" s="463" t="s">
        <v>4</v>
      </c>
      <c r="D18" s="20">
        <v>8037</v>
      </c>
      <c r="E18" s="16">
        <v>6315</v>
      </c>
      <c r="F18" s="8">
        <v>3961</v>
      </c>
      <c r="G18" s="8">
        <v>1287</v>
      </c>
      <c r="H18" s="8">
        <v>4654</v>
      </c>
      <c r="I18" s="8">
        <v>4666</v>
      </c>
      <c r="J18" s="8">
        <v>5010</v>
      </c>
      <c r="K18" s="8">
        <v>1056</v>
      </c>
      <c r="L18" s="8">
        <v>2456</v>
      </c>
      <c r="M18" s="8">
        <v>2466</v>
      </c>
      <c r="N18" s="8">
        <v>117</v>
      </c>
      <c r="O18" s="8">
        <v>171</v>
      </c>
    </row>
    <row r="19" spans="2:15" ht="15.75" customHeight="1">
      <c r="B19" s="471"/>
      <c r="C19" s="464"/>
      <c r="D19" s="19">
        <v>100</v>
      </c>
      <c r="E19" s="15">
        <v>78.599999999999994</v>
      </c>
      <c r="F19" s="7">
        <v>49.3</v>
      </c>
      <c r="G19" s="7">
        <v>16</v>
      </c>
      <c r="H19" s="7">
        <v>57.9</v>
      </c>
      <c r="I19" s="7">
        <v>58.1</v>
      </c>
      <c r="J19" s="7">
        <v>62.3</v>
      </c>
      <c r="K19" s="7">
        <v>13.1</v>
      </c>
      <c r="L19" s="7">
        <v>30.6</v>
      </c>
      <c r="M19" s="7">
        <v>30.7</v>
      </c>
      <c r="N19" s="7">
        <v>1.5</v>
      </c>
      <c r="O19" s="7">
        <v>2.1</v>
      </c>
    </row>
    <row r="20" spans="2:15" ht="15.75" customHeight="1">
      <c r="B20" s="471"/>
      <c r="C20" s="463" t="s">
        <v>5</v>
      </c>
      <c r="D20" s="20">
        <v>8689</v>
      </c>
      <c r="E20" s="16">
        <v>5538</v>
      </c>
      <c r="F20" s="8">
        <v>2919</v>
      </c>
      <c r="G20" s="8">
        <v>770</v>
      </c>
      <c r="H20" s="8">
        <v>3561</v>
      </c>
      <c r="I20" s="8">
        <v>2717</v>
      </c>
      <c r="J20" s="8">
        <v>3109</v>
      </c>
      <c r="K20" s="8">
        <v>533</v>
      </c>
      <c r="L20" s="8">
        <v>1357</v>
      </c>
      <c r="M20" s="8">
        <v>1555</v>
      </c>
      <c r="N20" s="8">
        <v>1053</v>
      </c>
      <c r="O20" s="8">
        <v>414</v>
      </c>
    </row>
    <row r="21" spans="2:15" ht="15.75" customHeight="1">
      <c r="B21" s="472"/>
      <c r="C21" s="473"/>
      <c r="D21" s="17">
        <v>100</v>
      </c>
      <c r="E21" s="13">
        <v>63.7</v>
      </c>
      <c r="F21" s="6">
        <v>33.6</v>
      </c>
      <c r="G21" s="6">
        <v>8.9</v>
      </c>
      <c r="H21" s="6">
        <v>41</v>
      </c>
      <c r="I21" s="6">
        <v>31.3</v>
      </c>
      <c r="J21" s="6">
        <v>35.799999999999997</v>
      </c>
      <c r="K21" s="6">
        <v>6.1</v>
      </c>
      <c r="L21" s="6">
        <v>15.6</v>
      </c>
      <c r="M21" s="6">
        <v>17.899999999999999</v>
      </c>
      <c r="N21" s="6">
        <v>12.1</v>
      </c>
      <c r="O21" s="6">
        <v>4.8</v>
      </c>
    </row>
  </sheetData>
  <mergeCells count="8">
    <mergeCell ref="C18:C19"/>
    <mergeCell ref="B8:C9"/>
    <mergeCell ref="C10:C11"/>
    <mergeCell ref="C12:C13"/>
    <mergeCell ref="C14:C15"/>
    <mergeCell ref="C16:C17"/>
    <mergeCell ref="B10:B21"/>
    <mergeCell ref="C20:C21"/>
  </mergeCells>
  <phoneticPr fontId="2"/>
  <conditionalFormatting sqref="E9:O9">
    <cfRule type="top10" dxfId="621" priority="123" rank="1"/>
  </conditionalFormatting>
  <conditionalFormatting sqref="E11:O11">
    <cfRule type="top10" dxfId="620" priority="124" rank="1"/>
  </conditionalFormatting>
  <conditionalFormatting sqref="E13:O13">
    <cfRule type="top10" dxfId="619" priority="125" rank="1"/>
  </conditionalFormatting>
  <conditionalFormatting sqref="E15:O15">
    <cfRule type="top10" dxfId="618" priority="126" rank="1"/>
  </conditionalFormatting>
  <conditionalFormatting sqref="E17:O17">
    <cfRule type="top10" dxfId="617" priority="127" rank="1"/>
  </conditionalFormatting>
  <conditionalFormatting sqref="E19:O19">
    <cfRule type="top10" dxfId="616" priority="128" rank="1"/>
  </conditionalFormatting>
  <conditionalFormatting sqref="E21:O21">
    <cfRule type="top10" dxfId="615" priority="129"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117" t="s">
        <v>170</v>
      </c>
    </row>
    <row r="3" spans="1:15" ht="15.75" customHeight="1">
      <c r="B3" s="117" t="s">
        <v>171</v>
      </c>
    </row>
    <row r="4" spans="1:15" ht="15.75" customHeight="1">
      <c r="B4" s="117" t="s">
        <v>178</v>
      </c>
    </row>
    <row r="6" spans="1:15" ht="3" customHeight="1">
      <c r="B6" s="118"/>
      <c r="C6" s="9"/>
      <c r="D6" s="119"/>
      <c r="E6" s="11"/>
      <c r="F6" s="120"/>
      <c r="G6" s="120"/>
      <c r="H6" s="120"/>
      <c r="I6" s="120"/>
      <c r="J6" s="120"/>
      <c r="K6" s="120"/>
      <c r="L6" s="120"/>
      <c r="M6" s="120"/>
      <c r="N6" s="120"/>
      <c r="O6" s="120"/>
    </row>
    <row r="7" spans="1:15" s="2" customFormat="1" ht="118.5" customHeight="1" thickBot="1">
      <c r="B7" s="121"/>
      <c r="C7" s="122" t="s">
        <v>137</v>
      </c>
      <c r="D7" s="22" t="s">
        <v>42</v>
      </c>
      <c r="E7" s="23" t="s">
        <v>147</v>
      </c>
      <c r="F7" s="123" t="s">
        <v>130</v>
      </c>
      <c r="G7" s="123" t="s">
        <v>131</v>
      </c>
      <c r="H7" s="123" t="s">
        <v>6</v>
      </c>
      <c r="I7" s="123" t="s">
        <v>132</v>
      </c>
      <c r="J7" s="123" t="s">
        <v>133</v>
      </c>
      <c r="K7" s="123" t="s">
        <v>7</v>
      </c>
      <c r="L7" s="123" t="s">
        <v>134</v>
      </c>
      <c r="M7" s="123" t="s">
        <v>135</v>
      </c>
      <c r="N7" s="123" t="s">
        <v>136</v>
      </c>
      <c r="O7" s="123" t="s">
        <v>50</v>
      </c>
    </row>
    <row r="8" spans="1:15" ht="15.75" customHeight="1" thickTop="1">
      <c r="B8" s="465" t="s">
        <v>138</v>
      </c>
      <c r="C8" s="466"/>
      <c r="D8" s="18">
        <v>27166</v>
      </c>
      <c r="E8" s="14">
        <v>18636</v>
      </c>
      <c r="F8" s="4">
        <v>11191</v>
      </c>
      <c r="G8" s="4">
        <v>3407</v>
      </c>
      <c r="H8" s="4">
        <v>12532</v>
      </c>
      <c r="I8" s="4">
        <v>11136</v>
      </c>
      <c r="J8" s="4">
        <v>13120</v>
      </c>
      <c r="K8" s="4">
        <v>2667</v>
      </c>
      <c r="L8" s="4">
        <v>6085</v>
      </c>
      <c r="M8" s="4">
        <v>6480</v>
      </c>
      <c r="N8" s="4">
        <v>1594</v>
      </c>
      <c r="O8" s="4">
        <v>1779</v>
      </c>
    </row>
    <row r="9" spans="1:15" ht="15.75" customHeight="1">
      <c r="B9" s="467"/>
      <c r="C9" s="468"/>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163</v>
      </c>
      <c r="C10" s="469" t="s">
        <v>0</v>
      </c>
      <c r="D10" s="18">
        <v>3528</v>
      </c>
      <c r="E10" s="14">
        <v>2540</v>
      </c>
      <c r="F10" s="4">
        <v>1522</v>
      </c>
      <c r="G10" s="4">
        <v>519</v>
      </c>
      <c r="H10" s="4">
        <v>1841</v>
      </c>
      <c r="I10" s="4">
        <v>1722</v>
      </c>
      <c r="J10" s="4">
        <v>1768</v>
      </c>
      <c r="K10" s="4">
        <v>380</v>
      </c>
      <c r="L10" s="4">
        <v>941</v>
      </c>
      <c r="M10" s="4">
        <v>977</v>
      </c>
      <c r="N10" s="4">
        <v>171</v>
      </c>
      <c r="O10" s="4">
        <v>93</v>
      </c>
    </row>
    <row r="11" spans="1:15" ht="15.75" customHeight="1">
      <c r="B11" s="471"/>
      <c r="C11" s="464"/>
      <c r="D11" s="19">
        <v>100</v>
      </c>
      <c r="E11" s="15">
        <v>72</v>
      </c>
      <c r="F11" s="7">
        <v>43.1</v>
      </c>
      <c r="G11" s="7">
        <v>14.7</v>
      </c>
      <c r="H11" s="7">
        <v>52.2</v>
      </c>
      <c r="I11" s="7">
        <v>48.8</v>
      </c>
      <c r="J11" s="7">
        <v>50.1</v>
      </c>
      <c r="K11" s="7">
        <v>10.8</v>
      </c>
      <c r="L11" s="7">
        <v>26.7</v>
      </c>
      <c r="M11" s="7">
        <v>27.7</v>
      </c>
      <c r="N11" s="7">
        <v>4.8</v>
      </c>
      <c r="O11" s="7">
        <v>2.6</v>
      </c>
    </row>
    <row r="12" spans="1:15" ht="15.75" customHeight="1">
      <c r="B12" s="471"/>
      <c r="C12" s="463" t="s">
        <v>1</v>
      </c>
      <c r="D12" s="20">
        <v>1366</v>
      </c>
      <c r="E12" s="16">
        <v>1000</v>
      </c>
      <c r="F12" s="8">
        <v>572</v>
      </c>
      <c r="G12" s="8">
        <v>237</v>
      </c>
      <c r="H12" s="8">
        <v>727</v>
      </c>
      <c r="I12" s="8">
        <v>689</v>
      </c>
      <c r="J12" s="8">
        <v>752</v>
      </c>
      <c r="K12" s="8">
        <v>167</v>
      </c>
      <c r="L12" s="8">
        <v>371</v>
      </c>
      <c r="M12" s="8">
        <v>398</v>
      </c>
      <c r="N12" s="8">
        <v>67</v>
      </c>
      <c r="O12" s="8">
        <v>38</v>
      </c>
    </row>
    <row r="13" spans="1:15" ht="15.75" customHeight="1">
      <c r="B13" s="471"/>
      <c r="C13" s="464"/>
      <c r="D13" s="19">
        <v>100</v>
      </c>
      <c r="E13" s="15">
        <v>73.2</v>
      </c>
      <c r="F13" s="7">
        <v>41.9</v>
      </c>
      <c r="G13" s="7">
        <v>17.3</v>
      </c>
      <c r="H13" s="7">
        <v>53.2</v>
      </c>
      <c r="I13" s="7">
        <v>50.4</v>
      </c>
      <c r="J13" s="7">
        <v>55.1</v>
      </c>
      <c r="K13" s="7">
        <v>12.2</v>
      </c>
      <c r="L13" s="7">
        <v>27.2</v>
      </c>
      <c r="M13" s="7">
        <v>29.1</v>
      </c>
      <c r="N13" s="7">
        <v>4.9000000000000004</v>
      </c>
      <c r="O13" s="7">
        <v>2.8</v>
      </c>
    </row>
    <row r="14" spans="1:15" ht="15.75" customHeight="1">
      <c r="B14" s="471"/>
      <c r="C14" s="463" t="s">
        <v>2</v>
      </c>
      <c r="D14" s="20">
        <v>362</v>
      </c>
      <c r="E14" s="16">
        <v>267</v>
      </c>
      <c r="F14" s="8">
        <v>168</v>
      </c>
      <c r="G14" s="8">
        <v>64</v>
      </c>
      <c r="H14" s="8">
        <v>163</v>
      </c>
      <c r="I14" s="8">
        <v>159</v>
      </c>
      <c r="J14" s="8">
        <v>192</v>
      </c>
      <c r="K14" s="8">
        <v>51</v>
      </c>
      <c r="L14" s="8">
        <v>106</v>
      </c>
      <c r="M14" s="8">
        <v>97</v>
      </c>
      <c r="N14" s="8">
        <v>10</v>
      </c>
      <c r="O14" s="8">
        <v>14</v>
      </c>
    </row>
    <row r="15" spans="1:15" ht="15.75" customHeight="1">
      <c r="B15" s="471"/>
      <c r="C15" s="464"/>
      <c r="D15" s="19">
        <v>100</v>
      </c>
      <c r="E15" s="15">
        <v>73.8</v>
      </c>
      <c r="F15" s="7">
        <v>46.4</v>
      </c>
      <c r="G15" s="7">
        <v>17.7</v>
      </c>
      <c r="H15" s="7">
        <v>45</v>
      </c>
      <c r="I15" s="7">
        <v>43.9</v>
      </c>
      <c r="J15" s="7">
        <v>53</v>
      </c>
      <c r="K15" s="7">
        <v>14.1</v>
      </c>
      <c r="L15" s="7">
        <v>29.3</v>
      </c>
      <c r="M15" s="7">
        <v>26.8</v>
      </c>
      <c r="N15" s="7">
        <v>2.8</v>
      </c>
      <c r="O15" s="7">
        <v>3.9</v>
      </c>
    </row>
    <row r="16" spans="1:15" ht="15.75" customHeight="1">
      <c r="B16" s="471"/>
      <c r="C16" s="463" t="s">
        <v>3</v>
      </c>
      <c r="D16" s="20">
        <v>608</v>
      </c>
      <c r="E16" s="16">
        <v>447</v>
      </c>
      <c r="F16" s="8">
        <v>285</v>
      </c>
      <c r="G16" s="8">
        <v>95</v>
      </c>
      <c r="H16" s="8">
        <v>300</v>
      </c>
      <c r="I16" s="8">
        <v>340</v>
      </c>
      <c r="J16" s="8">
        <v>352</v>
      </c>
      <c r="K16" s="8">
        <v>98</v>
      </c>
      <c r="L16" s="8">
        <v>204</v>
      </c>
      <c r="M16" s="8">
        <v>207</v>
      </c>
      <c r="N16" s="8">
        <v>13</v>
      </c>
      <c r="O16" s="8">
        <v>16</v>
      </c>
    </row>
    <row r="17" spans="2:15" ht="15.75" customHeight="1">
      <c r="B17" s="471"/>
      <c r="C17" s="464"/>
      <c r="D17" s="19">
        <v>100</v>
      </c>
      <c r="E17" s="15">
        <v>73.5</v>
      </c>
      <c r="F17" s="7">
        <v>46.9</v>
      </c>
      <c r="G17" s="7">
        <v>15.6</v>
      </c>
      <c r="H17" s="7">
        <v>49.3</v>
      </c>
      <c r="I17" s="7">
        <v>55.9</v>
      </c>
      <c r="J17" s="7">
        <v>57.9</v>
      </c>
      <c r="K17" s="7">
        <v>16.100000000000001</v>
      </c>
      <c r="L17" s="7">
        <v>33.6</v>
      </c>
      <c r="M17" s="7">
        <v>34</v>
      </c>
      <c r="N17" s="7">
        <v>2.1</v>
      </c>
      <c r="O17" s="7">
        <v>2.6</v>
      </c>
    </row>
    <row r="18" spans="2:15" ht="15.75" customHeight="1">
      <c r="B18" s="471"/>
      <c r="C18" s="463" t="s">
        <v>4</v>
      </c>
      <c r="D18" s="20">
        <v>1166</v>
      </c>
      <c r="E18" s="16">
        <v>888</v>
      </c>
      <c r="F18" s="8">
        <v>598</v>
      </c>
      <c r="G18" s="8">
        <v>203</v>
      </c>
      <c r="H18" s="8">
        <v>599</v>
      </c>
      <c r="I18" s="8">
        <v>598</v>
      </c>
      <c r="J18" s="8">
        <v>694</v>
      </c>
      <c r="K18" s="8">
        <v>171</v>
      </c>
      <c r="L18" s="8">
        <v>397</v>
      </c>
      <c r="M18" s="8">
        <v>408</v>
      </c>
      <c r="N18" s="8">
        <v>31</v>
      </c>
      <c r="O18" s="8">
        <v>31</v>
      </c>
    </row>
    <row r="19" spans="2:15" ht="15.75" customHeight="1">
      <c r="B19" s="471"/>
      <c r="C19" s="464"/>
      <c r="D19" s="19">
        <v>100</v>
      </c>
      <c r="E19" s="15">
        <v>76.2</v>
      </c>
      <c r="F19" s="7">
        <v>51.3</v>
      </c>
      <c r="G19" s="7">
        <v>17.399999999999999</v>
      </c>
      <c r="H19" s="7">
        <v>51.4</v>
      </c>
      <c r="I19" s="7">
        <v>51.3</v>
      </c>
      <c r="J19" s="7">
        <v>59.5</v>
      </c>
      <c r="K19" s="7">
        <v>14.7</v>
      </c>
      <c r="L19" s="7">
        <v>34</v>
      </c>
      <c r="M19" s="7">
        <v>35</v>
      </c>
      <c r="N19" s="7">
        <v>2.7</v>
      </c>
      <c r="O19" s="7">
        <v>2.7</v>
      </c>
    </row>
    <row r="20" spans="2:15" ht="15.75" customHeight="1">
      <c r="B20" s="471"/>
      <c r="C20" s="463" t="s">
        <v>5</v>
      </c>
      <c r="D20" s="20">
        <v>11655</v>
      </c>
      <c r="E20" s="16">
        <v>8193</v>
      </c>
      <c r="F20" s="8">
        <v>4717</v>
      </c>
      <c r="G20" s="8">
        <v>1342</v>
      </c>
      <c r="H20" s="8">
        <v>5601</v>
      </c>
      <c r="I20" s="8">
        <v>4981</v>
      </c>
      <c r="J20" s="8">
        <v>5531</v>
      </c>
      <c r="K20" s="8">
        <v>1077</v>
      </c>
      <c r="L20" s="8">
        <v>2492</v>
      </c>
      <c r="M20" s="8">
        <v>2673</v>
      </c>
      <c r="N20" s="8">
        <v>930</v>
      </c>
      <c r="O20" s="8">
        <v>445</v>
      </c>
    </row>
    <row r="21" spans="2:15" ht="15.75" customHeight="1">
      <c r="B21" s="472"/>
      <c r="C21" s="473"/>
      <c r="D21" s="17">
        <v>100</v>
      </c>
      <c r="E21" s="13">
        <v>70.3</v>
      </c>
      <c r="F21" s="6">
        <v>40.5</v>
      </c>
      <c r="G21" s="6">
        <v>11.5</v>
      </c>
      <c r="H21" s="6">
        <v>48.1</v>
      </c>
      <c r="I21" s="6">
        <v>42.7</v>
      </c>
      <c r="J21" s="6">
        <v>47.5</v>
      </c>
      <c r="K21" s="6">
        <v>9.1999999999999993</v>
      </c>
      <c r="L21" s="6">
        <v>21.4</v>
      </c>
      <c r="M21" s="6">
        <v>22.9</v>
      </c>
      <c r="N21" s="6">
        <v>8</v>
      </c>
      <c r="O21" s="6">
        <v>3.8</v>
      </c>
    </row>
  </sheetData>
  <mergeCells count="8">
    <mergeCell ref="C18:C19"/>
    <mergeCell ref="B8:C9"/>
    <mergeCell ref="C10:C11"/>
    <mergeCell ref="C12:C13"/>
    <mergeCell ref="C14:C15"/>
    <mergeCell ref="C16:C17"/>
    <mergeCell ref="B10:B21"/>
    <mergeCell ref="C20:C21"/>
  </mergeCells>
  <phoneticPr fontId="2"/>
  <conditionalFormatting sqref="E9:O9">
    <cfRule type="top10" dxfId="614" priority="130" rank="1"/>
  </conditionalFormatting>
  <conditionalFormatting sqref="E11:O11">
    <cfRule type="top10" dxfId="613" priority="131" rank="1"/>
  </conditionalFormatting>
  <conditionalFormatting sqref="E13:O13">
    <cfRule type="top10" dxfId="612" priority="132" rank="1"/>
  </conditionalFormatting>
  <conditionalFormatting sqref="E15:O15">
    <cfRule type="top10" dxfId="611" priority="133" rank="1"/>
  </conditionalFormatting>
  <conditionalFormatting sqref="E17:O17">
    <cfRule type="top10" dxfId="610" priority="134" rank="1"/>
  </conditionalFormatting>
  <conditionalFormatting sqref="E19:O19">
    <cfRule type="top10" dxfId="609" priority="135" rank="1"/>
  </conditionalFormatting>
  <conditionalFormatting sqref="E21:O21">
    <cfRule type="top10" dxfId="608" priority="136"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zoomScaleNormal="100" workbookViewId="0">
      <selection activeCell="B1" sqref="B1"/>
    </sheetView>
  </sheetViews>
  <sheetFormatPr defaultColWidth="8.625" defaultRowHeight="15.75" customHeight="1"/>
  <cols>
    <col min="1" max="2" width="5.625" style="1" customWidth="1"/>
    <col min="3" max="3" width="28.625" style="1" customWidth="1"/>
    <col min="4" max="16384" width="8.625" style="1"/>
  </cols>
  <sheetData>
    <row r="1" spans="1:15" ht="15.75" customHeight="1">
      <c r="A1" s="461"/>
    </row>
    <row r="2" spans="1:15" ht="15.75" customHeight="1">
      <c r="B2" s="135" t="s">
        <v>170</v>
      </c>
    </row>
    <row r="3" spans="1:15" ht="15.75" customHeight="1">
      <c r="B3" s="135" t="s">
        <v>166</v>
      </c>
    </row>
    <row r="4" spans="1:15" ht="15.75" customHeight="1">
      <c r="B4" s="135" t="s">
        <v>172</v>
      </c>
    </row>
    <row r="6" spans="1:15" ht="3" customHeight="1">
      <c r="B6" s="124"/>
      <c r="C6" s="9"/>
      <c r="D6" s="125"/>
      <c r="E6" s="11"/>
      <c r="F6" s="126"/>
      <c r="G6" s="126"/>
      <c r="H6" s="126"/>
      <c r="I6" s="126"/>
      <c r="J6" s="126"/>
      <c r="K6" s="126"/>
      <c r="L6" s="126"/>
      <c r="M6" s="126"/>
      <c r="N6" s="126"/>
      <c r="O6" s="126"/>
    </row>
    <row r="7" spans="1:15" s="2" customFormat="1" ht="118.5" customHeight="1" thickBot="1">
      <c r="B7" s="127"/>
      <c r="C7" s="21" t="s">
        <v>137</v>
      </c>
      <c r="D7" s="22" t="s">
        <v>42</v>
      </c>
      <c r="E7" s="23" t="s">
        <v>147</v>
      </c>
      <c r="F7" s="128" t="s">
        <v>130</v>
      </c>
      <c r="G7" s="128" t="s">
        <v>131</v>
      </c>
      <c r="H7" s="128" t="s">
        <v>6</v>
      </c>
      <c r="I7" s="128" t="s">
        <v>132</v>
      </c>
      <c r="J7" s="128" t="s">
        <v>133</v>
      </c>
      <c r="K7" s="128" t="s">
        <v>7</v>
      </c>
      <c r="L7" s="128" t="s">
        <v>134</v>
      </c>
      <c r="M7" s="128" t="s">
        <v>135</v>
      </c>
      <c r="N7" s="128" t="s">
        <v>136</v>
      </c>
      <c r="O7" s="128" t="s">
        <v>50</v>
      </c>
    </row>
    <row r="8" spans="1:15" ht="15.75" customHeight="1" thickTop="1">
      <c r="B8" s="467" t="s">
        <v>138</v>
      </c>
      <c r="C8" s="468"/>
      <c r="D8" s="18">
        <v>27166</v>
      </c>
      <c r="E8" s="14">
        <v>18636</v>
      </c>
      <c r="F8" s="4">
        <v>11191</v>
      </c>
      <c r="G8" s="4">
        <v>3407</v>
      </c>
      <c r="H8" s="4">
        <v>12532</v>
      </c>
      <c r="I8" s="4">
        <v>11136</v>
      </c>
      <c r="J8" s="4">
        <v>13120</v>
      </c>
      <c r="K8" s="4">
        <v>2667</v>
      </c>
      <c r="L8" s="4">
        <v>6085</v>
      </c>
      <c r="M8" s="4">
        <v>6480</v>
      </c>
      <c r="N8" s="4">
        <v>1594</v>
      </c>
      <c r="O8" s="4">
        <v>1779</v>
      </c>
    </row>
    <row r="9" spans="1:15" ht="15.75" customHeight="1">
      <c r="B9" s="480"/>
      <c r="C9" s="481"/>
      <c r="D9" s="17">
        <v>100</v>
      </c>
      <c r="E9" s="13">
        <v>68.599999999999994</v>
      </c>
      <c r="F9" s="6">
        <v>41.2</v>
      </c>
      <c r="G9" s="6">
        <v>12.5</v>
      </c>
      <c r="H9" s="6">
        <v>46.1</v>
      </c>
      <c r="I9" s="6">
        <v>41</v>
      </c>
      <c r="J9" s="6">
        <v>48.3</v>
      </c>
      <c r="K9" s="6">
        <v>9.8000000000000007</v>
      </c>
      <c r="L9" s="6">
        <v>22.4</v>
      </c>
      <c r="M9" s="6">
        <v>23.9</v>
      </c>
      <c r="N9" s="6">
        <v>5.9</v>
      </c>
      <c r="O9" s="6">
        <v>6.5</v>
      </c>
    </row>
    <row r="10" spans="1:15" ht="15.75" customHeight="1">
      <c r="B10" s="470" t="s">
        <v>164</v>
      </c>
      <c r="C10" s="482" t="s">
        <v>85</v>
      </c>
      <c r="D10" s="129">
        <v>4464</v>
      </c>
      <c r="E10" s="12">
        <v>3499</v>
      </c>
      <c r="F10" s="130">
        <v>2267</v>
      </c>
      <c r="G10" s="130">
        <v>857</v>
      </c>
      <c r="H10" s="130">
        <v>2479</v>
      </c>
      <c r="I10" s="130">
        <v>2491</v>
      </c>
      <c r="J10" s="130">
        <v>2827</v>
      </c>
      <c r="K10" s="130">
        <v>810</v>
      </c>
      <c r="L10" s="130">
        <v>1590</v>
      </c>
      <c r="M10" s="130">
        <v>1511</v>
      </c>
      <c r="N10" s="130">
        <v>126</v>
      </c>
      <c r="O10" s="130">
        <v>82</v>
      </c>
    </row>
    <row r="11" spans="1:15" ht="15.75" customHeight="1">
      <c r="B11" s="471"/>
      <c r="C11" s="479"/>
      <c r="D11" s="19">
        <v>100</v>
      </c>
      <c r="E11" s="15">
        <v>78.400000000000006</v>
      </c>
      <c r="F11" s="7">
        <v>50.8</v>
      </c>
      <c r="G11" s="7">
        <v>19.2</v>
      </c>
      <c r="H11" s="7">
        <v>55.5</v>
      </c>
      <c r="I11" s="7">
        <v>55.8</v>
      </c>
      <c r="J11" s="7">
        <v>63.3</v>
      </c>
      <c r="K11" s="7">
        <v>18.100000000000001</v>
      </c>
      <c r="L11" s="7">
        <v>35.6</v>
      </c>
      <c r="M11" s="7">
        <v>33.799999999999997</v>
      </c>
      <c r="N11" s="7">
        <v>2.8</v>
      </c>
      <c r="O11" s="7">
        <v>1.8</v>
      </c>
    </row>
    <row r="12" spans="1:15" ht="15.75" customHeight="1">
      <c r="B12" s="471"/>
      <c r="C12" s="478" t="s">
        <v>165</v>
      </c>
      <c r="D12" s="18">
        <v>9708</v>
      </c>
      <c r="E12" s="14">
        <v>7592</v>
      </c>
      <c r="F12" s="4">
        <v>4971</v>
      </c>
      <c r="G12" s="4">
        <v>1671</v>
      </c>
      <c r="H12" s="4">
        <v>5364</v>
      </c>
      <c r="I12" s="4">
        <v>5318</v>
      </c>
      <c r="J12" s="4">
        <v>6309</v>
      </c>
      <c r="K12" s="4">
        <v>1561</v>
      </c>
      <c r="L12" s="4">
        <v>3328</v>
      </c>
      <c r="M12" s="4">
        <v>3322</v>
      </c>
      <c r="N12" s="4">
        <v>186</v>
      </c>
      <c r="O12" s="4">
        <v>215</v>
      </c>
    </row>
    <row r="13" spans="1:15" ht="15.75" customHeight="1">
      <c r="B13" s="471"/>
      <c r="C13" s="479"/>
      <c r="D13" s="19">
        <v>100</v>
      </c>
      <c r="E13" s="15">
        <v>78.2</v>
      </c>
      <c r="F13" s="7">
        <v>51.2</v>
      </c>
      <c r="G13" s="7">
        <v>17.2</v>
      </c>
      <c r="H13" s="7">
        <v>55.3</v>
      </c>
      <c r="I13" s="7">
        <v>54.8</v>
      </c>
      <c r="J13" s="7">
        <v>65</v>
      </c>
      <c r="K13" s="7">
        <v>16.100000000000001</v>
      </c>
      <c r="L13" s="7">
        <v>34.299999999999997</v>
      </c>
      <c r="M13" s="7">
        <v>34.200000000000003</v>
      </c>
      <c r="N13" s="7">
        <v>1.9</v>
      </c>
      <c r="O13" s="7">
        <v>2.2000000000000002</v>
      </c>
    </row>
    <row r="14" spans="1:15" ht="15.75" customHeight="1">
      <c r="B14" s="471"/>
      <c r="C14" s="478" t="s">
        <v>86</v>
      </c>
      <c r="D14" s="18">
        <v>1474</v>
      </c>
      <c r="E14" s="14">
        <v>1247</v>
      </c>
      <c r="F14" s="4">
        <v>976</v>
      </c>
      <c r="G14" s="4">
        <v>486</v>
      </c>
      <c r="H14" s="4">
        <v>900</v>
      </c>
      <c r="I14" s="4">
        <v>1074</v>
      </c>
      <c r="J14" s="4">
        <v>1136</v>
      </c>
      <c r="K14" s="4">
        <v>463</v>
      </c>
      <c r="L14" s="4">
        <v>807</v>
      </c>
      <c r="M14" s="4">
        <v>825</v>
      </c>
      <c r="N14" s="4">
        <v>10</v>
      </c>
      <c r="O14" s="4">
        <v>26</v>
      </c>
    </row>
    <row r="15" spans="1:15" ht="15.75" customHeight="1">
      <c r="B15" s="471"/>
      <c r="C15" s="479"/>
      <c r="D15" s="19">
        <v>100</v>
      </c>
      <c r="E15" s="15">
        <v>84.6</v>
      </c>
      <c r="F15" s="7">
        <v>66.2</v>
      </c>
      <c r="G15" s="7">
        <v>33</v>
      </c>
      <c r="H15" s="7">
        <v>61.1</v>
      </c>
      <c r="I15" s="7">
        <v>72.900000000000006</v>
      </c>
      <c r="J15" s="7">
        <v>77.099999999999994</v>
      </c>
      <c r="K15" s="7">
        <v>31.4</v>
      </c>
      <c r="L15" s="7">
        <v>54.7</v>
      </c>
      <c r="M15" s="7">
        <v>56</v>
      </c>
      <c r="N15" s="7">
        <v>0.7</v>
      </c>
      <c r="O15" s="7">
        <v>1.8</v>
      </c>
    </row>
    <row r="16" spans="1:15" ht="15.75" customHeight="1">
      <c r="B16" s="471"/>
      <c r="C16" s="483" t="s">
        <v>87</v>
      </c>
      <c r="D16" s="20">
        <v>1661</v>
      </c>
      <c r="E16" s="16">
        <v>1372</v>
      </c>
      <c r="F16" s="8">
        <v>1036</v>
      </c>
      <c r="G16" s="8">
        <v>464</v>
      </c>
      <c r="H16" s="8">
        <v>940</v>
      </c>
      <c r="I16" s="8">
        <v>1140</v>
      </c>
      <c r="J16" s="8">
        <v>1220</v>
      </c>
      <c r="K16" s="8">
        <v>480</v>
      </c>
      <c r="L16" s="8">
        <v>805</v>
      </c>
      <c r="M16" s="8">
        <v>1162</v>
      </c>
      <c r="N16" s="8">
        <v>8</v>
      </c>
      <c r="O16" s="8">
        <v>26</v>
      </c>
    </row>
    <row r="17" spans="2:15" ht="15.75" customHeight="1">
      <c r="B17" s="471"/>
      <c r="C17" s="479"/>
      <c r="D17" s="19">
        <v>100</v>
      </c>
      <c r="E17" s="15">
        <v>82.6</v>
      </c>
      <c r="F17" s="7">
        <v>62.4</v>
      </c>
      <c r="G17" s="7">
        <v>27.9</v>
      </c>
      <c r="H17" s="7">
        <v>56.6</v>
      </c>
      <c r="I17" s="7">
        <v>68.599999999999994</v>
      </c>
      <c r="J17" s="7">
        <v>73.400000000000006</v>
      </c>
      <c r="K17" s="7">
        <v>28.9</v>
      </c>
      <c r="L17" s="7">
        <v>48.5</v>
      </c>
      <c r="M17" s="7">
        <v>70</v>
      </c>
      <c r="N17" s="7">
        <v>0.5</v>
      </c>
      <c r="O17" s="7">
        <v>1.6</v>
      </c>
    </row>
    <row r="18" spans="2:15" ht="15.75" customHeight="1">
      <c r="B18" s="471"/>
      <c r="C18" s="478" t="s">
        <v>88</v>
      </c>
      <c r="D18" s="18">
        <v>5168</v>
      </c>
      <c r="E18" s="14">
        <v>4249</v>
      </c>
      <c r="F18" s="4">
        <v>3041</v>
      </c>
      <c r="G18" s="4">
        <v>1183</v>
      </c>
      <c r="H18" s="4">
        <v>3041</v>
      </c>
      <c r="I18" s="4">
        <v>3362</v>
      </c>
      <c r="J18" s="4">
        <v>3597</v>
      </c>
      <c r="K18" s="4">
        <v>1122</v>
      </c>
      <c r="L18" s="4">
        <v>2123</v>
      </c>
      <c r="M18" s="4">
        <v>2107</v>
      </c>
      <c r="N18" s="4">
        <v>34</v>
      </c>
      <c r="O18" s="4">
        <v>85</v>
      </c>
    </row>
    <row r="19" spans="2:15" ht="15.75" customHeight="1">
      <c r="B19" s="471"/>
      <c r="C19" s="479"/>
      <c r="D19" s="19">
        <v>100</v>
      </c>
      <c r="E19" s="15">
        <v>82.2</v>
      </c>
      <c r="F19" s="7">
        <v>58.8</v>
      </c>
      <c r="G19" s="7">
        <v>22.9</v>
      </c>
      <c r="H19" s="7">
        <v>58.8</v>
      </c>
      <c r="I19" s="7">
        <v>65.099999999999994</v>
      </c>
      <c r="J19" s="7">
        <v>69.599999999999994</v>
      </c>
      <c r="K19" s="7">
        <v>21.7</v>
      </c>
      <c r="L19" s="7">
        <v>41.1</v>
      </c>
      <c r="M19" s="7">
        <v>40.799999999999997</v>
      </c>
      <c r="N19" s="7">
        <v>0.7</v>
      </c>
      <c r="O19" s="7">
        <v>1.6</v>
      </c>
    </row>
    <row r="20" spans="2:15" ht="15.75" customHeight="1">
      <c r="B20" s="471"/>
      <c r="C20" s="478" t="s">
        <v>89</v>
      </c>
      <c r="D20" s="18">
        <v>1895</v>
      </c>
      <c r="E20" s="14">
        <v>1548</v>
      </c>
      <c r="F20" s="4">
        <v>1190</v>
      </c>
      <c r="G20" s="4">
        <v>471</v>
      </c>
      <c r="H20" s="4">
        <v>1186</v>
      </c>
      <c r="I20" s="4">
        <v>1264</v>
      </c>
      <c r="J20" s="4">
        <v>1397</v>
      </c>
      <c r="K20" s="4">
        <v>487</v>
      </c>
      <c r="L20" s="4">
        <v>898</v>
      </c>
      <c r="M20" s="4">
        <v>889</v>
      </c>
      <c r="N20" s="4">
        <v>25</v>
      </c>
      <c r="O20" s="4">
        <v>31</v>
      </c>
    </row>
    <row r="21" spans="2:15" ht="15.75" customHeight="1">
      <c r="B21" s="471"/>
      <c r="C21" s="479"/>
      <c r="D21" s="19">
        <v>100</v>
      </c>
      <c r="E21" s="15">
        <v>81.7</v>
      </c>
      <c r="F21" s="7">
        <v>62.8</v>
      </c>
      <c r="G21" s="7">
        <v>24.9</v>
      </c>
      <c r="H21" s="7">
        <v>62.6</v>
      </c>
      <c r="I21" s="7">
        <v>66.7</v>
      </c>
      <c r="J21" s="7">
        <v>73.7</v>
      </c>
      <c r="K21" s="7">
        <v>25.7</v>
      </c>
      <c r="L21" s="7">
        <v>47.4</v>
      </c>
      <c r="M21" s="7">
        <v>46.9</v>
      </c>
      <c r="N21" s="7">
        <v>1.3</v>
      </c>
      <c r="O21" s="7">
        <v>1.6</v>
      </c>
    </row>
    <row r="22" spans="2:15" ht="15.75" customHeight="1">
      <c r="B22" s="476"/>
      <c r="C22" s="483" t="s">
        <v>90</v>
      </c>
      <c r="D22" s="20">
        <v>1320</v>
      </c>
      <c r="E22" s="16">
        <v>1104</v>
      </c>
      <c r="F22" s="8">
        <v>888</v>
      </c>
      <c r="G22" s="8">
        <v>356</v>
      </c>
      <c r="H22" s="8">
        <v>765</v>
      </c>
      <c r="I22" s="8">
        <v>829</v>
      </c>
      <c r="J22" s="8">
        <v>955</v>
      </c>
      <c r="K22" s="8">
        <v>383</v>
      </c>
      <c r="L22" s="8">
        <v>625</v>
      </c>
      <c r="M22" s="8">
        <v>613</v>
      </c>
      <c r="N22" s="8">
        <v>14</v>
      </c>
      <c r="O22" s="8">
        <v>18</v>
      </c>
    </row>
    <row r="23" spans="2:15" ht="15.75" customHeight="1">
      <c r="B23" s="476"/>
      <c r="C23" s="479"/>
      <c r="D23" s="19">
        <v>100</v>
      </c>
      <c r="E23" s="15">
        <v>83.6</v>
      </c>
      <c r="F23" s="7">
        <v>67.3</v>
      </c>
      <c r="G23" s="7">
        <v>27</v>
      </c>
      <c r="H23" s="7">
        <v>58</v>
      </c>
      <c r="I23" s="7">
        <v>62.8</v>
      </c>
      <c r="J23" s="7">
        <v>72.3</v>
      </c>
      <c r="K23" s="7">
        <v>29</v>
      </c>
      <c r="L23" s="7">
        <v>47.3</v>
      </c>
      <c r="M23" s="7">
        <v>46.4</v>
      </c>
      <c r="N23" s="7">
        <v>1.1000000000000001</v>
      </c>
      <c r="O23" s="7">
        <v>1.4</v>
      </c>
    </row>
    <row r="24" spans="2:15" ht="15.75" customHeight="1">
      <c r="B24" s="476"/>
      <c r="C24" s="478" t="s">
        <v>91</v>
      </c>
      <c r="D24" s="18">
        <v>581</v>
      </c>
      <c r="E24" s="14">
        <v>486</v>
      </c>
      <c r="F24" s="4">
        <v>356</v>
      </c>
      <c r="G24" s="4">
        <v>159</v>
      </c>
      <c r="H24" s="4">
        <v>350</v>
      </c>
      <c r="I24" s="4">
        <v>389</v>
      </c>
      <c r="J24" s="4">
        <v>430</v>
      </c>
      <c r="K24" s="4">
        <v>162</v>
      </c>
      <c r="L24" s="4">
        <v>269</v>
      </c>
      <c r="M24" s="4">
        <v>305</v>
      </c>
      <c r="N24" s="4">
        <v>4</v>
      </c>
      <c r="O24" s="4">
        <v>11</v>
      </c>
    </row>
    <row r="25" spans="2:15" ht="15.75" customHeight="1">
      <c r="B25" s="476"/>
      <c r="C25" s="478"/>
      <c r="D25" s="132">
        <v>100</v>
      </c>
      <c r="E25" s="131">
        <v>83.6</v>
      </c>
      <c r="F25" s="5">
        <v>61.3</v>
      </c>
      <c r="G25" s="5">
        <v>27.4</v>
      </c>
      <c r="H25" s="5">
        <v>60.2</v>
      </c>
      <c r="I25" s="5">
        <v>67</v>
      </c>
      <c r="J25" s="5">
        <v>74</v>
      </c>
      <c r="K25" s="5">
        <v>27.9</v>
      </c>
      <c r="L25" s="5">
        <v>46.3</v>
      </c>
      <c r="M25" s="5">
        <v>52.5</v>
      </c>
      <c r="N25" s="5">
        <v>0.7</v>
      </c>
      <c r="O25" s="5">
        <v>1.9</v>
      </c>
    </row>
    <row r="26" spans="2:15" ht="15.75" customHeight="1">
      <c r="B26" s="476"/>
      <c r="C26" s="483" t="s">
        <v>92</v>
      </c>
      <c r="D26" s="20">
        <v>5266</v>
      </c>
      <c r="E26" s="16">
        <v>4328</v>
      </c>
      <c r="F26" s="8">
        <v>3134</v>
      </c>
      <c r="G26" s="8">
        <v>1290</v>
      </c>
      <c r="H26" s="8">
        <v>3010</v>
      </c>
      <c r="I26" s="8">
        <v>3388</v>
      </c>
      <c r="J26" s="8">
        <v>3751</v>
      </c>
      <c r="K26" s="8">
        <v>1077</v>
      </c>
      <c r="L26" s="8">
        <v>2226</v>
      </c>
      <c r="M26" s="8">
        <v>2178</v>
      </c>
      <c r="N26" s="8">
        <v>44</v>
      </c>
      <c r="O26" s="8">
        <v>92</v>
      </c>
    </row>
    <row r="27" spans="2:15" ht="15.75" customHeight="1">
      <c r="B27" s="476"/>
      <c r="C27" s="479"/>
      <c r="D27" s="19">
        <v>100</v>
      </c>
      <c r="E27" s="15">
        <v>82.2</v>
      </c>
      <c r="F27" s="7">
        <v>59.5</v>
      </c>
      <c r="G27" s="7">
        <v>24.5</v>
      </c>
      <c r="H27" s="7">
        <v>57.2</v>
      </c>
      <c r="I27" s="7">
        <v>64.3</v>
      </c>
      <c r="J27" s="7">
        <v>71.2</v>
      </c>
      <c r="K27" s="7">
        <v>20.5</v>
      </c>
      <c r="L27" s="7">
        <v>42.3</v>
      </c>
      <c r="M27" s="7">
        <v>41.4</v>
      </c>
      <c r="N27" s="7">
        <v>0.8</v>
      </c>
      <c r="O27" s="7">
        <v>1.7</v>
      </c>
    </row>
    <row r="28" spans="2:15" ht="15.75" customHeight="1">
      <c r="B28" s="476"/>
      <c r="C28" s="478" t="s">
        <v>93</v>
      </c>
      <c r="D28" s="18">
        <v>8936</v>
      </c>
      <c r="E28" s="14">
        <v>5516</v>
      </c>
      <c r="F28" s="4">
        <v>2794</v>
      </c>
      <c r="G28" s="4">
        <v>663</v>
      </c>
      <c r="H28" s="4">
        <v>3668</v>
      </c>
      <c r="I28" s="4">
        <v>2636</v>
      </c>
      <c r="J28" s="4">
        <v>3045</v>
      </c>
      <c r="K28" s="4">
        <v>369</v>
      </c>
      <c r="L28" s="4">
        <v>1091</v>
      </c>
      <c r="M28" s="4">
        <v>1324</v>
      </c>
      <c r="N28" s="4">
        <v>1143</v>
      </c>
      <c r="O28" s="4">
        <v>440</v>
      </c>
    </row>
    <row r="29" spans="2:15" ht="15.75" customHeight="1">
      <c r="B29" s="477"/>
      <c r="C29" s="484"/>
      <c r="D29" s="17">
        <v>100</v>
      </c>
      <c r="E29" s="13">
        <v>61.7</v>
      </c>
      <c r="F29" s="6">
        <v>31.3</v>
      </c>
      <c r="G29" s="6">
        <v>7.4</v>
      </c>
      <c r="H29" s="6">
        <v>41</v>
      </c>
      <c r="I29" s="6">
        <v>29.5</v>
      </c>
      <c r="J29" s="6">
        <v>34.1</v>
      </c>
      <c r="K29" s="6">
        <v>4.0999999999999996</v>
      </c>
      <c r="L29" s="6">
        <v>12.2</v>
      </c>
      <c r="M29" s="6">
        <v>14.8</v>
      </c>
      <c r="N29" s="6">
        <v>12.8</v>
      </c>
      <c r="O29" s="6">
        <v>4.9000000000000004</v>
      </c>
    </row>
  </sheetData>
  <mergeCells count="12">
    <mergeCell ref="C18:C19"/>
    <mergeCell ref="B8:C9"/>
    <mergeCell ref="C10:C11"/>
    <mergeCell ref="C12:C13"/>
    <mergeCell ref="C14:C15"/>
    <mergeCell ref="C16:C17"/>
    <mergeCell ref="B10:B29"/>
    <mergeCell ref="C20:C21"/>
    <mergeCell ref="C22:C23"/>
    <mergeCell ref="C24:C25"/>
    <mergeCell ref="C26:C27"/>
    <mergeCell ref="C28:C29"/>
  </mergeCells>
  <phoneticPr fontId="2"/>
  <conditionalFormatting sqref="E9:O9">
    <cfRule type="top10" dxfId="607" priority="11" rank="1"/>
  </conditionalFormatting>
  <conditionalFormatting sqref="E11:O11">
    <cfRule type="top10" dxfId="606" priority="10" rank="1"/>
  </conditionalFormatting>
  <conditionalFormatting sqref="E13:O13">
    <cfRule type="top10" dxfId="605" priority="9" rank="1"/>
  </conditionalFormatting>
  <conditionalFormatting sqref="E15:O15">
    <cfRule type="top10" dxfId="604" priority="8" rank="1"/>
  </conditionalFormatting>
  <conditionalFormatting sqref="E17:O17">
    <cfRule type="top10" dxfId="603" priority="7" rank="1"/>
  </conditionalFormatting>
  <conditionalFormatting sqref="E19:O19">
    <cfRule type="top10" dxfId="602" priority="6" rank="1"/>
  </conditionalFormatting>
  <conditionalFormatting sqref="E21:O21">
    <cfRule type="top10" dxfId="601" priority="5" rank="1"/>
  </conditionalFormatting>
  <conditionalFormatting sqref="E23:O23">
    <cfRule type="top10" dxfId="600" priority="4" rank="1"/>
  </conditionalFormatting>
  <conditionalFormatting sqref="E25:O25">
    <cfRule type="top10" dxfId="599" priority="3" rank="1"/>
  </conditionalFormatting>
  <conditionalFormatting sqref="E27:O27">
    <cfRule type="top10" dxfId="598" priority="2" rank="1"/>
  </conditionalFormatting>
  <conditionalFormatting sqref="E29:O29">
    <cfRule type="top10" dxfId="597" priority="1" rank="1"/>
  </conditionalFormatting>
  <pageMargins left="0.70866141732283472" right="0.70866141732283472" top="0.74803149606299213" bottom="0.74803149606299213" header="0.31496062992125984" footer="0.31496062992125984"/>
  <pageSetup paperSize="9" scale="92"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4" t="s">
        <v>150</v>
      </c>
    </row>
    <row r="3" spans="1:13" ht="15.75" customHeight="1">
      <c r="B3" s="24" t="s">
        <v>151</v>
      </c>
    </row>
    <row r="4" spans="1:13" ht="15.75" customHeight="1">
      <c r="B4" s="24" t="s">
        <v>152</v>
      </c>
    </row>
    <row r="5" spans="1:13" s="349" customFormat="1" ht="15.75" customHeight="1"/>
    <row r="6" spans="1:13" s="349" customFormat="1" ht="2.25" customHeight="1">
      <c r="B6" s="350"/>
      <c r="C6" s="9"/>
      <c r="D6" s="351"/>
      <c r="E6" s="9"/>
      <c r="F6" s="352"/>
      <c r="G6" s="9"/>
      <c r="H6" s="350"/>
      <c r="I6" s="350"/>
      <c r="J6" s="350"/>
      <c r="K6" s="350"/>
      <c r="L6" s="350"/>
      <c r="M6" s="352"/>
    </row>
    <row r="7" spans="1:13" s="2" customFormat="1" ht="118.5" customHeight="1" thickBot="1">
      <c r="B7" s="353"/>
      <c r="C7" s="156" t="s">
        <v>137</v>
      </c>
      <c r="D7" s="432" t="s">
        <v>437</v>
      </c>
      <c r="E7" s="354" t="s">
        <v>438</v>
      </c>
      <c r="F7" s="354" t="s">
        <v>43</v>
      </c>
      <c r="G7" s="354" t="s">
        <v>44</v>
      </c>
      <c r="H7" s="354" t="s">
        <v>45</v>
      </c>
      <c r="I7" s="354" t="s">
        <v>46</v>
      </c>
      <c r="J7" s="354" t="s">
        <v>47</v>
      </c>
      <c r="K7" s="354" t="s">
        <v>48</v>
      </c>
      <c r="L7" s="354" t="s">
        <v>49</v>
      </c>
      <c r="M7" s="354"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149</v>
      </c>
      <c r="C10" s="469" t="s">
        <v>0</v>
      </c>
      <c r="D10" s="18">
        <v>212</v>
      </c>
      <c r="E10" s="14">
        <v>71</v>
      </c>
      <c r="F10" s="4">
        <v>97</v>
      </c>
      <c r="G10" s="4">
        <v>37</v>
      </c>
      <c r="H10" s="4">
        <v>47</v>
      </c>
      <c r="I10" s="4">
        <v>25</v>
      </c>
      <c r="J10" s="4">
        <v>15</v>
      </c>
      <c r="K10" s="4">
        <v>17</v>
      </c>
      <c r="L10" s="4">
        <v>5</v>
      </c>
      <c r="M10" s="4">
        <v>32</v>
      </c>
    </row>
    <row r="11" spans="1:13" ht="15.75" customHeight="1">
      <c r="B11" s="471"/>
      <c r="C11" s="464"/>
      <c r="D11" s="19">
        <v>100</v>
      </c>
      <c r="E11" s="15">
        <v>33.5</v>
      </c>
      <c r="F11" s="7">
        <v>45.8</v>
      </c>
      <c r="G11" s="7">
        <v>17.5</v>
      </c>
      <c r="H11" s="7">
        <v>22.2</v>
      </c>
      <c r="I11" s="7">
        <v>11.8</v>
      </c>
      <c r="J11" s="7">
        <v>7.1</v>
      </c>
      <c r="K11" s="7">
        <v>8</v>
      </c>
      <c r="L11" s="7">
        <v>2.4</v>
      </c>
      <c r="M11" s="7">
        <v>15.1</v>
      </c>
    </row>
    <row r="12" spans="1:13" ht="15.75" customHeight="1">
      <c r="B12" s="471"/>
      <c r="C12" s="463" t="s">
        <v>1</v>
      </c>
      <c r="D12" s="20">
        <v>349</v>
      </c>
      <c r="E12" s="16">
        <v>124</v>
      </c>
      <c r="F12" s="8">
        <v>175</v>
      </c>
      <c r="G12" s="8">
        <v>58</v>
      </c>
      <c r="H12" s="8">
        <v>73</v>
      </c>
      <c r="I12" s="8">
        <v>38</v>
      </c>
      <c r="J12" s="8">
        <v>33</v>
      </c>
      <c r="K12" s="8">
        <v>37</v>
      </c>
      <c r="L12" s="8">
        <v>8</v>
      </c>
      <c r="M12" s="8">
        <v>42</v>
      </c>
    </row>
    <row r="13" spans="1:13" ht="15.75" customHeight="1">
      <c r="B13" s="471"/>
      <c r="C13" s="464"/>
      <c r="D13" s="19">
        <v>100</v>
      </c>
      <c r="E13" s="15">
        <v>35.5</v>
      </c>
      <c r="F13" s="7">
        <v>50.1</v>
      </c>
      <c r="G13" s="7">
        <v>16.600000000000001</v>
      </c>
      <c r="H13" s="7">
        <v>20.9</v>
      </c>
      <c r="I13" s="7">
        <v>10.9</v>
      </c>
      <c r="J13" s="7">
        <v>9.5</v>
      </c>
      <c r="K13" s="7">
        <v>10.6</v>
      </c>
      <c r="L13" s="7">
        <v>2.2999999999999998</v>
      </c>
      <c r="M13" s="7">
        <v>12</v>
      </c>
    </row>
    <row r="14" spans="1:13" ht="15.75" customHeight="1">
      <c r="B14" s="471"/>
      <c r="C14" s="463" t="s">
        <v>2</v>
      </c>
      <c r="D14" s="20">
        <v>367</v>
      </c>
      <c r="E14" s="16">
        <v>127</v>
      </c>
      <c r="F14" s="8">
        <v>178</v>
      </c>
      <c r="G14" s="8">
        <v>59</v>
      </c>
      <c r="H14" s="8">
        <v>81</v>
      </c>
      <c r="I14" s="8">
        <v>43</v>
      </c>
      <c r="J14" s="8">
        <v>26</v>
      </c>
      <c r="K14" s="8">
        <v>45</v>
      </c>
      <c r="L14" s="8">
        <v>8</v>
      </c>
      <c r="M14" s="8">
        <v>47</v>
      </c>
    </row>
    <row r="15" spans="1:13" ht="15.75" customHeight="1">
      <c r="B15" s="471"/>
      <c r="C15" s="464"/>
      <c r="D15" s="19">
        <v>100</v>
      </c>
      <c r="E15" s="15">
        <v>34.6</v>
      </c>
      <c r="F15" s="7">
        <v>48.5</v>
      </c>
      <c r="G15" s="7">
        <v>16.100000000000001</v>
      </c>
      <c r="H15" s="7">
        <v>22.1</v>
      </c>
      <c r="I15" s="7">
        <v>11.7</v>
      </c>
      <c r="J15" s="7">
        <v>7.1</v>
      </c>
      <c r="K15" s="7">
        <v>12.3</v>
      </c>
      <c r="L15" s="7">
        <v>2.2000000000000002</v>
      </c>
      <c r="M15" s="7">
        <v>12.8</v>
      </c>
    </row>
    <row r="16" spans="1:13" ht="15.75" customHeight="1">
      <c r="B16" s="471"/>
      <c r="C16" s="463" t="s">
        <v>3</v>
      </c>
      <c r="D16" s="20">
        <v>1307</v>
      </c>
      <c r="E16" s="16">
        <v>474</v>
      </c>
      <c r="F16" s="8">
        <v>655</v>
      </c>
      <c r="G16" s="8">
        <v>236</v>
      </c>
      <c r="H16" s="8">
        <v>260</v>
      </c>
      <c r="I16" s="8">
        <v>172</v>
      </c>
      <c r="J16" s="8">
        <v>111</v>
      </c>
      <c r="K16" s="8">
        <v>182</v>
      </c>
      <c r="L16" s="8">
        <v>24</v>
      </c>
      <c r="M16" s="8">
        <v>124</v>
      </c>
    </row>
    <row r="17" spans="2:13" ht="15.75" customHeight="1">
      <c r="B17" s="471"/>
      <c r="C17" s="464"/>
      <c r="D17" s="19">
        <v>100</v>
      </c>
      <c r="E17" s="15">
        <v>36.299999999999997</v>
      </c>
      <c r="F17" s="7">
        <v>50.1</v>
      </c>
      <c r="G17" s="7">
        <v>18.100000000000001</v>
      </c>
      <c r="H17" s="7">
        <v>19.899999999999999</v>
      </c>
      <c r="I17" s="7">
        <v>13.2</v>
      </c>
      <c r="J17" s="7">
        <v>8.5</v>
      </c>
      <c r="K17" s="7">
        <v>13.9</v>
      </c>
      <c r="L17" s="7">
        <v>1.8</v>
      </c>
      <c r="M17" s="7">
        <v>9.5</v>
      </c>
    </row>
    <row r="18" spans="2:13" ht="15.75" customHeight="1">
      <c r="B18" s="471"/>
      <c r="C18" s="463" t="s">
        <v>4</v>
      </c>
      <c r="D18" s="20">
        <v>2943</v>
      </c>
      <c r="E18" s="16">
        <v>1101</v>
      </c>
      <c r="F18" s="8">
        <v>1544</v>
      </c>
      <c r="G18" s="8">
        <v>423</v>
      </c>
      <c r="H18" s="8">
        <v>582</v>
      </c>
      <c r="I18" s="8">
        <v>337</v>
      </c>
      <c r="J18" s="8">
        <v>258</v>
      </c>
      <c r="K18" s="8">
        <v>342</v>
      </c>
      <c r="L18" s="8">
        <v>64</v>
      </c>
      <c r="M18" s="8">
        <v>279</v>
      </c>
    </row>
    <row r="19" spans="2:13" ht="15.75" customHeight="1">
      <c r="B19" s="471"/>
      <c r="C19" s="464"/>
      <c r="D19" s="19">
        <v>100</v>
      </c>
      <c r="E19" s="15">
        <v>37.4</v>
      </c>
      <c r="F19" s="7">
        <v>52.5</v>
      </c>
      <c r="G19" s="7">
        <v>14.4</v>
      </c>
      <c r="H19" s="7">
        <v>19.8</v>
      </c>
      <c r="I19" s="7">
        <v>11.5</v>
      </c>
      <c r="J19" s="7">
        <v>8.8000000000000007</v>
      </c>
      <c r="K19" s="7">
        <v>11.6</v>
      </c>
      <c r="L19" s="7">
        <v>2.2000000000000002</v>
      </c>
      <c r="M19" s="7">
        <v>9.5</v>
      </c>
    </row>
    <row r="20" spans="2:13" ht="15.75" customHeight="1">
      <c r="B20" s="471"/>
      <c r="C20" s="463" t="s">
        <v>5</v>
      </c>
      <c r="D20" s="20">
        <v>13185</v>
      </c>
      <c r="E20" s="16">
        <v>4162</v>
      </c>
      <c r="F20" s="8">
        <v>5697</v>
      </c>
      <c r="G20" s="8">
        <v>1008</v>
      </c>
      <c r="H20" s="8">
        <v>2558</v>
      </c>
      <c r="I20" s="8">
        <v>1106</v>
      </c>
      <c r="J20" s="8">
        <v>650</v>
      </c>
      <c r="K20" s="8">
        <v>1237</v>
      </c>
      <c r="L20" s="8">
        <v>804</v>
      </c>
      <c r="M20" s="8">
        <v>2397</v>
      </c>
    </row>
    <row r="21" spans="2:13" ht="15.75" customHeight="1">
      <c r="B21" s="472"/>
      <c r="C21" s="473"/>
      <c r="D21" s="17">
        <v>100</v>
      </c>
      <c r="E21" s="13">
        <v>31.6</v>
      </c>
      <c r="F21" s="6">
        <v>43.2</v>
      </c>
      <c r="G21" s="6">
        <v>7.6</v>
      </c>
      <c r="H21" s="6">
        <v>19.399999999999999</v>
      </c>
      <c r="I21" s="6">
        <v>8.4</v>
      </c>
      <c r="J21" s="6">
        <v>4.9000000000000004</v>
      </c>
      <c r="K21" s="6">
        <v>9.4</v>
      </c>
      <c r="L21" s="6">
        <v>6.1</v>
      </c>
      <c r="M21" s="6">
        <v>18.2</v>
      </c>
    </row>
  </sheetData>
  <mergeCells count="8">
    <mergeCell ref="C18:C19"/>
    <mergeCell ref="B8:C9"/>
    <mergeCell ref="C10:C11"/>
    <mergeCell ref="C12:C13"/>
    <mergeCell ref="C14:C15"/>
    <mergeCell ref="C16:C17"/>
    <mergeCell ref="B10:B21"/>
    <mergeCell ref="C20:C21"/>
  </mergeCells>
  <phoneticPr fontId="2"/>
  <conditionalFormatting sqref="E9:M9">
    <cfRule type="top10" dxfId="730" priority="13" rank="1"/>
  </conditionalFormatting>
  <conditionalFormatting sqref="E11:M11">
    <cfRule type="top10" dxfId="729" priority="14" rank="1"/>
  </conditionalFormatting>
  <conditionalFormatting sqref="E13:M13">
    <cfRule type="top10" dxfId="728" priority="15" rank="1"/>
  </conditionalFormatting>
  <conditionalFormatting sqref="E15:M15">
    <cfRule type="top10" dxfId="727" priority="16" rank="1"/>
  </conditionalFormatting>
  <conditionalFormatting sqref="E17:M17">
    <cfRule type="top10" dxfId="726" priority="17" rank="1"/>
  </conditionalFormatting>
  <conditionalFormatting sqref="E19:M19">
    <cfRule type="top10" dxfId="725" priority="18" rank="1"/>
  </conditionalFormatting>
  <conditionalFormatting sqref="E21:M21">
    <cfRule type="top10" dxfId="724" priority="19" rank="1"/>
  </conditionalFormatting>
  <pageMargins left="0.70866141732283472" right="0.70866141732283472" top="0.74803149606299213" bottom="0.74803149606299213" header="0.31496062992125984" footer="0.31496062992125984"/>
  <pageSetup paperSize="9" orientation="landscape" useFirstPageNumber="1"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4" t="s">
        <v>170</v>
      </c>
    </row>
    <row r="3" spans="1:10" ht="15.75" customHeight="1">
      <c r="B3" s="144" t="s">
        <v>180</v>
      </c>
    </row>
    <row r="4" spans="1:10" ht="15.75" customHeight="1">
      <c r="B4" s="144" t="s">
        <v>181</v>
      </c>
    </row>
    <row r="6" spans="1:10" ht="3" customHeight="1">
      <c r="B6" s="136"/>
      <c r="C6" s="137"/>
      <c r="D6" s="11"/>
      <c r="E6" s="138"/>
      <c r="F6" s="138"/>
      <c r="G6" s="138"/>
      <c r="H6" s="138"/>
      <c r="I6" s="138"/>
      <c r="J6" s="138"/>
    </row>
    <row r="7" spans="1:10" s="2" customFormat="1" ht="118.5" customHeight="1" thickBot="1">
      <c r="B7" s="139"/>
      <c r="C7" s="140" t="s">
        <v>137</v>
      </c>
      <c r="D7" s="23" t="s">
        <v>179</v>
      </c>
      <c r="E7" s="141" t="s">
        <v>54</v>
      </c>
      <c r="F7" s="141" t="s">
        <v>55</v>
      </c>
      <c r="G7" s="141" t="s">
        <v>56</v>
      </c>
      <c r="H7" s="141" t="s">
        <v>57</v>
      </c>
      <c r="I7" s="141" t="s">
        <v>17</v>
      </c>
      <c r="J7" s="141" t="s">
        <v>50</v>
      </c>
    </row>
    <row r="8" spans="1:10" ht="15.75" customHeight="1" thickTop="1">
      <c r="B8" s="465" t="s">
        <v>138</v>
      </c>
      <c r="C8" s="466"/>
      <c r="D8" s="142">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149</v>
      </c>
      <c r="C10" s="485" t="s">
        <v>0</v>
      </c>
      <c r="D10" s="134">
        <v>212</v>
      </c>
      <c r="E10" s="4">
        <v>44</v>
      </c>
      <c r="F10" s="4">
        <v>82</v>
      </c>
      <c r="G10" s="4">
        <v>23</v>
      </c>
      <c r="H10" s="4">
        <v>13</v>
      </c>
      <c r="I10" s="4">
        <v>36</v>
      </c>
      <c r="J10" s="4">
        <v>14</v>
      </c>
    </row>
    <row r="11" spans="1:10" ht="15.75" customHeight="1">
      <c r="B11" s="471"/>
      <c r="C11" s="464"/>
      <c r="D11" s="143">
        <v>100</v>
      </c>
      <c r="E11" s="7">
        <v>20.8</v>
      </c>
      <c r="F11" s="7">
        <v>38.700000000000003</v>
      </c>
      <c r="G11" s="7">
        <v>10.8</v>
      </c>
      <c r="H11" s="7">
        <v>6.1</v>
      </c>
      <c r="I11" s="7">
        <v>17</v>
      </c>
      <c r="J11" s="7">
        <v>6.6</v>
      </c>
    </row>
    <row r="12" spans="1:10" ht="15.75" customHeight="1">
      <c r="B12" s="471"/>
      <c r="C12" s="463" t="s">
        <v>1</v>
      </c>
      <c r="D12" s="14">
        <v>349</v>
      </c>
      <c r="E12" s="4">
        <v>67</v>
      </c>
      <c r="F12" s="4">
        <v>163</v>
      </c>
      <c r="G12" s="4">
        <v>55</v>
      </c>
      <c r="H12" s="4">
        <v>11</v>
      </c>
      <c r="I12" s="4">
        <v>32</v>
      </c>
      <c r="J12" s="4">
        <v>21</v>
      </c>
    </row>
    <row r="13" spans="1:10" ht="15.75" customHeight="1">
      <c r="B13" s="471"/>
      <c r="C13" s="464"/>
      <c r="D13" s="143">
        <v>100</v>
      </c>
      <c r="E13" s="7">
        <v>19.2</v>
      </c>
      <c r="F13" s="7">
        <v>46.7</v>
      </c>
      <c r="G13" s="7">
        <v>15.8</v>
      </c>
      <c r="H13" s="7">
        <v>3.2</v>
      </c>
      <c r="I13" s="7">
        <v>9.1999999999999993</v>
      </c>
      <c r="J13" s="7">
        <v>6</v>
      </c>
    </row>
    <row r="14" spans="1:10" ht="15.75" customHeight="1">
      <c r="B14" s="471"/>
      <c r="C14" s="463" t="s">
        <v>2</v>
      </c>
      <c r="D14" s="14">
        <v>367</v>
      </c>
      <c r="E14" s="4">
        <v>55</v>
      </c>
      <c r="F14" s="4">
        <v>196</v>
      </c>
      <c r="G14" s="4">
        <v>66</v>
      </c>
      <c r="H14" s="4">
        <v>9</v>
      </c>
      <c r="I14" s="4">
        <v>24</v>
      </c>
      <c r="J14" s="4">
        <v>17</v>
      </c>
    </row>
    <row r="15" spans="1:10" ht="15.75" customHeight="1">
      <c r="B15" s="471"/>
      <c r="C15" s="464"/>
      <c r="D15" s="143">
        <v>100</v>
      </c>
      <c r="E15" s="7">
        <v>15</v>
      </c>
      <c r="F15" s="7">
        <v>53.4</v>
      </c>
      <c r="G15" s="7">
        <v>18</v>
      </c>
      <c r="H15" s="7">
        <v>2.5</v>
      </c>
      <c r="I15" s="7">
        <v>6.5</v>
      </c>
      <c r="J15" s="7">
        <v>4.5999999999999996</v>
      </c>
    </row>
    <row r="16" spans="1:10" ht="15.75" customHeight="1">
      <c r="B16" s="471"/>
      <c r="C16" s="463" t="s">
        <v>3</v>
      </c>
      <c r="D16" s="14">
        <v>1307</v>
      </c>
      <c r="E16" s="4">
        <v>200</v>
      </c>
      <c r="F16" s="4">
        <v>629</v>
      </c>
      <c r="G16" s="4">
        <v>215</v>
      </c>
      <c r="H16" s="4">
        <v>62</v>
      </c>
      <c r="I16" s="4">
        <v>143</v>
      </c>
      <c r="J16" s="4">
        <v>58</v>
      </c>
    </row>
    <row r="17" spans="2:10" ht="15.75" customHeight="1">
      <c r="B17" s="471"/>
      <c r="C17" s="464"/>
      <c r="D17" s="143">
        <v>100</v>
      </c>
      <c r="E17" s="7">
        <v>15.3</v>
      </c>
      <c r="F17" s="7">
        <v>48.1</v>
      </c>
      <c r="G17" s="7">
        <v>16.399999999999999</v>
      </c>
      <c r="H17" s="7">
        <v>4.7</v>
      </c>
      <c r="I17" s="7">
        <v>10.9</v>
      </c>
      <c r="J17" s="7">
        <v>4.4000000000000004</v>
      </c>
    </row>
    <row r="18" spans="2:10" ht="15.75" customHeight="1">
      <c r="B18" s="471"/>
      <c r="C18" s="463" t="s">
        <v>4</v>
      </c>
      <c r="D18" s="14">
        <v>2943</v>
      </c>
      <c r="E18" s="4">
        <v>368</v>
      </c>
      <c r="F18" s="4">
        <v>1367</v>
      </c>
      <c r="G18" s="4">
        <v>542</v>
      </c>
      <c r="H18" s="4">
        <v>166</v>
      </c>
      <c r="I18" s="4">
        <v>391</v>
      </c>
      <c r="J18" s="4">
        <v>109</v>
      </c>
    </row>
    <row r="19" spans="2:10" ht="15.75" customHeight="1">
      <c r="B19" s="471"/>
      <c r="C19" s="464"/>
      <c r="D19" s="143">
        <v>100</v>
      </c>
      <c r="E19" s="7">
        <v>12.5</v>
      </c>
      <c r="F19" s="7">
        <v>46.4</v>
      </c>
      <c r="G19" s="7">
        <v>18.399999999999999</v>
      </c>
      <c r="H19" s="7">
        <v>5.6</v>
      </c>
      <c r="I19" s="7">
        <v>13.3</v>
      </c>
      <c r="J19" s="7">
        <v>3.7</v>
      </c>
    </row>
    <row r="20" spans="2:10" ht="15.75" customHeight="1">
      <c r="B20" s="471"/>
      <c r="C20" s="463" t="s">
        <v>5</v>
      </c>
      <c r="D20" s="14">
        <v>13185</v>
      </c>
      <c r="E20" s="4">
        <v>1184</v>
      </c>
      <c r="F20" s="4">
        <v>4299</v>
      </c>
      <c r="G20" s="4">
        <v>1771</v>
      </c>
      <c r="H20" s="4">
        <v>1046</v>
      </c>
      <c r="I20" s="4">
        <v>4195</v>
      </c>
      <c r="J20" s="4">
        <v>690</v>
      </c>
    </row>
    <row r="21" spans="2:10" ht="15.75" customHeight="1">
      <c r="B21" s="472"/>
      <c r="C21" s="473"/>
      <c r="D21" s="133">
        <v>100</v>
      </c>
      <c r="E21" s="6">
        <v>9</v>
      </c>
      <c r="F21" s="6">
        <v>32.6</v>
      </c>
      <c r="G21" s="6">
        <v>13.4</v>
      </c>
      <c r="H21" s="6">
        <v>7.9</v>
      </c>
      <c r="I21" s="6">
        <v>31.8</v>
      </c>
      <c r="J21" s="6">
        <v>5.2</v>
      </c>
    </row>
  </sheetData>
  <mergeCells count="8">
    <mergeCell ref="C18:C19"/>
    <mergeCell ref="B8:C9"/>
    <mergeCell ref="C10:C11"/>
    <mergeCell ref="C12:C13"/>
    <mergeCell ref="C14:C15"/>
    <mergeCell ref="C16:C17"/>
    <mergeCell ref="B10:B21"/>
    <mergeCell ref="C20:C21"/>
  </mergeCells>
  <phoneticPr fontId="2"/>
  <conditionalFormatting sqref="E9:J9">
    <cfRule type="top10" dxfId="596" priority="7" rank="1"/>
  </conditionalFormatting>
  <conditionalFormatting sqref="E11:J11">
    <cfRule type="top10" dxfId="595" priority="6" rank="1"/>
  </conditionalFormatting>
  <conditionalFormatting sqref="E13:J13">
    <cfRule type="top10" dxfId="594" priority="5" rank="1"/>
  </conditionalFormatting>
  <conditionalFormatting sqref="E15:J15">
    <cfRule type="top10" dxfId="593" priority="4" rank="1"/>
  </conditionalFormatting>
  <conditionalFormatting sqref="E17:J17">
    <cfRule type="top10" dxfId="592" priority="3" rank="1"/>
  </conditionalFormatting>
  <conditionalFormatting sqref="E19:J19">
    <cfRule type="top10" dxfId="591" priority="2" rank="1"/>
  </conditionalFormatting>
  <conditionalFormatting sqref="E21:J21">
    <cfRule type="top10" dxfId="590"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5" t="s">
        <v>170</v>
      </c>
    </row>
    <row r="3" spans="1:10" ht="15.75" customHeight="1">
      <c r="B3" s="145" t="s">
        <v>180</v>
      </c>
    </row>
    <row r="4" spans="1:10" ht="15.75" customHeight="1">
      <c r="B4" s="145" t="s">
        <v>183</v>
      </c>
    </row>
    <row r="6" spans="1:10" ht="3" customHeight="1">
      <c r="B6" s="152"/>
      <c r="C6" s="153"/>
      <c r="D6" s="11"/>
      <c r="E6" s="154"/>
      <c r="F6" s="154"/>
      <c r="G6" s="154"/>
      <c r="H6" s="154"/>
      <c r="I6" s="154"/>
      <c r="J6" s="154"/>
    </row>
    <row r="7" spans="1:10" s="2" customFormat="1" ht="118.5" customHeight="1" thickBot="1">
      <c r="B7" s="155"/>
      <c r="C7" s="156" t="s">
        <v>137</v>
      </c>
      <c r="D7" s="23" t="s">
        <v>182</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153</v>
      </c>
      <c r="C10" s="485" t="s">
        <v>0</v>
      </c>
      <c r="D10" s="134">
        <v>809</v>
      </c>
      <c r="E10" s="4">
        <v>100</v>
      </c>
      <c r="F10" s="4">
        <v>335</v>
      </c>
      <c r="G10" s="4">
        <v>131</v>
      </c>
      <c r="H10" s="4">
        <v>50</v>
      </c>
      <c r="I10" s="4">
        <v>149</v>
      </c>
      <c r="J10" s="4">
        <v>44</v>
      </c>
    </row>
    <row r="11" spans="1:10" ht="15.75" customHeight="1">
      <c r="B11" s="471"/>
      <c r="C11" s="464"/>
      <c r="D11" s="143">
        <v>100</v>
      </c>
      <c r="E11" s="7">
        <v>12.4</v>
      </c>
      <c r="F11" s="7">
        <v>41.4</v>
      </c>
      <c r="G11" s="7">
        <v>16.2</v>
      </c>
      <c r="H11" s="7">
        <v>6.2</v>
      </c>
      <c r="I11" s="7">
        <v>18.399999999999999</v>
      </c>
      <c r="J11" s="7">
        <v>5.4</v>
      </c>
    </row>
    <row r="12" spans="1:10" ht="15.75" customHeight="1">
      <c r="B12" s="471"/>
      <c r="C12" s="463" t="s">
        <v>1</v>
      </c>
      <c r="D12" s="14">
        <v>1717</v>
      </c>
      <c r="E12" s="4">
        <v>219</v>
      </c>
      <c r="F12" s="4">
        <v>702</v>
      </c>
      <c r="G12" s="4">
        <v>304</v>
      </c>
      <c r="H12" s="4">
        <v>106</v>
      </c>
      <c r="I12" s="4">
        <v>311</v>
      </c>
      <c r="J12" s="4">
        <v>75</v>
      </c>
    </row>
    <row r="13" spans="1:10" ht="15.75" customHeight="1">
      <c r="B13" s="471"/>
      <c r="C13" s="464"/>
      <c r="D13" s="143">
        <v>100</v>
      </c>
      <c r="E13" s="7">
        <v>12.8</v>
      </c>
      <c r="F13" s="7">
        <v>40.9</v>
      </c>
      <c r="G13" s="7">
        <v>17.7</v>
      </c>
      <c r="H13" s="7">
        <v>6.2</v>
      </c>
      <c r="I13" s="7">
        <v>18.100000000000001</v>
      </c>
      <c r="J13" s="7">
        <v>4.4000000000000004</v>
      </c>
    </row>
    <row r="14" spans="1:10" ht="15.75" customHeight="1">
      <c r="B14" s="471"/>
      <c r="C14" s="463" t="s">
        <v>2</v>
      </c>
      <c r="D14" s="14">
        <v>1104</v>
      </c>
      <c r="E14" s="4">
        <v>133</v>
      </c>
      <c r="F14" s="4">
        <v>470</v>
      </c>
      <c r="G14" s="4">
        <v>197</v>
      </c>
      <c r="H14" s="4">
        <v>64</v>
      </c>
      <c r="I14" s="4">
        <v>193</v>
      </c>
      <c r="J14" s="4">
        <v>47</v>
      </c>
    </row>
    <row r="15" spans="1:10" ht="15.75" customHeight="1">
      <c r="B15" s="471"/>
      <c r="C15" s="464"/>
      <c r="D15" s="143">
        <v>100</v>
      </c>
      <c r="E15" s="7">
        <v>12</v>
      </c>
      <c r="F15" s="7">
        <v>42.6</v>
      </c>
      <c r="G15" s="7">
        <v>17.8</v>
      </c>
      <c r="H15" s="7">
        <v>5.8</v>
      </c>
      <c r="I15" s="7">
        <v>17.5</v>
      </c>
      <c r="J15" s="7">
        <v>4.3</v>
      </c>
    </row>
    <row r="16" spans="1:10" ht="15.75" customHeight="1">
      <c r="B16" s="471"/>
      <c r="C16" s="463" t="s">
        <v>3</v>
      </c>
      <c r="D16" s="14">
        <v>1363</v>
      </c>
      <c r="E16" s="4">
        <v>187</v>
      </c>
      <c r="F16" s="4">
        <v>579</v>
      </c>
      <c r="G16" s="4">
        <v>237</v>
      </c>
      <c r="H16" s="4">
        <v>84</v>
      </c>
      <c r="I16" s="4">
        <v>227</v>
      </c>
      <c r="J16" s="4">
        <v>49</v>
      </c>
    </row>
    <row r="17" spans="2:10" ht="15.75" customHeight="1">
      <c r="B17" s="471"/>
      <c r="C17" s="464"/>
      <c r="D17" s="143">
        <v>100</v>
      </c>
      <c r="E17" s="7">
        <v>13.7</v>
      </c>
      <c r="F17" s="7">
        <v>42.5</v>
      </c>
      <c r="G17" s="7">
        <v>17.399999999999999</v>
      </c>
      <c r="H17" s="7">
        <v>6.2</v>
      </c>
      <c r="I17" s="7">
        <v>16.7</v>
      </c>
      <c r="J17" s="7">
        <v>3.6</v>
      </c>
    </row>
    <row r="18" spans="2:10" ht="15.75" customHeight="1">
      <c r="B18" s="471"/>
      <c r="C18" s="463" t="s">
        <v>4</v>
      </c>
      <c r="D18" s="14">
        <v>1548</v>
      </c>
      <c r="E18" s="4">
        <v>201</v>
      </c>
      <c r="F18" s="4">
        <v>756</v>
      </c>
      <c r="G18" s="4">
        <v>273</v>
      </c>
      <c r="H18" s="4">
        <v>78</v>
      </c>
      <c r="I18" s="4">
        <v>187</v>
      </c>
      <c r="J18" s="4">
        <v>53</v>
      </c>
    </row>
    <row r="19" spans="2:10" ht="15.75" customHeight="1">
      <c r="B19" s="471"/>
      <c r="C19" s="464"/>
      <c r="D19" s="143">
        <v>100</v>
      </c>
      <c r="E19" s="7">
        <v>13</v>
      </c>
      <c r="F19" s="7">
        <v>48.8</v>
      </c>
      <c r="G19" s="7">
        <v>17.600000000000001</v>
      </c>
      <c r="H19" s="7">
        <v>5</v>
      </c>
      <c r="I19" s="7">
        <v>12.1</v>
      </c>
      <c r="J19" s="7">
        <v>3.4</v>
      </c>
    </row>
    <row r="20" spans="2:10" ht="15.75" customHeight="1">
      <c r="B20" s="471"/>
      <c r="C20" s="463" t="s">
        <v>5</v>
      </c>
      <c r="D20" s="14">
        <v>12535</v>
      </c>
      <c r="E20" s="4">
        <v>1159</v>
      </c>
      <c r="F20" s="4">
        <v>4140</v>
      </c>
      <c r="G20" s="4">
        <v>1658</v>
      </c>
      <c r="H20" s="4">
        <v>980</v>
      </c>
      <c r="I20" s="4">
        <v>3912</v>
      </c>
      <c r="J20" s="4">
        <v>686</v>
      </c>
    </row>
    <row r="21" spans="2:10" ht="15.75" customHeight="1">
      <c r="B21" s="472"/>
      <c r="C21" s="473"/>
      <c r="D21" s="133">
        <v>100</v>
      </c>
      <c r="E21" s="6">
        <v>9.1999999999999993</v>
      </c>
      <c r="F21" s="6">
        <v>33</v>
      </c>
      <c r="G21" s="6">
        <v>13.2</v>
      </c>
      <c r="H21" s="6">
        <v>7.8</v>
      </c>
      <c r="I21" s="6">
        <v>31.2</v>
      </c>
      <c r="J21" s="6">
        <v>5.5</v>
      </c>
    </row>
  </sheetData>
  <mergeCells count="8">
    <mergeCell ref="B8:C9"/>
    <mergeCell ref="B10:B21"/>
    <mergeCell ref="C10:C11"/>
    <mergeCell ref="C12:C13"/>
    <mergeCell ref="C14:C15"/>
    <mergeCell ref="C16:C17"/>
    <mergeCell ref="C18:C19"/>
    <mergeCell ref="C20:C21"/>
  </mergeCells>
  <phoneticPr fontId="2"/>
  <conditionalFormatting sqref="E9:J9">
    <cfRule type="top10" dxfId="589" priority="7" rank="1"/>
  </conditionalFormatting>
  <conditionalFormatting sqref="E11:J11">
    <cfRule type="top10" dxfId="588" priority="6" rank="1"/>
  </conditionalFormatting>
  <conditionalFormatting sqref="E13:J13">
    <cfRule type="top10" dxfId="587" priority="5" rank="1"/>
  </conditionalFormatting>
  <conditionalFormatting sqref="E15:J15">
    <cfRule type="top10" dxfId="586" priority="4" rank="1"/>
  </conditionalFormatting>
  <conditionalFormatting sqref="E17:J17">
    <cfRule type="top10" dxfId="585" priority="3" rank="1"/>
  </conditionalFormatting>
  <conditionalFormatting sqref="E19:J19">
    <cfRule type="top10" dxfId="584" priority="2" rank="1"/>
  </conditionalFormatting>
  <conditionalFormatting sqref="E21:J21">
    <cfRule type="top10" dxfId="583"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6" t="s">
        <v>170</v>
      </c>
    </row>
    <row r="3" spans="1:10" ht="15.75" customHeight="1">
      <c r="B3" s="146" t="s">
        <v>180</v>
      </c>
    </row>
    <row r="4" spans="1:10" ht="15.75" customHeight="1">
      <c r="B4" s="146" t="s">
        <v>184</v>
      </c>
    </row>
    <row r="6" spans="1:10" ht="3" customHeight="1">
      <c r="B6" s="152"/>
      <c r="C6" s="153"/>
      <c r="D6" s="11"/>
      <c r="E6" s="154"/>
      <c r="F6" s="154"/>
      <c r="G6" s="154"/>
      <c r="H6" s="154"/>
      <c r="I6" s="154"/>
      <c r="J6" s="154"/>
    </row>
    <row r="7" spans="1:10" s="2" customFormat="1" ht="118.5" customHeight="1" thickBot="1">
      <c r="B7" s="155"/>
      <c r="C7" s="156" t="s">
        <v>137</v>
      </c>
      <c r="D7" s="23" t="s">
        <v>191</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155</v>
      </c>
      <c r="C10" s="485" t="s">
        <v>0</v>
      </c>
      <c r="D10" s="134">
        <v>392</v>
      </c>
      <c r="E10" s="4">
        <v>54</v>
      </c>
      <c r="F10" s="4">
        <v>178</v>
      </c>
      <c r="G10" s="4">
        <v>56</v>
      </c>
      <c r="H10" s="4">
        <v>15</v>
      </c>
      <c r="I10" s="4">
        <v>58</v>
      </c>
      <c r="J10" s="4">
        <v>31</v>
      </c>
    </row>
    <row r="11" spans="1:10" ht="15.75" customHeight="1">
      <c r="B11" s="471"/>
      <c r="C11" s="464"/>
      <c r="D11" s="143">
        <v>100</v>
      </c>
      <c r="E11" s="7">
        <v>13.8</v>
      </c>
      <c r="F11" s="7">
        <v>45.4</v>
      </c>
      <c r="G11" s="7">
        <v>14.3</v>
      </c>
      <c r="H11" s="7">
        <v>3.8</v>
      </c>
      <c r="I11" s="7">
        <v>14.8</v>
      </c>
      <c r="J11" s="7">
        <v>7.9</v>
      </c>
    </row>
    <row r="12" spans="1:10" ht="15.75" customHeight="1">
      <c r="B12" s="471"/>
      <c r="C12" s="463" t="s">
        <v>1</v>
      </c>
      <c r="D12" s="14">
        <v>885</v>
      </c>
      <c r="E12" s="4">
        <v>115</v>
      </c>
      <c r="F12" s="4">
        <v>381</v>
      </c>
      <c r="G12" s="4">
        <v>131</v>
      </c>
      <c r="H12" s="4">
        <v>55</v>
      </c>
      <c r="I12" s="4">
        <v>167</v>
      </c>
      <c r="J12" s="4">
        <v>36</v>
      </c>
    </row>
    <row r="13" spans="1:10" ht="15.75" customHeight="1">
      <c r="B13" s="471"/>
      <c r="C13" s="464"/>
      <c r="D13" s="143">
        <v>100</v>
      </c>
      <c r="E13" s="7">
        <v>13</v>
      </c>
      <c r="F13" s="7">
        <v>43.1</v>
      </c>
      <c r="G13" s="7">
        <v>14.8</v>
      </c>
      <c r="H13" s="7">
        <v>6.2</v>
      </c>
      <c r="I13" s="7">
        <v>18.899999999999999</v>
      </c>
      <c r="J13" s="7">
        <v>4.0999999999999996</v>
      </c>
    </row>
    <row r="14" spans="1:10" ht="15.75" customHeight="1">
      <c r="B14" s="471"/>
      <c r="C14" s="463" t="s">
        <v>2</v>
      </c>
      <c r="D14" s="14">
        <v>956</v>
      </c>
      <c r="E14" s="4">
        <v>111</v>
      </c>
      <c r="F14" s="4">
        <v>412</v>
      </c>
      <c r="G14" s="4">
        <v>164</v>
      </c>
      <c r="H14" s="4">
        <v>55</v>
      </c>
      <c r="I14" s="4">
        <v>180</v>
      </c>
      <c r="J14" s="4">
        <v>34</v>
      </c>
    </row>
    <row r="15" spans="1:10" ht="15.75" customHeight="1">
      <c r="B15" s="471"/>
      <c r="C15" s="464"/>
      <c r="D15" s="143">
        <v>100</v>
      </c>
      <c r="E15" s="7">
        <v>11.6</v>
      </c>
      <c r="F15" s="7">
        <v>43.1</v>
      </c>
      <c r="G15" s="7">
        <v>17.2</v>
      </c>
      <c r="H15" s="7">
        <v>5.8</v>
      </c>
      <c r="I15" s="7">
        <v>18.8</v>
      </c>
      <c r="J15" s="7">
        <v>3.6</v>
      </c>
    </row>
    <row r="16" spans="1:10" ht="15.75" customHeight="1">
      <c r="B16" s="471"/>
      <c r="C16" s="463" t="s">
        <v>3</v>
      </c>
      <c r="D16" s="14">
        <v>2194</v>
      </c>
      <c r="E16" s="4">
        <v>265</v>
      </c>
      <c r="F16" s="4">
        <v>919</v>
      </c>
      <c r="G16" s="4">
        <v>367</v>
      </c>
      <c r="H16" s="4">
        <v>141</v>
      </c>
      <c r="I16" s="4">
        <v>418</v>
      </c>
      <c r="J16" s="4">
        <v>84</v>
      </c>
    </row>
    <row r="17" spans="2:10" ht="15.75" customHeight="1">
      <c r="B17" s="471"/>
      <c r="C17" s="464"/>
      <c r="D17" s="143">
        <v>100</v>
      </c>
      <c r="E17" s="7">
        <v>12.1</v>
      </c>
      <c r="F17" s="7">
        <v>41.9</v>
      </c>
      <c r="G17" s="7">
        <v>16.7</v>
      </c>
      <c r="H17" s="7">
        <v>6.4</v>
      </c>
      <c r="I17" s="7">
        <v>19.100000000000001</v>
      </c>
      <c r="J17" s="7">
        <v>3.8</v>
      </c>
    </row>
    <row r="18" spans="2:10" ht="15.75" customHeight="1">
      <c r="B18" s="471"/>
      <c r="C18" s="463" t="s">
        <v>4</v>
      </c>
      <c r="D18" s="14">
        <v>1664</v>
      </c>
      <c r="E18" s="4">
        <v>200</v>
      </c>
      <c r="F18" s="4">
        <v>793</v>
      </c>
      <c r="G18" s="4">
        <v>282</v>
      </c>
      <c r="H18" s="4">
        <v>85</v>
      </c>
      <c r="I18" s="4">
        <v>252</v>
      </c>
      <c r="J18" s="4">
        <v>52</v>
      </c>
    </row>
    <row r="19" spans="2:10" ht="15.75" customHeight="1">
      <c r="B19" s="471"/>
      <c r="C19" s="464"/>
      <c r="D19" s="143">
        <v>100</v>
      </c>
      <c r="E19" s="7">
        <v>12</v>
      </c>
      <c r="F19" s="7">
        <v>47.7</v>
      </c>
      <c r="G19" s="7">
        <v>16.899999999999999</v>
      </c>
      <c r="H19" s="7">
        <v>5.0999999999999996</v>
      </c>
      <c r="I19" s="7">
        <v>15.1</v>
      </c>
      <c r="J19" s="7">
        <v>3.1</v>
      </c>
    </row>
    <row r="20" spans="2:10" ht="15.75" customHeight="1">
      <c r="B20" s="471"/>
      <c r="C20" s="463" t="s">
        <v>5</v>
      </c>
      <c r="D20" s="14">
        <v>12451</v>
      </c>
      <c r="E20" s="4">
        <v>1159</v>
      </c>
      <c r="F20" s="4">
        <v>4141</v>
      </c>
      <c r="G20" s="4">
        <v>1673</v>
      </c>
      <c r="H20" s="4">
        <v>982</v>
      </c>
      <c r="I20" s="4">
        <v>3832</v>
      </c>
      <c r="J20" s="4">
        <v>664</v>
      </c>
    </row>
    <row r="21" spans="2:10" ht="15.75" customHeight="1">
      <c r="B21" s="472"/>
      <c r="C21" s="473"/>
      <c r="D21" s="133">
        <v>100</v>
      </c>
      <c r="E21" s="6">
        <v>9.3000000000000007</v>
      </c>
      <c r="F21" s="6">
        <v>33.299999999999997</v>
      </c>
      <c r="G21" s="6">
        <v>13.4</v>
      </c>
      <c r="H21" s="6">
        <v>7.9</v>
      </c>
      <c r="I21" s="6">
        <v>30.8</v>
      </c>
      <c r="J21" s="6">
        <v>5.3</v>
      </c>
    </row>
  </sheetData>
  <mergeCells count="8">
    <mergeCell ref="B8:C9"/>
    <mergeCell ref="B10:B21"/>
    <mergeCell ref="C10:C11"/>
    <mergeCell ref="C12:C13"/>
    <mergeCell ref="C14:C15"/>
    <mergeCell ref="C16:C17"/>
    <mergeCell ref="C18:C19"/>
    <mergeCell ref="C20:C21"/>
  </mergeCells>
  <phoneticPr fontId="2"/>
  <conditionalFormatting sqref="E9:J9">
    <cfRule type="top10" dxfId="582" priority="7" rank="1"/>
  </conditionalFormatting>
  <conditionalFormatting sqref="E11:J11">
    <cfRule type="top10" dxfId="581" priority="6" rank="1"/>
  </conditionalFormatting>
  <conditionalFormatting sqref="E13:J13">
    <cfRule type="top10" dxfId="580" priority="5" rank="1"/>
  </conditionalFormatting>
  <conditionalFormatting sqref="E15:J15">
    <cfRule type="top10" dxfId="579" priority="4" rank="1"/>
  </conditionalFormatting>
  <conditionalFormatting sqref="E17:J17">
    <cfRule type="top10" dxfId="578" priority="3" rank="1"/>
  </conditionalFormatting>
  <conditionalFormatting sqref="E19:J19">
    <cfRule type="top10" dxfId="577" priority="2" rank="1"/>
  </conditionalFormatting>
  <conditionalFormatting sqref="E21:J21">
    <cfRule type="top10" dxfId="576"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7" t="s">
        <v>170</v>
      </c>
    </row>
    <row r="3" spans="1:10" ht="15.75" customHeight="1">
      <c r="B3" s="147" t="s">
        <v>180</v>
      </c>
    </row>
    <row r="4" spans="1:10" ht="15.75" customHeight="1">
      <c r="B4" s="147" t="s">
        <v>185</v>
      </c>
    </row>
    <row r="6" spans="1:10" ht="3" customHeight="1">
      <c r="B6" s="152"/>
      <c r="C6" s="153"/>
      <c r="D6" s="11"/>
      <c r="E6" s="154"/>
      <c r="F6" s="154"/>
      <c r="G6" s="154"/>
      <c r="H6" s="154"/>
      <c r="I6" s="154"/>
      <c r="J6" s="154"/>
    </row>
    <row r="7" spans="1:10" s="2" customFormat="1" ht="118.5" customHeight="1" thickBot="1">
      <c r="B7" s="155"/>
      <c r="C7" s="156" t="s">
        <v>137</v>
      </c>
      <c r="D7" s="23" t="s">
        <v>192</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157</v>
      </c>
      <c r="C10" s="485" t="s">
        <v>0</v>
      </c>
      <c r="D10" s="134">
        <v>104</v>
      </c>
      <c r="E10" s="4">
        <v>16</v>
      </c>
      <c r="F10" s="4">
        <v>41</v>
      </c>
      <c r="G10" s="4">
        <v>15</v>
      </c>
      <c r="H10" s="4">
        <v>6</v>
      </c>
      <c r="I10" s="4">
        <v>18</v>
      </c>
      <c r="J10" s="4">
        <v>8</v>
      </c>
    </row>
    <row r="11" spans="1:10" ht="15.75" customHeight="1">
      <c r="B11" s="471"/>
      <c r="C11" s="464"/>
      <c r="D11" s="143">
        <v>100</v>
      </c>
      <c r="E11" s="7">
        <v>15.4</v>
      </c>
      <c r="F11" s="7">
        <v>39.4</v>
      </c>
      <c r="G11" s="7">
        <v>14.4</v>
      </c>
      <c r="H11" s="7">
        <v>5.8</v>
      </c>
      <c r="I11" s="7">
        <v>17.3</v>
      </c>
      <c r="J11" s="7">
        <v>7.7</v>
      </c>
    </row>
    <row r="12" spans="1:10" ht="15.75" customHeight="1">
      <c r="B12" s="471"/>
      <c r="C12" s="463" t="s">
        <v>1</v>
      </c>
      <c r="D12" s="14">
        <v>144</v>
      </c>
      <c r="E12" s="4">
        <v>23</v>
      </c>
      <c r="F12" s="4">
        <v>53</v>
      </c>
      <c r="G12" s="4">
        <v>22</v>
      </c>
      <c r="H12" s="4">
        <v>13</v>
      </c>
      <c r="I12" s="4">
        <v>27</v>
      </c>
      <c r="J12" s="4">
        <v>6</v>
      </c>
    </row>
    <row r="13" spans="1:10" ht="15.75" customHeight="1">
      <c r="B13" s="471"/>
      <c r="C13" s="464"/>
      <c r="D13" s="143">
        <v>100</v>
      </c>
      <c r="E13" s="7">
        <v>16</v>
      </c>
      <c r="F13" s="7">
        <v>36.799999999999997</v>
      </c>
      <c r="G13" s="7">
        <v>15.3</v>
      </c>
      <c r="H13" s="7">
        <v>9</v>
      </c>
      <c r="I13" s="7">
        <v>18.8</v>
      </c>
      <c r="J13" s="7">
        <v>4.2</v>
      </c>
    </row>
    <row r="14" spans="1:10" ht="15.75" customHeight="1">
      <c r="B14" s="471"/>
      <c r="C14" s="463" t="s">
        <v>2</v>
      </c>
      <c r="D14" s="14">
        <v>237</v>
      </c>
      <c r="E14" s="4">
        <v>34</v>
      </c>
      <c r="F14" s="4">
        <v>101</v>
      </c>
      <c r="G14" s="4">
        <v>41</v>
      </c>
      <c r="H14" s="4">
        <v>14</v>
      </c>
      <c r="I14" s="4">
        <v>38</v>
      </c>
      <c r="J14" s="4">
        <v>9</v>
      </c>
    </row>
    <row r="15" spans="1:10" ht="15.75" customHeight="1">
      <c r="B15" s="471"/>
      <c r="C15" s="464"/>
      <c r="D15" s="143">
        <v>100</v>
      </c>
      <c r="E15" s="7">
        <v>14.3</v>
      </c>
      <c r="F15" s="7">
        <v>42.6</v>
      </c>
      <c r="G15" s="7">
        <v>17.3</v>
      </c>
      <c r="H15" s="7">
        <v>5.9</v>
      </c>
      <c r="I15" s="7">
        <v>16</v>
      </c>
      <c r="J15" s="7">
        <v>3.8</v>
      </c>
    </row>
    <row r="16" spans="1:10" ht="15.75" customHeight="1">
      <c r="B16" s="471"/>
      <c r="C16" s="463" t="s">
        <v>3</v>
      </c>
      <c r="D16" s="14">
        <v>974</v>
      </c>
      <c r="E16" s="4">
        <v>125</v>
      </c>
      <c r="F16" s="4">
        <v>454</v>
      </c>
      <c r="G16" s="4">
        <v>154</v>
      </c>
      <c r="H16" s="4">
        <v>64</v>
      </c>
      <c r="I16" s="4">
        <v>148</v>
      </c>
      <c r="J16" s="4">
        <v>29</v>
      </c>
    </row>
    <row r="17" spans="2:10" ht="15.75" customHeight="1">
      <c r="B17" s="471"/>
      <c r="C17" s="464"/>
      <c r="D17" s="143">
        <v>100</v>
      </c>
      <c r="E17" s="7">
        <v>12.8</v>
      </c>
      <c r="F17" s="7">
        <v>46.6</v>
      </c>
      <c r="G17" s="7">
        <v>15.8</v>
      </c>
      <c r="H17" s="7">
        <v>6.6</v>
      </c>
      <c r="I17" s="7">
        <v>15.2</v>
      </c>
      <c r="J17" s="7">
        <v>3</v>
      </c>
    </row>
    <row r="18" spans="2:10" ht="15.75" customHeight="1">
      <c r="B18" s="471"/>
      <c r="C18" s="463" t="s">
        <v>4</v>
      </c>
      <c r="D18" s="14">
        <v>1203</v>
      </c>
      <c r="E18" s="4">
        <v>185</v>
      </c>
      <c r="F18" s="4">
        <v>571</v>
      </c>
      <c r="G18" s="4">
        <v>229</v>
      </c>
      <c r="H18" s="4">
        <v>36</v>
      </c>
      <c r="I18" s="4">
        <v>148</v>
      </c>
      <c r="J18" s="4">
        <v>34</v>
      </c>
    </row>
    <row r="19" spans="2:10" ht="15.75" customHeight="1">
      <c r="B19" s="471"/>
      <c r="C19" s="464"/>
      <c r="D19" s="143">
        <v>100</v>
      </c>
      <c r="E19" s="7">
        <v>15.4</v>
      </c>
      <c r="F19" s="7">
        <v>47.5</v>
      </c>
      <c r="G19" s="7">
        <v>19</v>
      </c>
      <c r="H19" s="7">
        <v>3</v>
      </c>
      <c r="I19" s="7">
        <v>12.3</v>
      </c>
      <c r="J19" s="7">
        <v>2.8</v>
      </c>
    </row>
    <row r="20" spans="2:10" ht="15.75" customHeight="1">
      <c r="B20" s="471"/>
      <c r="C20" s="463" t="s">
        <v>5</v>
      </c>
      <c r="D20" s="14">
        <v>14879</v>
      </c>
      <c r="E20" s="4">
        <v>1400</v>
      </c>
      <c r="F20" s="4">
        <v>5182</v>
      </c>
      <c r="G20" s="4">
        <v>2080</v>
      </c>
      <c r="H20" s="4">
        <v>1138</v>
      </c>
      <c r="I20" s="4">
        <v>4336</v>
      </c>
      <c r="J20" s="4">
        <v>743</v>
      </c>
    </row>
    <row r="21" spans="2:10" ht="15.75" customHeight="1">
      <c r="B21" s="472"/>
      <c r="C21" s="473"/>
      <c r="D21" s="133">
        <v>100</v>
      </c>
      <c r="E21" s="6">
        <v>9.4</v>
      </c>
      <c r="F21" s="6">
        <v>34.799999999999997</v>
      </c>
      <c r="G21" s="6">
        <v>14</v>
      </c>
      <c r="H21" s="6">
        <v>7.6</v>
      </c>
      <c r="I21" s="6">
        <v>29.1</v>
      </c>
      <c r="J21" s="6">
        <v>5</v>
      </c>
    </row>
  </sheetData>
  <mergeCells count="8">
    <mergeCell ref="B8:C9"/>
    <mergeCell ref="B10:B21"/>
    <mergeCell ref="C10:C11"/>
    <mergeCell ref="C12:C13"/>
    <mergeCell ref="C14:C15"/>
    <mergeCell ref="C16:C17"/>
    <mergeCell ref="C18:C19"/>
    <mergeCell ref="C20:C21"/>
  </mergeCells>
  <phoneticPr fontId="2"/>
  <conditionalFormatting sqref="E9:J9">
    <cfRule type="top10" dxfId="575" priority="7" rank="1"/>
  </conditionalFormatting>
  <conditionalFormatting sqref="E11:J11">
    <cfRule type="top10" dxfId="574" priority="6" rank="1"/>
  </conditionalFormatting>
  <conditionalFormatting sqref="E13:J13">
    <cfRule type="top10" dxfId="573" priority="5" rank="1"/>
  </conditionalFormatting>
  <conditionalFormatting sqref="E15:J15">
    <cfRule type="top10" dxfId="572" priority="4" rank="1"/>
  </conditionalFormatting>
  <conditionalFormatting sqref="E17:J17">
    <cfRule type="top10" dxfId="571" priority="3" rank="1"/>
  </conditionalFormatting>
  <conditionalFormatting sqref="E19:J19">
    <cfRule type="top10" dxfId="570" priority="2" rank="1"/>
  </conditionalFormatting>
  <conditionalFormatting sqref="E21:J21">
    <cfRule type="top10" dxfId="569"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8" t="s">
        <v>170</v>
      </c>
    </row>
    <row r="3" spans="1:10" ht="15.75" customHeight="1">
      <c r="B3" s="148" t="s">
        <v>180</v>
      </c>
    </row>
    <row r="4" spans="1:10" ht="15.75" customHeight="1">
      <c r="B4" s="148" t="s">
        <v>186</v>
      </c>
    </row>
    <row r="6" spans="1:10" ht="3" customHeight="1">
      <c r="B6" s="152"/>
      <c r="C6" s="153"/>
      <c r="D6" s="11"/>
      <c r="E6" s="154"/>
      <c r="F6" s="154"/>
      <c r="G6" s="154"/>
      <c r="H6" s="154"/>
      <c r="I6" s="154"/>
      <c r="J6" s="154"/>
    </row>
    <row r="7" spans="1:10" s="2" customFormat="1" ht="118.5" customHeight="1" thickBot="1">
      <c r="B7" s="155"/>
      <c r="C7" s="156" t="s">
        <v>137</v>
      </c>
      <c r="D7" s="23" t="s">
        <v>179</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187</v>
      </c>
      <c r="C10" s="485" t="s">
        <v>0</v>
      </c>
      <c r="D10" s="134">
        <v>446</v>
      </c>
      <c r="E10" s="4">
        <v>76</v>
      </c>
      <c r="F10" s="4">
        <v>184</v>
      </c>
      <c r="G10" s="4">
        <v>51</v>
      </c>
      <c r="H10" s="4">
        <v>17</v>
      </c>
      <c r="I10" s="4">
        <v>75</v>
      </c>
      <c r="J10" s="4">
        <v>43</v>
      </c>
    </row>
    <row r="11" spans="1:10" ht="15.75" customHeight="1">
      <c r="B11" s="471"/>
      <c r="C11" s="464"/>
      <c r="D11" s="143">
        <v>100</v>
      </c>
      <c r="E11" s="7">
        <v>17</v>
      </c>
      <c r="F11" s="7">
        <v>41.3</v>
      </c>
      <c r="G11" s="7">
        <v>11.4</v>
      </c>
      <c r="H11" s="7">
        <v>3.8</v>
      </c>
      <c r="I11" s="7">
        <v>16.8</v>
      </c>
      <c r="J11" s="7">
        <v>9.6</v>
      </c>
    </row>
    <row r="12" spans="1:10" ht="15.75" customHeight="1">
      <c r="B12" s="471"/>
      <c r="C12" s="463" t="s">
        <v>1</v>
      </c>
      <c r="D12" s="14">
        <v>471</v>
      </c>
      <c r="E12" s="4">
        <v>77</v>
      </c>
      <c r="F12" s="4">
        <v>201</v>
      </c>
      <c r="G12" s="4">
        <v>57</v>
      </c>
      <c r="H12" s="4">
        <v>23</v>
      </c>
      <c r="I12" s="4">
        <v>72</v>
      </c>
      <c r="J12" s="4">
        <v>41</v>
      </c>
    </row>
    <row r="13" spans="1:10" ht="15.75" customHeight="1">
      <c r="B13" s="471"/>
      <c r="C13" s="464"/>
      <c r="D13" s="143">
        <v>100</v>
      </c>
      <c r="E13" s="7">
        <v>16.3</v>
      </c>
      <c r="F13" s="7">
        <v>42.7</v>
      </c>
      <c r="G13" s="7">
        <v>12.1</v>
      </c>
      <c r="H13" s="7">
        <v>4.9000000000000004</v>
      </c>
      <c r="I13" s="7">
        <v>15.3</v>
      </c>
      <c r="J13" s="7">
        <v>8.6999999999999993</v>
      </c>
    </row>
    <row r="14" spans="1:10" ht="15.75" customHeight="1">
      <c r="B14" s="471"/>
      <c r="C14" s="463" t="s">
        <v>2</v>
      </c>
      <c r="D14" s="14">
        <v>1155</v>
      </c>
      <c r="E14" s="4">
        <v>183</v>
      </c>
      <c r="F14" s="4">
        <v>509</v>
      </c>
      <c r="G14" s="4">
        <v>166</v>
      </c>
      <c r="H14" s="4">
        <v>54</v>
      </c>
      <c r="I14" s="4">
        <v>171</v>
      </c>
      <c r="J14" s="4">
        <v>72</v>
      </c>
    </row>
    <row r="15" spans="1:10" ht="15.75" customHeight="1">
      <c r="B15" s="471"/>
      <c r="C15" s="464"/>
      <c r="D15" s="143">
        <v>100</v>
      </c>
      <c r="E15" s="7">
        <v>15.8</v>
      </c>
      <c r="F15" s="7">
        <v>44.1</v>
      </c>
      <c r="G15" s="7">
        <v>14.4</v>
      </c>
      <c r="H15" s="7">
        <v>4.7</v>
      </c>
      <c r="I15" s="7">
        <v>14.8</v>
      </c>
      <c r="J15" s="7">
        <v>6.2</v>
      </c>
    </row>
    <row r="16" spans="1:10" ht="15.75" customHeight="1">
      <c r="B16" s="471"/>
      <c r="C16" s="463" t="s">
        <v>3</v>
      </c>
      <c r="D16" s="14">
        <v>1510</v>
      </c>
      <c r="E16" s="4">
        <v>252</v>
      </c>
      <c r="F16" s="4">
        <v>698</v>
      </c>
      <c r="G16" s="4">
        <v>219</v>
      </c>
      <c r="H16" s="4">
        <v>63</v>
      </c>
      <c r="I16" s="4">
        <v>197</v>
      </c>
      <c r="J16" s="4">
        <v>81</v>
      </c>
    </row>
    <row r="17" spans="2:10" ht="15.75" customHeight="1">
      <c r="B17" s="471"/>
      <c r="C17" s="464"/>
      <c r="D17" s="143">
        <v>100</v>
      </c>
      <c r="E17" s="7">
        <v>16.7</v>
      </c>
      <c r="F17" s="7">
        <v>46.2</v>
      </c>
      <c r="G17" s="7">
        <v>14.5</v>
      </c>
      <c r="H17" s="7">
        <v>4.2</v>
      </c>
      <c r="I17" s="7">
        <v>13</v>
      </c>
      <c r="J17" s="7">
        <v>5.4</v>
      </c>
    </row>
    <row r="18" spans="2:10" ht="15.75" customHeight="1">
      <c r="B18" s="471"/>
      <c r="C18" s="463" t="s">
        <v>4</v>
      </c>
      <c r="D18" s="14">
        <v>1003</v>
      </c>
      <c r="E18" s="4">
        <v>130</v>
      </c>
      <c r="F18" s="4">
        <v>475</v>
      </c>
      <c r="G18" s="4">
        <v>179</v>
      </c>
      <c r="H18" s="4">
        <v>46</v>
      </c>
      <c r="I18" s="4">
        <v>133</v>
      </c>
      <c r="J18" s="4">
        <v>40</v>
      </c>
    </row>
    <row r="19" spans="2:10" ht="15.75" customHeight="1">
      <c r="B19" s="471"/>
      <c r="C19" s="464"/>
      <c r="D19" s="143">
        <v>100</v>
      </c>
      <c r="E19" s="7">
        <v>13</v>
      </c>
      <c r="F19" s="7">
        <v>47.4</v>
      </c>
      <c r="G19" s="7">
        <v>17.8</v>
      </c>
      <c r="H19" s="7">
        <v>4.5999999999999996</v>
      </c>
      <c r="I19" s="7">
        <v>13.3</v>
      </c>
      <c r="J19" s="7">
        <v>4</v>
      </c>
    </row>
    <row r="20" spans="2:10" ht="15.75" customHeight="1">
      <c r="B20" s="471"/>
      <c r="C20" s="463" t="s">
        <v>5</v>
      </c>
      <c r="D20" s="14">
        <v>14355</v>
      </c>
      <c r="E20" s="4">
        <v>1320</v>
      </c>
      <c r="F20" s="4">
        <v>4897</v>
      </c>
      <c r="G20" s="4">
        <v>2045</v>
      </c>
      <c r="H20" s="4">
        <v>1125</v>
      </c>
      <c r="I20" s="4">
        <v>4270</v>
      </c>
      <c r="J20" s="4">
        <v>698</v>
      </c>
    </row>
    <row r="21" spans="2:10" ht="15.75" customHeight="1">
      <c r="B21" s="472"/>
      <c r="C21" s="473"/>
      <c r="D21" s="133">
        <v>100</v>
      </c>
      <c r="E21" s="6">
        <v>9.1999999999999993</v>
      </c>
      <c r="F21" s="6">
        <v>34.1</v>
      </c>
      <c r="G21" s="6">
        <v>14.2</v>
      </c>
      <c r="H21" s="6">
        <v>7.8</v>
      </c>
      <c r="I21" s="6">
        <v>29.7</v>
      </c>
      <c r="J21" s="6">
        <v>4.9000000000000004</v>
      </c>
    </row>
  </sheetData>
  <mergeCells count="8">
    <mergeCell ref="B8:C9"/>
    <mergeCell ref="B10:B21"/>
    <mergeCell ref="C10:C11"/>
    <mergeCell ref="C12:C13"/>
    <mergeCell ref="C14:C15"/>
    <mergeCell ref="C16:C17"/>
    <mergeCell ref="C18:C19"/>
    <mergeCell ref="C20:C21"/>
  </mergeCells>
  <phoneticPr fontId="2"/>
  <conditionalFormatting sqref="E9:J9">
    <cfRule type="top10" dxfId="568" priority="7" rank="1"/>
  </conditionalFormatting>
  <conditionalFormatting sqref="E11:J11">
    <cfRule type="top10" dxfId="567" priority="6" rank="1"/>
  </conditionalFormatting>
  <conditionalFormatting sqref="E13:J13">
    <cfRule type="top10" dxfId="566" priority="5" rank="1"/>
  </conditionalFormatting>
  <conditionalFormatting sqref="E15:J15">
    <cfRule type="top10" dxfId="565" priority="4" rank="1"/>
  </conditionalFormatting>
  <conditionalFormatting sqref="E17:J17">
    <cfRule type="top10" dxfId="564" priority="3" rank="1"/>
  </conditionalFormatting>
  <conditionalFormatting sqref="E19:J19">
    <cfRule type="top10" dxfId="563" priority="2" rank="1"/>
  </conditionalFormatting>
  <conditionalFormatting sqref="E21:J21">
    <cfRule type="top10" dxfId="562"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49" t="s">
        <v>170</v>
      </c>
    </row>
    <row r="3" spans="1:10" ht="15.75" customHeight="1">
      <c r="B3" s="149" t="s">
        <v>180</v>
      </c>
    </row>
    <row r="4" spans="1:10" ht="15.75" customHeight="1">
      <c r="B4" s="149" t="s">
        <v>188</v>
      </c>
    </row>
    <row r="6" spans="1:10" ht="3" customHeight="1">
      <c r="B6" s="152"/>
      <c r="C6" s="153"/>
      <c r="D6" s="11"/>
      <c r="E6" s="154"/>
      <c r="F6" s="154"/>
      <c r="G6" s="154"/>
      <c r="H6" s="154"/>
      <c r="I6" s="154"/>
      <c r="J6" s="154"/>
    </row>
    <row r="7" spans="1:10" s="2" customFormat="1" ht="118.5" customHeight="1" thickBot="1">
      <c r="B7" s="155"/>
      <c r="C7" s="156" t="s">
        <v>137</v>
      </c>
      <c r="D7" s="23" t="s">
        <v>193</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159</v>
      </c>
      <c r="C10" s="485" t="s">
        <v>0</v>
      </c>
      <c r="D10" s="134">
        <v>250</v>
      </c>
      <c r="E10" s="4">
        <v>59</v>
      </c>
      <c r="F10" s="4">
        <v>93</v>
      </c>
      <c r="G10" s="4">
        <v>17</v>
      </c>
      <c r="H10" s="4">
        <v>8</v>
      </c>
      <c r="I10" s="4">
        <v>46</v>
      </c>
      <c r="J10" s="4">
        <v>27</v>
      </c>
    </row>
    <row r="11" spans="1:10" ht="15.75" customHeight="1">
      <c r="B11" s="471"/>
      <c r="C11" s="464"/>
      <c r="D11" s="143">
        <v>100</v>
      </c>
      <c r="E11" s="7">
        <v>23.6</v>
      </c>
      <c r="F11" s="7">
        <v>37.200000000000003</v>
      </c>
      <c r="G11" s="7">
        <v>6.8</v>
      </c>
      <c r="H11" s="7">
        <v>3.2</v>
      </c>
      <c r="I11" s="7">
        <v>18.399999999999999</v>
      </c>
      <c r="J11" s="7">
        <v>10.8</v>
      </c>
    </row>
    <row r="12" spans="1:10" ht="15.75" customHeight="1">
      <c r="B12" s="471"/>
      <c r="C12" s="463" t="s">
        <v>1</v>
      </c>
      <c r="D12" s="14">
        <v>275</v>
      </c>
      <c r="E12" s="4">
        <v>52</v>
      </c>
      <c r="F12" s="4">
        <v>102</v>
      </c>
      <c r="G12" s="4">
        <v>41</v>
      </c>
      <c r="H12" s="4">
        <v>11</v>
      </c>
      <c r="I12" s="4">
        <v>43</v>
      </c>
      <c r="J12" s="4">
        <v>26</v>
      </c>
    </row>
    <row r="13" spans="1:10" ht="15.75" customHeight="1">
      <c r="B13" s="471"/>
      <c r="C13" s="464"/>
      <c r="D13" s="143">
        <v>100</v>
      </c>
      <c r="E13" s="7">
        <v>18.899999999999999</v>
      </c>
      <c r="F13" s="7">
        <v>37.1</v>
      </c>
      <c r="G13" s="7">
        <v>14.9</v>
      </c>
      <c r="H13" s="7">
        <v>4</v>
      </c>
      <c r="I13" s="7">
        <v>15.6</v>
      </c>
      <c r="J13" s="7">
        <v>9.5</v>
      </c>
    </row>
    <row r="14" spans="1:10" ht="15.75" customHeight="1">
      <c r="B14" s="471"/>
      <c r="C14" s="463" t="s">
        <v>2</v>
      </c>
      <c r="D14" s="14">
        <v>270</v>
      </c>
      <c r="E14" s="4">
        <v>37</v>
      </c>
      <c r="F14" s="4">
        <v>113</v>
      </c>
      <c r="G14" s="4">
        <v>46</v>
      </c>
      <c r="H14" s="4">
        <v>14</v>
      </c>
      <c r="I14" s="4">
        <v>43</v>
      </c>
      <c r="J14" s="4">
        <v>17</v>
      </c>
    </row>
    <row r="15" spans="1:10" ht="15.75" customHeight="1">
      <c r="B15" s="471"/>
      <c r="C15" s="464"/>
      <c r="D15" s="143">
        <v>100</v>
      </c>
      <c r="E15" s="7">
        <v>13.7</v>
      </c>
      <c r="F15" s="7">
        <v>41.9</v>
      </c>
      <c r="G15" s="7">
        <v>17</v>
      </c>
      <c r="H15" s="7">
        <v>5.2</v>
      </c>
      <c r="I15" s="7">
        <v>15.9</v>
      </c>
      <c r="J15" s="7">
        <v>6.3</v>
      </c>
    </row>
    <row r="16" spans="1:10" ht="15.75" customHeight="1">
      <c r="B16" s="471"/>
      <c r="C16" s="463" t="s">
        <v>3</v>
      </c>
      <c r="D16" s="14">
        <v>1524</v>
      </c>
      <c r="E16" s="4">
        <v>243</v>
      </c>
      <c r="F16" s="4">
        <v>675</v>
      </c>
      <c r="G16" s="4">
        <v>255</v>
      </c>
      <c r="H16" s="4">
        <v>73</v>
      </c>
      <c r="I16" s="4">
        <v>196</v>
      </c>
      <c r="J16" s="4">
        <v>82</v>
      </c>
    </row>
    <row r="17" spans="2:10" ht="15.75" customHeight="1">
      <c r="B17" s="471"/>
      <c r="C17" s="464"/>
      <c r="D17" s="143">
        <v>100</v>
      </c>
      <c r="E17" s="7">
        <v>15.9</v>
      </c>
      <c r="F17" s="7">
        <v>44.3</v>
      </c>
      <c r="G17" s="7">
        <v>16.7</v>
      </c>
      <c r="H17" s="7">
        <v>4.8</v>
      </c>
      <c r="I17" s="7">
        <v>12.9</v>
      </c>
      <c r="J17" s="7">
        <v>5.4</v>
      </c>
    </row>
    <row r="18" spans="2:10" ht="15.75" customHeight="1">
      <c r="B18" s="471"/>
      <c r="C18" s="463" t="s">
        <v>4</v>
      </c>
      <c r="D18" s="14">
        <v>3087</v>
      </c>
      <c r="E18" s="4">
        <v>440</v>
      </c>
      <c r="F18" s="4">
        <v>1441</v>
      </c>
      <c r="G18" s="4">
        <v>475</v>
      </c>
      <c r="H18" s="4">
        <v>146</v>
      </c>
      <c r="I18" s="4">
        <v>433</v>
      </c>
      <c r="J18" s="4">
        <v>152</v>
      </c>
    </row>
    <row r="19" spans="2:10" ht="15.75" customHeight="1">
      <c r="B19" s="471"/>
      <c r="C19" s="464"/>
      <c r="D19" s="143">
        <v>100</v>
      </c>
      <c r="E19" s="7">
        <v>14.3</v>
      </c>
      <c r="F19" s="7">
        <v>46.7</v>
      </c>
      <c r="G19" s="7">
        <v>15.4</v>
      </c>
      <c r="H19" s="7">
        <v>4.7</v>
      </c>
      <c r="I19" s="7">
        <v>14</v>
      </c>
      <c r="J19" s="7">
        <v>4.9000000000000004</v>
      </c>
    </row>
    <row r="20" spans="2:10" ht="15.75" customHeight="1">
      <c r="B20" s="471"/>
      <c r="C20" s="463" t="s">
        <v>5</v>
      </c>
      <c r="D20" s="14">
        <v>13515</v>
      </c>
      <c r="E20" s="4">
        <v>1190</v>
      </c>
      <c r="F20" s="4">
        <v>4545</v>
      </c>
      <c r="G20" s="4">
        <v>1906</v>
      </c>
      <c r="H20" s="4">
        <v>1076</v>
      </c>
      <c r="I20" s="4">
        <v>4139</v>
      </c>
      <c r="J20" s="4">
        <v>659</v>
      </c>
    </row>
    <row r="21" spans="2:10" ht="15.75" customHeight="1">
      <c r="B21" s="472"/>
      <c r="C21" s="473"/>
      <c r="D21" s="133">
        <v>100</v>
      </c>
      <c r="E21" s="6">
        <v>8.8000000000000007</v>
      </c>
      <c r="F21" s="6">
        <v>33.6</v>
      </c>
      <c r="G21" s="6">
        <v>14.1</v>
      </c>
      <c r="H21" s="6">
        <v>8</v>
      </c>
      <c r="I21" s="6">
        <v>30.6</v>
      </c>
      <c r="J21" s="6">
        <v>4.9000000000000004</v>
      </c>
    </row>
  </sheetData>
  <mergeCells count="8">
    <mergeCell ref="B8:C9"/>
    <mergeCell ref="B10:B21"/>
    <mergeCell ref="C10:C11"/>
    <mergeCell ref="C12:C13"/>
    <mergeCell ref="C14:C15"/>
    <mergeCell ref="C16:C17"/>
    <mergeCell ref="C18:C19"/>
    <mergeCell ref="C20:C21"/>
  </mergeCells>
  <phoneticPr fontId="2"/>
  <conditionalFormatting sqref="E9:J9">
    <cfRule type="top10" dxfId="561" priority="7" rank="1"/>
  </conditionalFormatting>
  <conditionalFormatting sqref="E11:J11">
    <cfRule type="top10" dxfId="560" priority="6" rank="1"/>
  </conditionalFormatting>
  <conditionalFormatting sqref="E13:J13">
    <cfRule type="top10" dxfId="559" priority="5" rank="1"/>
  </conditionalFormatting>
  <conditionalFormatting sqref="E15:J15">
    <cfRule type="top10" dxfId="558" priority="4" rank="1"/>
  </conditionalFormatting>
  <conditionalFormatting sqref="E17:J17">
    <cfRule type="top10" dxfId="557" priority="3" rank="1"/>
  </conditionalFormatting>
  <conditionalFormatting sqref="E19:J19">
    <cfRule type="top10" dxfId="556" priority="2" rank="1"/>
  </conditionalFormatting>
  <conditionalFormatting sqref="E21:J21">
    <cfRule type="top10" dxfId="555"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50" t="s">
        <v>170</v>
      </c>
    </row>
    <row r="3" spans="1:10" ht="15.75" customHeight="1">
      <c r="B3" s="150" t="s">
        <v>180</v>
      </c>
    </row>
    <row r="4" spans="1:10" ht="15.75" customHeight="1">
      <c r="B4" s="150" t="s">
        <v>189</v>
      </c>
    </row>
    <row r="6" spans="1:10" ht="3" customHeight="1">
      <c r="B6" s="152"/>
      <c r="C6" s="153"/>
      <c r="D6" s="11"/>
      <c r="E6" s="154"/>
      <c r="F6" s="154"/>
      <c r="G6" s="154"/>
      <c r="H6" s="154"/>
      <c r="I6" s="154"/>
      <c r="J6" s="154"/>
    </row>
    <row r="7" spans="1:10" s="2" customFormat="1" ht="118.5" customHeight="1" thickBot="1">
      <c r="B7" s="155"/>
      <c r="C7" s="156" t="s">
        <v>137</v>
      </c>
      <c r="D7" s="23" t="s">
        <v>182</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162</v>
      </c>
      <c r="C10" s="485" t="s">
        <v>0</v>
      </c>
      <c r="D10" s="134">
        <v>229</v>
      </c>
      <c r="E10" s="4">
        <v>54</v>
      </c>
      <c r="F10" s="4">
        <v>84</v>
      </c>
      <c r="G10" s="4">
        <v>36</v>
      </c>
      <c r="H10" s="4">
        <v>12</v>
      </c>
      <c r="I10" s="4">
        <v>19</v>
      </c>
      <c r="J10" s="4">
        <v>24</v>
      </c>
    </row>
    <row r="11" spans="1:10" ht="15.75" customHeight="1">
      <c r="B11" s="471"/>
      <c r="C11" s="464"/>
      <c r="D11" s="143">
        <v>100</v>
      </c>
      <c r="E11" s="7">
        <v>23.6</v>
      </c>
      <c r="F11" s="7">
        <v>36.700000000000003</v>
      </c>
      <c r="G11" s="7">
        <v>15.7</v>
      </c>
      <c r="H11" s="7">
        <v>5.2</v>
      </c>
      <c r="I11" s="7">
        <v>8.3000000000000007</v>
      </c>
      <c r="J11" s="7">
        <v>10.5</v>
      </c>
    </row>
    <row r="12" spans="1:10" ht="15.75" customHeight="1">
      <c r="B12" s="471"/>
      <c r="C12" s="463" t="s">
        <v>1</v>
      </c>
      <c r="D12" s="14">
        <v>218</v>
      </c>
      <c r="E12" s="4">
        <v>37</v>
      </c>
      <c r="F12" s="4">
        <v>104</v>
      </c>
      <c r="G12" s="4">
        <v>32</v>
      </c>
      <c r="H12" s="4">
        <v>12</v>
      </c>
      <c r="I12" s="4">
        <v>23</v>
      </c>
      <c r="J12" s="4">
        <v>10</v>
      </c>
    </row>
    <row r="13" spans="1:10" ht="15.75" customHeight="1">
      <c r="B13" s="471"/>
      <c r="C13" s="464"/>
      <c r="D13" s="143">
        <v>100</v>
      </c>
      <c r="E13" s="7">
        <v>17</v>
      </c>
      <c r="F13" s="7">
        <v>47.7</v>
      </c>
      <c r="G13" s="7">
        <v>14.7</v>
      </c>
      <c r="H13" s="7">
        <v>5.5</v>
      </c>
      <c r="I13" s="7">
        <v>10.6</v>
      </c>
      <c r="J13" s="7">
        <v>4.5999999999999996</v>
      </c>
    </row>
    <row r="14" spans="1:10" ht="15.75" customHeight="1">
      <c r="B14" s="471"/>
      <c r="C14" s="463" t="s">
        <v>2</v>
      </c>
      <c r="D14" s="14">
        <v>242</v>
      </c>
      <c r="E14" s="4">
        <v>35</v>
      </c>
      <c r="F14" s="4">
        <v>126</v>
      </c>
      <c r="G14" s="4">
        <v>38</v>
      </c>
      <c r="H14" s="4">
        <v>13</v>
      </c>
      <c r="I14" s="4">
        <v>19</v>
      </c>
      <c r="J14" s="4">
        <v>11</v>
      </c>
    </row>
    <row r="15" spans="1:10" ht="15.75" customHeight="1">
      <c r="B15" s="471"/>
      <c r="C15" s="464"/>
      <c r="D15" s="143">
        <v>100</v>
      </c>
      <c r="E15" s="7">
        <v>14.5</v>
      </c>
      <c r="F15" s="7">
        <v>52.1</v>
      </c>
      <c r="G15" s="7">
        <v>15.7</v>
      </c>
      <c r="H15" s="7">
        <v>5.4</v>
      </c>
      <c r="I15" s="7">
        <v>7.9</v>
      </c>
      <c r="J15" s="7">
        <v>4.5</v>
      </c>
    </row>
    <row r="16" spans="1:10" ht="15.75" customHeight="1">
      <c r="B16" s="471"/>
      <c r="C16" s="463" t="s">
        <v>3</v>
      </c>
      <c r="D16" s="14">
        <v>1579</v>
      </c>
      <c r="E16" s="4">
        <v>233</v>
      </c>
      <c r="F16" s="4">
        <v>804</v>
      </c>
      <c r="G16" s="4">
        <v>276</v>
      </c>
      <c r="H16" s="4">
        <v>68</v>
      </c>
      <c r="I16" s="4">
        <v>141</v>
      </c>
      <c r="J16" s="4">
        <v>57</v>
      </c>
    </row>
    <row r="17" spans="2:10" ht="15.75" customHeight="1">
      <c r="B17" s="471"/>
      <c r="C17" s="464"/>
      <c r="D17" s="143">
        <v>100</v>
      </c>
      <c r="E17" s="7">
        <v>14.8</v>
      </c>
      <c r="F17" s="7">
        <v>50.9</v>
      </c>
      <c r="G17" s="7">
        <v>17.5</v>
      </c>
      <c r="H17" s="7">
        <v>4.3</v>
      </c>
      <c r="I17" s="7">
        <v>8.9</v>
      </c>
      <c r="J17" s="7">
        <v>3.6</v>
      </c>
    </row>
    <row r="18" spans="2:10" ht="15.75" customHeight="1">
      <c r="B18" s="471"/>
      <c r="C18" s="463" t="s">
        <v>4</v>
      </c>
      <c r="D18" s="14">
        <v>8037</v>
      </c>
      <c r="E18" s="4">
        <v>927</v>
      </c>
      <c r="F18" s="4">
        <v>3562</v>
      </c>
      <c r="G18" s="4">
        <v>1346</v>
      </c>
      <c r="H18" s="4">
        <v>464</v>
      </c>
      <c r="I18" s="4">
        <v>1426</v>
      </c>
      <c r="J18" s="4">
        <v>312</v>
      </c>
    </row>
    <row r="19" spans="2:10" ht="15.75" customHeight="1">
      <c r="B19" s="471"/>
      <c r="C19" s="464"/>
      <c r="D19" s="143">
        <v>100</v>
      </c>
      <c r="E19" s="7">
        <v>11.5</v>
      </c>
      <c r="F19" s="7">
        <v>44.3</v>
      </c>
      <c r="G19" s="7">
        <v>16.7</v>
      </c>
      <c r="H19" s="7">
        <v>5.8</v>
      </c>
      <c r="I19" s="7">
        <v>17.7</v>
      </c>
      <c r="J19" s="7">
        <v>3.9</v>
      </c>
    </row>
    <row r="20" spans="2:10" ht="15.75" customHeight="1">
      <c r="B20" s="471"/>
      <c r="C20" s="463" t="s">
        <v>5</v>
      </c>
      <c r="D20" s="14">
        <v>8689</v>
      </c>
      <c r="E20" s="4">
        <v>712</v>
      </c>
      <c r="F20" s="4">
        <v>2388</v>
      </c>
      <c r="G20" s="4">
        <v>1069</v>
      </c>
      <c r="H20" s="4">
        <v>762</v>
      </c>
      <c r="I20" s="4">
        <v>3244</v>
      </c>
      <c r="J20" s="4">
        <v>514</v>
      </c>
    </row>
    <row r="21" spans="2:10" ht="15.75" customHeight="1">
      <c r="B21" s="472"/>
      <c r="C21" s="473"/>
      <c r="D21" s="133">
        <v>100</v>
      </c>
      <c r="E21" s="6">
        <v>8.1999999999999993</v>
      </c>
      <c r="F21" s="6">
        <v>27.5</v>
      </c>
      <c r="G21" s="6">
        <v>12.3</v>
      </c>
      <c r="H21" s="6">
        <v>8.8000000000000007</v>
      </c>
      <c r="I21" s="6">
        <v>37.299999999999997</v>
      </c>
      <c r="J21" s="6">
        <v>5.9</v>
      </c>
    </row>
  </sheetData>
  <mergeCells count="8">
    <mergeCell ref="B8:C9"/>
    <mergeCell ref="B10:B21"/>
    <mergeCell ref="C10:C11"/>
    <mergeCell ref="C12:C13"/>
    <mergeCell ref="C14:C15"/>
    <mergeCell ref="C16:C17"/>
    <mergeCell ref="C18:C19"/>
    <mergeCell ref="C20:C21"/>
  </mergeCells>
  <phoneticPr fontId="2"/>
  <conditionalFormatting sqref="E9:J9">
    <cfRule type="top10" dxfId="554" priority="7" rank="1"/>
  </conditionalFormatting>
  <conditionalFormatting sqref="E11:J11">
    <cfRule type="top10" dxfId="553" priority="6" rank="1"/>
  </conditionalFormatting>
  <conditionalFormatting sqref="E13:J13">
    <cfRule type="top10" dxfId="552" priority="5" rank="1"/>
  </conditionalFormatting>
  <conditionalFormatting sqref="E15:J15">
    <cfRule type="top10" dxfId="551" priority="4" rank="1"/>
  </conditionalFormatting>
  <conditionalFormatting sqref="E17:J17">
    <cfRule type="top10" dxfId="550" priority="3" rank="1"/>
  </conditionalFormatting>
  <conditionalFormatting sqref="E19:J19">
    <cfRule type="top10" dxfId="549" priority="2" rank="1"/>
  </conditionalFormatting>
  <conditionalFormatting sqref="E21:J21">
    <cfRule type="top10" dxfId="548"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51" t="s">
        <v>170</v>
      </c>
    </row>
    <row r="3" spans="1:10" ht="15.75" customHeight="1">
      <c r="B3" s="151" t="s">
        <v>180</v>
      </c>
    </row>
    <row r="4" spans="1:10" ht="15.75" customHeight="1">
      <c r="B4" s="151" t="s">
        <v>190</v>
      </c>
    </row>
    <row r="6" spans="1:10" ht="3" customHeight="1">
      <c r="B6" s="152"/>
      <c r="C6" s="153"/>
      <c r="D6" s="11"/>
      <c r="E6" s="154"/>
      <c r="F6" s="154"/>
      <c r="G6" s="154"/>
      <c r="H6" s="154"/>
      <c r="I6" s="154"/>
      <c r="J6" s="154"/>
    </row>
    <row r="7" spans="1:10" s="2" customFormat="1" ht="118.5" customHeight="1" thickBot="1">
      <c r="B7" s="155"/>
      <c r="C7" s="156" t="s">
        <v>137</v>
      </c>
      <c r="D7" s="23" t="s">
        <v>192</v>
      </c>
      <c r="E7" s="157" t="s">
        <v>54</v>
      </c>
      <c r="F7" s="157" t="s">
        <v>55</v>
      </c>
      <c r="G7" s="157" t="s">
        <v>56</v>
      </c>
      <c r="H7" s="157" t="s">
        <v>57</v>
      </c>
      <c r="I7" s="157" t="s">
        <v>17</v>
      </c>
      <c r="J7" s="157" t="s">
        <v>50</v>
      </c>
    </row>
    <row r="8" spans="1:10" ht="15.75" customHeight="1" thickTop="1">
      <c r="B8" s="465" t="s">
        <v>138</v>
      </c>
      <c r="C8" s="466"/>
      <c r="D8" s="158">
        <v>27166</v>
      </c>
      <c r="E8" s="4">
        <v>2952</v>
      </c>
      <c r="F8" s="4">
        <v>9574</v>
      </c>
      <c r="G8" s="4">
        <v>3762</v>
      </c>
      <c r="H8" s="4">
        <v>1855</v>
      </c>
      <c r="I8" s="4">
        <v>6780</v>
      </c>
      <c r="J8" s="4">
        <v>2243</v>
      </c>
    </row>
    <row r="9" spans="1:10" ht="15.75" customHeight="1">
      <c r="B9" s="467"/>
      <c r="C9" s="468"/>
      <c r="D9" s="133">
        <v>100</v>
      </c>
      <c r="E9" s="6">
        <v>10.9</v>
      </c>
      <c r="F9" s="6">
        <v>35.200000000000003</v>
      </c>
      <c r="G9" s="6">
        <v>13.8</v>
      </c>
      <c r="H9" s="6">
        <v>6.8</v>
      </c>
      <c r="I9" s="6">
        <v>25</v>
      </c>
      <c r="J9" s="6">
        <v>8.3000000000000007</v>
      </c>
    </row>
    <row r="10" spans="1:10" ht="15.75" customHeight="1">
      <c r="B10" s="470" t="s">
        <v>163</v>
      </c>
      <c r="C10" s="485" t="s">
        <v>0</v>
      </c>
      <c r="D10" s="134">
        <v>3528</v>
      </c>
      <c r="E10" s="4">
        <v>347</v>
      </c>
      <c r="F10" s="4">
        <v>1415</v>
      </c>
      <c r="G10" s="4">
        <v>551</v>
      </c>
      <c r="H10" s="4">
        <v>213</v>
      </c>
      <c r="I10" s="4">
        <v>868</v>
      </c>
      <c r="J10" s="4">
        <v>134</v>
      </c>
    </row>
    <row r="11" spans="1:10" ht="15.75" customHeight="1">
      <c r="B11" s="471"/>
      <c r="C11" s="464"/>
      <c r="D11" s="143">
        <v>100</v>
      </c>
      <c r="E11" s="7">
        <v>9.8000000000000007</v>
      </c>
      <c r="F11" s="7">
        <v>40.1</v>
      </c>
      <c r="G11" s="7">
        <v>15.6</v>
      </c>
      <c r="H11" s="7">
        <v>6</v>
      </c>
      <c r="I11" s="7">
        <v>24.6</v>
      </c>
      <c r="J11" s="7">
        <v>3.8</v>
      </c>
    </row>
    <row r="12" spans="1:10" ht="15.75" customHeight="1">
      <c r="B12" s="471"/>
      <c r="C12" s="463" t="s">
        <v>1</v>
      </c>
      <c r="D12" s="14">
        <v>1366</v>
      </c>
      <c r="E12" s="4">
        <v>126</v>
      </c>
      <c r="F12" s="4">
        <v>567</v>
      </c>
      <c r="G12" s="4">
        <v>213</v>
      </c>
      <c r="H12" s="4">
        <v>101</v>
      </c>
      <c r="I12" s="4">
        <v>317</v>
      </c>
      <c r="J12" s="4">
        <v>42</v>
      </c>
    </row>
    <row r="13" spans="1:10" ht="15.75" customHeight="1">
      <c r="B13" s="471"/>
      <c r="C13" s="464"/>
      <c r="D13" s="143">
        <v>100</v>
      </c>
      <c r="E13" s="7">
        <v>9.1999999999999993</v>
      </c>
      <c r="F13" s="7">
        <v>41.5</v>
      </c>
      <c r="G13" s="7">
        <v>15.6</v>
      </c>
      <c r="H13" s="7">
        <v>7.4</v>
      </c>
      <c r="I13" s="7">
        <v>23.2</v>
      </c>
      <c r="J13" s="7">
        <v>3.1</v>
      </c>
    </row>
    <row r="14" spans="1:10" ht="15.75" customHeight="1">
      <c r="B14" s="471"/>
      <c r="C14" s="463" t="s">
        <v>2</v>
      </c>
      <c r="D14" s="14">
        <v>362</v>
      </c>
      <c r="E14" s="4">
        <v>36</v>
      </c>
      <c r="F14" s="4">
        <v>149</v>
      </c>
      <c r="G14" s="4">
        <v>59</v>
      </c>
      <c r="H14" s="4">
        <v>30</v>
      </c>
      <c r="I14" s="4">
        <v>70</v>
      </c>
      <c r="J14" s="4">
        <v>18</v>
      </c>
    </row>
    <row r="15" spans="1:10" ht="15.75" customHeight="1">
      <c r="B15" s="471"/>
      <c r="C15" s="464"/>
      <c r="D15" s="143">
        <v>100</v>
      </c>
      <c r="E15" s="7">
        <v>9.9</v>
      </c>
      <c r="F15" s="7">
        <v>41.2</v>
      </c>
      <c r="G15" s="7">
        <v>16.3</v>
      </c>
      <c r="H15" s="7">
        <v>8.3000000000000007</v>
      </c>
      <c r="I15" s="7">
        <v>19.3</v>
      </c>
      <c r="J15" s="7">
        <v>5</v>
      </c>
    </row>
    <row r="16" spans="1:10" ht="15.75" customHeight="1">
      <c r="B16" s="471"/>
      <c r="C16" s="463" t="s">
        <v>3</v>
      </c>
      <c r="D16" s="14">
        <v>608</v>
      </c>
      <c r="E16" s="4">
        <v>81</v>
      </c>
      <c r="F16" s="4">
        <v>263</v>
      </c>
      <c r="G16" s="4">
        <v>94</v>
      </c>
      <c r="H16" s="4">
        <v>35</v>
      </c>
      <c r="I16" s="4">
        <v>107</v>
      </c>
      <c r="J16" s="4">
        <v>28</v>
      </c>
    </row>
    <row r="17" spans="2:10" ht="15.75" customHeight="1">
      <c r="B17" s="471"/>
      <c r="C17" s="464"/>
      <c r="D17" s="143">
        <v>100</v>
      </c>
      <c r="E17" s="7">
        <v>13.3</v>
      </c>
      <c r="F17" s="7">
        <v>43.3</v>
      </c>
      <c r="G17" s="7">
        <v>15.5</v>
      </c>
      <c r="H17" s="7">
        <v>5.8</v>
      </c>
      <c r="I17" s="7">
        <v>17.600000000000001</v>
      </c>
      <c r="J17" s="7">
        <v>4.5999999999999996</v>
      </c>
    </row>
    <row r="18" spans="2:10" ht="15.75" customHeight="1">
      <c r="B18" s="471"/>
      <c r="C18" s="463" t="s">
        <v>4</v>
      </c>
      <c r="D18" s="14">
        <v>1166</v>
      </c>
      <c r="E18" s="4">
        <v>145</v>
      </c>
      <c r="F18" s="4">
        <v>518</v>
      </c>
      <c r="G18" s="4">
        <v>213</v>
      </c>
      <c r="H18" s="4">
        <v>59</v>
      </c>
      <c r="I18" s="4">
        <v>190</v>
      </c>
      <c r="J18" s="4">
        <v>41</v>
      </c>
    </row>
    <row r="19" spans="2:10" ht="15.75" customHeight="1">
      <c r="B19" s="471"/>
      <c r="C19" s="464"/>
      <c r="D19" s="143">
        <v>100</v>
      </c>
      <c r="E19" s="7">
        <v>12.4</v>
      </c>
      <c r="F19" s="7">
        <v>44.4</v>
      </c>
      <c r="G19" s="7">
        <v>18.3</v>
      </c>
      <c r="H19" s="7">
        <v>5.0999999999999996</v>
      </c>
      <c r="I19" s="7">
        <v>16.3</v>
      </c>
      <c r="J19" s="7">
        <v>3.5</v>
      </c>
    </row>
    <row r="20" spans="2:10" ht="15.75" customHeight="1">
      <c r="B20" s="471"/>
      <c r="C20" s="463" t="s">
        <v>5</v>
      </c>
      <c r="D20" s="14">
        <v>11655</v>
      </c>
      <c r="E20" s="4">
        <v>1173</v>
      </c>
      <c r="F20" s="4">
        <v>3976</v>
      </c>
      <c r="G20" s="4">
        <v>1598</v>
      </c>
      <c r="H20" s="4">
        <v>893</v>
      </c>
      <c r="I20" s="4">
        <v>3383</v>
      </c>
      <c r="J20" s="4">
        <v>632</v>
      </c>
    </row>
    <row r="21" spans="2:10" ht="15.75" customHeight="1">
      <c r="B21" s="472"/>
      <c r="C21" s="473"/>
      <c r="D21" s="133">
        <v>100</v>
      </c>
      <c r="E21" s="6">
        <v>10.1</v>
      </c>
      <c r="F21" s="6">
        <v>34.1</v>
      </c>
      <c r="G21" s="6">
        <v>13.7</v>
      </c>
      <c r="H21" s="6">
        <v>7.7</v>
      </c>
      <c r="I21" s="6">
        <v>29</v>
      </c>
      <c r="J21" s="6">
        <v>5.4</v>
      </c>
    </row>
  </sheetData>
  <mergeCells count="8">
    <mergeCell ref="B8:C9"/>
    <mergeCell ref="B10:B21"/>
    <mergeCell ref="C10:C11"/>
    <mergeCell ref="C12:C13"/>
    <mergeCell ref="C14:C15"/>
    <mergeCell ref="C16:C17"/>
    <mergeCell ref="C18:C19"/>
    <mergeCell ref="C20:C21"/>
  </mergeCells>
  <phoneticPr fontId="2"/>
  <conditionalFormatting sqref="E9:J9">
    <cfRule type="top10" dxfId="547" priority="7" rank="1"/>
  </conditionalFormatting>
  <conditionalFormatting sqref="E11:J11">
    <cfRule type="top10" dxfId="546" priority="6" rank="1"/>
  </conditionalFormatting>
  <conditionalFormatting sqref="E13:J13">
    <cfRule type="top10" dxfId="545" priority="5" rank="1"/>
  </conditionalFormatting>
  <conditionalFormatting sqref="E15:J15">
    <cfRule type="top10" dxfId="544" priority="4" rank="1"/>
  </conditionalFormatting>
  <conditionalFormatting sqref="E17:J17">
    <cfRule type="top10" dxfId="543" priority="3" rank="1"/>
  </conditionalFormatting>
  <conditionalFormatting sqref="E19:J19">
    <cfRule type="top10" dxfId="542" priority="2" rank="1"/>
  </conditionalFormatting>
  <conditionalFormatting sqref="E21:J21">
    <cfRule type="top10" dxfId="541"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topLeftCell="A2" zoomScaleNormal="100" workbookViewId="0">
      <selection activeCell="B1" sqref="B1"/>
    </sheetView>
  </sheetViews>
  <sheetFormatPr defaultColWidth="8.625" defaultRowHeight="15.75" customHeight="1"/>
  <cols>
    <col min="1" max="2" width="5.625" style="1" customWidth="1"/>
    <col min="3" max="3" width="28.625" style="1" customWidth="1"/>
    <col min="4" max="16384" width="8.625" style="1"/>
  </cols>
  <sheetData>
    <row r="1" spans="1:10" ht="15.75" customHeight="1">
      <c r="A1" s="461"/>
    </row>
    <row r="2" spans="1:10" ht="15.75" customHeight="1">
      <c r="B2" s="166" t="s">
        <v>170</v>
      </c>
    </row>
    <row r="3" spans="1:10" ht="15.75" customHeight="1">
      <c r="B3" s="166" t="s">
        <v>195</v>
      </c>
    </row>
    <row r="4" spans="1:10" ht="15.75" customHeight="1">
      <c r="B4" s="166" t="s">
        <v>181</v>
      </c>
    </row>
    <row r="6" spans="1:10" ht="3" customHeight="1">
      <c r="B6" s="159"/>
      <c r="C6" s="9"/>
      <c r="D6" s="160"/>
      <c r="E6" s="11"/>
      <c r="F6" s="161"/>
      <c r="G6" s="161"/>
      <c r="H6" s="161"/>
      <c r="I6" s="161"/>
      <c r="J6" s="161"/>
    </row>
    <row r="7" spans="1:10" s="2" customFormat="1" ht="118.5" customHeight="1" thickBot="1">
      <c r="B7" s="162"/>
      <c r="C7" s="21" t="s">
        <v>137</v>
      </c>
      <c r="D7" s="22" t="s">
        <v>42</v>
      </c>
      <c r="E7" s="23" t="s">
        <v>194</v>
      </c>
      <c r="F7" s="163" t="s">
        <v>55</v>
      </c>
      <c r="G7" s="163" t="s">
        <v>56</v>
      </c>
      <c r="H7" s="163" t="s">
        <v>57</v>
      </c>
      <c r="I7" s="163" t="s">
        <v>17</v>
      </c>
      <c r="J7" s="163" t="s">
        <v>50</v>
      </c>
    </row>
    <row r="8" spans="1:10" ht="15.75" customHeight="1" thickTop="1">
      <c r="B8" s="467" t="s">
        <v>138</v>
      </c>
      <c r="C8" s="468"/>
      <c r="D8" s="18">
        <v>27166</v>
      </c>
      <c r="E8" s="14">
        <v>2952</v>
      </c>
      <c r="F8" s="4">
        <v>9574</v>
      </c>
      <c r="G8" s="4">
        <v>3762</v>
      </c>
      <c r="H8" s="4">
        <v>1855</v>
      </c>
      <c r="I8" s="4">
        <v>6780</v>
      </c>
      <c r="J8" s="4">
        <v>2243</v>
      </c>
    </row>
    <row r="9" spans="1:10" ht="15.75" customHeight="1">
      <c r="B9" s="480"/>
      <c r="C9" s="481"/>
      <c r="D9" s="17">
        <v>100</v>
      </c>
      <c r="E9" s="13">
        <v>10.9</v>
      </c>
      <c r="F9" s="6">
        <v>35.200000000000003</v>
      </c>
      <c r="G9" s="6">
        <v>13.8</v>
      </c>
      <c r="H9" s="6">
        <v>6.8</v>
      </c>
      <c r="I9" s="6">
        <v>25</v>
      </c>
      <c r="J9" s="6">
        <v>8.3000000000000007</v>
      </c>
    </row>
    <row r="10" spans="1:10" ht="15.75" customHeight="1">
      <c r="B10" s="470" t="s">
        <v>618</v>
      </c>
      <c r="C10" s="482" t="s">
        <v>85</v>
      </c>
      <c r="D10" s="164">
        <v>4464</v>
      </c>
      <c r="E10" s="12">
        <v>579</v>
      </c>
      <c r="F10" s="165">
        <v>1868</v>
      </c>
      <c r="G10" s="165">
        <v>697</v>
      </c>
      <c r="H10" s="165">
        <v>283</v>
      </c>
      <c r="I10" s="165">
        <v>872</v>
      </c>
      <c r="J10" s="165">
        <v>165</v>
      </c>
    </row>
    <row r="11" spans="1:10" ht="15.75" customHeight="1">
      <c r="B11" s="471"/>
      <c r="C11" s="479"/>
      <c r="D11" s="19">
        <v>100</v>
      </c>
      <c r="E11" s="15">
        <v>13</v>
      </c>
      <c r="F11" s="7">
        <v>41.8</v>
      </c>
      <c r="G11" s="7">
        <v>15.6</v>
      </c>
      <c r="H11" s="7">
        <v>6.3</v>
      </c>
      <c r="I11" s="7">
        <v>19.5</v>
      </c>
      <c r="J11" s="7">
        <v>3.7</v>
      </c>
    </row>
    <row r="12" spans="1:10" ht="15.75" customHeight="1">
      <c r="B12" s="471"/>
      <c r="C12" s="478" t="s">
        <v>165</v>
      </c>
      <c r="D12" s="18">
        <v>9708</v>
      </c>
      <c r="E12" s="14">
        <v>1311</v>
      </c>
      <c r="F12" s="4">
        <v>4280</v>
      </c>
      <c r="G12" s="4">
        <v>1570</v>
      </c>
      <c r="H12" s="4">
        <v>529</v>
      </c>
      <c r="I12" s="4">
        <v>1625</v>
      </c>
      <c r="J12" s="4">
        <v>393</v>
      </c>
    </row>
    <row r="13" spans="1:10" ht="15.75" customHeight="1">
      <c r="B13" s="471"/>
      <c r="C13" s="479"/>
      <c r="D13" s="19">
        <v>100</v>
      </c>
      <c r="E13" s="15">
        <v>13.5</v>
      </c>
      <c r="F13" s="7">
        <v>44.1</v>
      </c>
      <c r="G13" s="7">
        <v>16.2</v>
      </c>
      <c r="H13" s="7">
        <v>5.4</v>
      </c>
      <c r="I13" s="7">
        <v>16.7</v>
      </c>
      <c r="J13" s="7">
        <v>4</v>
      </c>
    </row>
    <row r="14" spans="1:10" ht="15.75" customHeight="1">
      <c r="B14" s="471"/>
      <c r="C14" s="478" t="s">
        <v>86</v>
      </c>
      <c r="D14" s="18">
        <v>1474</v>
      </c>
      <c r="E14" s="14">
        <v>232</v>
      </c>
      <c r="F14" s="4">
        <v>729</v>
      </c>
      <c r="G14" s="4">
        <v>263</v>
      </c>
      <c r="H14" s="4">
        <v>83</v>
      </c>
      <c r="I14" s="4">
        <v>126</v>
      </c>
      <c r="J14" s="4">
        <v>41</v>
      </c>
    </row>
    <row r="15" spans="1:10" ht="15.75" customHeight="1">
      <c r="B15" s="471"/>
      <c r="C15" s="479"/>
      <c r="D15" s="19">
        <v>100</v>
      </c>
      <c r="E15" s="15">
        <v>15.7</v>
      </c>
      <c r="F15" s="7">
        <v>49.5</v>
      </c>
      <c r="G15" s="7">
        <v>17.8</v>
      </c>
      <c r="H15" s="7">
        <v>5.6</v>
      </c>
      <c r="I15" s="7">
        <v>8.5</v>
      </c>
      <c r="J15" s="7">
        <v>2.8</v>
      </c>
    </row>
    <row r="16" spans="1:10" ht="15.75" customHeight="1">
      <c r="B16" s="471"/>
      <c r="C16" s="483" t="s">
        <v>87</v>
      </c>
      <c r="D16" s="20">
        <v>1661</v>
      </c>
      <c r="E16" s="16">
        <v>274</v>
      </c>
      <c r="F16" s="8">
        <v>808</v>
      </c>
      <c r="G16" s="8">
        <v>304</v>
      </c>
      <c r="H16" s="8">
        <v>79</v>
      </c>
      <c r="I16" s="8">
        <v>143</v>
      </c>
      <c r="J16" s="8">
        <v>53</v>
      </c>
    </row>
    <row r="17" spans="2:10" ht="15.75" customHeight="1">
      <c r="B17" s="471"/>
      <c r="C17" s="479"/>
      <c r="D17" s="19">
        <v>100</v>
      </c>
      <c r="E17" s="15">
        <v>16.5</v>
      </c>
      <c r="F17" s="7">
        <v>48.6</v>
      </c>
      <c r="G17" s="7">
        <v>18.3</v>
      </c>
      <c r="H17" s="7">
        <v>4.8</v>
      </c>
      <c r="I17" s="7">
        <v>8.6</v>
      </c>
      <c r="J17" s="7">
        <v>3.2</v>
      </c>
    </row>
    <row r="18" spans="2:10" ht="15.75" customHeight="1">
      <c r="B18" s="471"/>
      <c r="C18" s="478" t="s">
        <v>88</v>
      </c>
      <c r="D18" s="18">
        <v>5168</v>
      </c>
      <c r="E18" s="14">
        <v>702</v>
      </c>
      <c r="F18" s="4">
        <v>2484</v>
      </c>
      <c r="G18" s="4">
        <v>868</v>
      </c>
      <c r="H18" s="4">
        <v>239</v>
      </c>
      <c r="I18" s="4">
        <v>699</v>
      </c>
      <c r="J18" s="4">
        <v>176</v>
      </c>
    </row>
    <row r="19" spans="2:10" ht="15.75" customHeight="1">
      <c r="B19" s="471"/>
      <c r="C19" s="479"/>
      <c r="D19" s="19">
        <v>100</v>
      </c>
      <c r="E19" s="15">
        <v>13.6</v>
      </c>
      <c r="F19" s="7">
        <v>48.1</v>
      </c>
      <c r="G19" s="7">
        <v>16.8</v>
      </c>
      <c r="H19" s="7">
        <v>4.5999999999999996</v>
      </c>
      <c r="I19" s="7">
        <v>13.5</v>
      </c>
      <c r="J19" s="7">
        <v>3.4</v>
      </c>
    </row>
    <row r="20" spans="2:10" ht="15.75" customHeight="1">
      <c r="B20" s="471"/>
      <c r="C20" s="478" t="s">
        <v>89</v>
      </c>
      <c r="D20" s="18">
        <v>1895</v>
      </c>
      <c r="E20" s="14">
        <v>329</v>
      </c>
      <c r="F20" s="4">
        <v>944</v>
      </c>
      <c r="G20" s="4">
        <v>313</v>
      </c>
      <c r="H20" s="4">
        <v>73</v>
      </c>
      <c r="I20" s="4">
        <v>176</v>
      </c>
      <c r="J20" s="4">
        <v>60</v>
      </c>
    </row>
    <row r="21" spans="2:10" ht="15.75" customHeight="1">
      <c r="B21" s="471"/>
      <c r="C21" s="479"/>
      <c r="D21" s="19">
        <v>100</v>
      </c>
      <c r="E21" s="15">
        <v>17.399999999999999</v>
      </c>
      <c r="F21" s="7">
        <v>49.8</v>
      </c>
      <c r="G21" s="7">
        <v>16.5</v>
      </c>
      <c r="H21" s="7">
        <v>3.9</v>
      </c>
      <c r="I21" s="7">
        <v>9.3000000000000007</v>
      </c>
      <c r="J21" s="7">
        <v>3.2</v>
      </c>
    </row>
    <row r="22" spans="2:10" ht="15.75" customHeight="1">
      <c r="B22" s="476"/>
      <c r="C22" s="483" t="s">
        <v>90</v>
      </c>
      <c r="D22" s="20">
        <v>1320</v>
      </c>
      <c r="E22" s="16">
        <v>258</v>
      </c>
      <c r="F22" s="8">
        <v>652</v>
      </c>
      <c r="G22" s="8">
        <v>216</v>
      </c>
      <c r="H22" s="8">
        <v>47</v>
      </c>
      <c r="I22" s="8">
        <v>104</v>
      </c>
      <c r="J22" s="8">
        <v>43</v>
      </c>
    </row>
    <row r="23" spans="2:10" ht="15.75" customHeight="1">
      <c r="B23" s="476"/>
      <c r="C23" s="479"/>
      <c r="D23" s="19">
        <v>100</v>
      </c>
      <c r="E23" s="15">
        <v>19.5</v>
      </c>
      <c r="F23" s="7">
        <v>49.4</v>
      </c>
      <c r="G23" s="7">
        <v>16.399999999999999</v>
      </c>
      <c r="H23" s="7">
        <v>3.6</v>
      </c>
      <c r="I23" s="7">
        <v>7.9</v>
      </c>
      <c r="J23" s="7">
        <v>3.3</v>
      </c>
    </row>
    <row r="24" spans="2:10" ht="15.75" customHeight="1">
      <c r="B24" s="476"/>
      <c r="C24" s="478" t="s">
        <v>91</v>
      </c>
      <c r="D24" s="18">
        <v>581</v>
      </c>
      <c r="E24" s="14">
        <v>90</v>
      </c>
      <c r="F24" s="4">
        <v>259</v>
      </c>
      <c r="G24" s="4">
        <v>106</v>
      </c>
      <c r="H24" s="4">
        <v>21</v>
      </c>
      <c r="I24" s="4">
        <v>85</v>
      </c>
      <c r="J24" s="4">
        <v>20</v>
      </c>
    </row>
    <row r="25" spans="2:10" ht="15.75" customHeight="1">
      <c r="B25" s="476"/>
      <c r="C25" s="478"/>
      <c r="D25" s="132">
        <v>100</v>
      </c>
      <c r="E25" s="131">
        <v>15.5</v>
      </c>
      <c r="F25" s="5">
        <v>44.6</v>
      </c>
      <c r="G25" s="5">
        <v>18.2</v>
      </c>
      <c r="H25" s="5">
        <v>3.6</v>
      </c>
      <c r="I25" s="5">
        <v>14.6</v>
      </c>
      <c r="J25" s="5">
        <v>3.4</v>
      </c>
    </row>
    <row r="26" spans="2:10" ht="15.75" customHeight="1">
      <c r="B26" s="476"/>
      <c r="C26" s="483" t="s">
        <v>92</v>
      </c>
      <c r="D26" s="20">
        <v>5266</v>
      </c>
      <c r="E26" s="16">
        <v>812</v>
      </c>
      <c r="F26" s="8">
        <v>2591</v>
      </c>
      <c r="G26" s="8">
        <v>883</v>
      </c>
      <c r="H26" s="8">
        <v>223</v>
      </c>
      <c r="I26" s="8">
        <v>586</v>
      </c>
      <c r="J26" s="8">
        <v>171</v>
      </c>
    </row>
    <row r="27" spans="2:10" ht="15.75" customHeight="1">
      <c r="B27" s="476"/>
      <c r="C27" s="479"/>
      <c r="D27" s="19">
        <v>100</v>
      </c>
      <c r="E27" s="15">
        <v>15.4</v>
      </c>
      <c r="F27" s="7">
        <v>49.2</v>
      </c>
      <c r="G27" s="7">
        <v>16.8</v>
      </c>
      <c r="H27" s="7">
        <v>4.2</v>
      </c>
      <c r="I27" s="7">
        <v>11.1</v>
      </c>
      <c r="J27" s="7">
        <v>3.2</v>
      </c>
    </row>
    <row r="28" spans="2:10" ht="15.75" customHeight="1">
      <c r="B28" s="476"/>
      <c r="C28" s="478" t="s">
        <v>93</v>
      </c>
      <c r="D28" s="18">
        <v>8936</v>
      </c>
      <c r="E28" s="14">
        <v>681</v>
      </c>
      <c r="F28" s="4">
        <v>2388</v>
      </c>
      <c r="G28" s="4">
        <v>1064</v>
      </c>
      <c r="H28" s="4">
        <v>820</v>
      </c>
      <c r="I28" s="4">
        <v>3454</v>
      </c>
      <c r="J28" s="4">
        <v>529</v>
      </c>
    </row>
    <row r="29" spans="2:10" ht="15.75" customHeight="1">
      <c r="B29" s="477"/>
      <c r="C29" s="484"/>
      <c r="D29" s="17">
        <v>100</v>
      </c>
      <c r="E29" s="13">
        <v>7.6</v>
      </c>
      <c r="F29" s="6">
        <v>26.7</v>
      </c>
      <c r="G29" s="6">
        <v>11.9</v>
      </c>
      <c r="H29" s="6">
        <v>9.1999999999999993</v>
      </c>
      <c r="I29" s="6">
        <v>38.700000000000003</v>
      </c>
      <c r="J29" s="6">
        <v>5.9</v>
      </c>
    </row>
  </sheetData>
  <mergeCells count="12">
    <mergeCell ref="C18:C19"/>
    <mergeCell ref="B8:C9"/>
    <mergeCell ref="C10:C11"/>
    <mergeCell ref="C12:C13"/>
    <mergeCell ref="C14:C15"/>
    <mergeCell ref="C16:C17"/>
    <mergeCell ref="B10:B29"/>
    <mergeCell ref="C20:C21"/>
    <mergeCell ref="C22:C23"/>
    <mergeCell ref="C24:C25"/>
    <mergeCell ref="C26:C27"/>
    <mergeCell ref="C28:C29"/>
  </mergeCells>
  <phoneticPr fontId="2"/>
  <conditionalFormatting sqref="E9:J9">
    <cfRule type="top10" dxfId="540" priority="137" rank="1"/>
  </conditionalFormatting>
  <conditionalFormatting sqref="E11:J11">
    <cfRule type="top10" dxfId="539" priority="138" rank="1"/>
  </conditionalFormatting>
  <conditionalFormatting sqref="E13:J13">
    <cfRule type="top10" dxfId="538" priority="139" rank="1"/>
  </conditionalFormatting>
  <conditionalFormatting sqref="E15:J15">
    <cfRule type="top10" dxfId="537" priority="140" rank="1"/>
  </conditionalFormatting>
  <conditionalFormatting sqref="E17:J17">
    <cfRule type="top10" dxfId="536" priority="141" rank="1"/>
  </conditionalFormatting>
  <conditionalFormatting sqref="E19:J19">
    <cfRule type="top10" dxfId="535" priority="142" rank="1"/>
  </conditionalFormatting>
  <conditionalFormatting sqref="E21:J21">
    <cfRule type="top10" dxfId="534" priority="143" rank="1"/>
  </conditionalFormatting>
  <conditionalFormatting sqref="E23:J23">
    <cfRule type="top10" dxfId="533" priority="144" rank="1"/>
  </conditionalFormatting>
  <conditionalFormatting sqref="E25:J25">
    <cfRule type="top10" dxfId="532" priority="145" rank="1"/>
  </conditionalFormatting>
  <conditionalFormatting sqref="E27:J27">
    <cfRule type="top10" dxfId="531" priority="146" rank="1"/>
  </conditionalFormatting>
  <conditionalFormatting sqref="E29:J29">
    <cfRule type="top10" dxfId="530" priority="147"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74" t="s">
        <v>198</v>
      </c>
    </row>
    <row r="3" spans="1:10" ht="15.75" customHeight="1">
      <c r="B3" s="174" t="s">
        <v>199</v>
      </c>
    </row>
    <row r="4" spans="1:10" ht="15.75" customHeight="1">
      <c r="B4" s="174" t="s">
        <v>200</v>
      </c>
    </row>
    <row r="6" spans="1:10" ht="3" customHeight="1">
      <c r="B6" s="167"/>
      <c r="C6" s="9"/>
      <c r="D6" s="168"/>
      <c r="E6" s="11"/>
      <c r="F6" s="169"/>
      <c r="G6" s="169"/>
      <c r="H6" s="169"/>
      <c r="I6" s="169"/>
      <c r="J6" s="169"/>
    </row>
    <row r="7" spans="1:10" s="2" customFormat="1" ht="118.5" customHeight="1" thickBot="1">
      <c r="B7" s="170"/>
      <c r="C7" s="21" t="s">
        <v>137</v>
      </c>
      <c r="D7" s="22" t="s">
        <v>42</v>
      </c>
      <c r="E7" s="23" t="s">
        <v>197</v>
      </c>
      <c r="F7" s="171" t="s">
        <v>59</v>
      </c>
      <c r="G7" s="171" t="s">
        <v>60</v>
      </c>
      <c r="H7" s="171" t="s">
        <v>61</v>
      </c>
      <c r="I7" s="171" t="s">
        <v>17</v>
      </c>
      <c r="J7" s="171" t="s">
        <v>50</v>
      </c>
    </row>
    <row r="8" spans="1:10" ht="15.75" customHeight="1" thickTop="1">
      <c r="B8" s="467" t="s">
        <v>138</v>
      </c>
      <c r="C8" s="468"/>
      <c r="D8" s="18">
        <v>27166</v>
      </c>
      <c r="E8" s="14">
        <v>8165</v>
      </c>
      <c r="F8" s="4">
        <v>10400</v>
      </c>
      <c r="G8" s="4">
        <v>4334</v>
      </c>
      <c r="H8" s="4">
        <v>1228</v>
      </c>
      <c r="I8" s="4">
        <v>1755</v>
      </c>
      <c r="J8" s="4">
        <v>1284</v>
      </c>
    </row>
    <row r="9" spans="1:10" ht="15.75" customHeight="1">
      <c r="B9" s="480"/>
      <c r="C9" s="481"/>
      <c r="D9" s="17">
        <v>100</v>
      </c>
      <c r="E9" s="13">
        <v>30.1</v>
      </c>
      <c r="F9" s="6">
        <v>38.299999999999997</v>
      </c>
      <c r="G9" s="6">
        <v>16</v>
      </c>
      <c r="H9" s="6">
        <v>4.5</v>
      </c>
      <c r="I9" s="6">
        <v>6.5</v>
      </c>
      <c r="J9" s="6">
        <v>4.7</v>
      </c>
    </row>
    <row r="10" spans="1:10" ht="15.75" customHeight="1">
      <c r="B10" s="470" t="s">
        <v>196</v>
      </c>
      <c r="C10" s="482" t="s">
        <v>102</v>
      </c>
      <c r="D10" s="172">
        <v>3578</v>
      </c>
      <c r="E10" s="12">
        <v>1756</v>
      </c>
      <c r="F10" s="173">
        <v>1318</v>
      </c>
      <c r="G10" s="173">
        <v>287</v>
      </c>
      <c r="H10" s="173">
        <v>56</v>
      </c>
      <c r="I10" s="173">
        <v>65</v>
      </c>
      <c r="J10" s="173">
        <v>96</v>
      </c>
    </row>
    <row r="11" spans="1:10" ht="15.75" customHeight="1">
      <c r="B11" s="471"/>
      <c r="C11" s="479"/>
      <c r="D11" s="19">
        <v>100</v>
      </c>
      <c r="E11" s="15">
        <v>49.1</v>
      </c>
      <c r="F11" s="7">
        <v>36.799999999999997</v>
      </c>
      <c r="G11" s="7">
        <v>8</v>
      </c>
      <c r="H11" s="7">
        <v>1.6</v>
      </c>
      <c r="I11" s="7">
        <v>1.8</v>
      </c>
      <c r="J11" s="7">
        <v>2.7</v>
      </c>
    </row>
    <row r="12" spans="1:10" ht="15.75" customHeight="1">
      <c r="B12" s="471"/>
      <c r="C12" s="478" t="s">
        <v>103</v>
      </c>
      <c r="D12" s="18">
        <v>5566</v>
      </c>
      <c r="E12" s="14">
        <v>2344</v>
      </c>
      <c r="F12" s="4">
        <v>2091</v>
      </c>
      <c r="G12" s="4">
        <v>624</v>
      </c>
      <c r="H12" s="4">
        <v>150</v>
      </c>
      <c r="I12" s="4">
        <v>176</v>
      </c>
      <c r="J12" s="4">
        <v>181</v>
      </c>
    </row>
    <row r="13" spans="1:10" ht="15.75" customHeight="1">
      <c r="B13" s="471"/>
      <c r="C13" s="479"/>
      <c r="D13" s="19">
        <v>100</v>
      </c>
      <c r="E13" s="15">
        <v>42.1</v>
      </c>
      <c r="F13" s="7">
        <v>37.6</v>
      </c>
      <c r="G13" s="7">
        <v>11.2</v>
      </c>
      <c r="H13" s="7">
        <v>2.7</v>
      </c>
      <c r="I13" s="7">
        <v>3.2</v>
      </c>
      <c r="J13" s="7">
        <v>3.3</v>
      </c>
    </row>
    <row r="14" spans="1:10" ht="15.75" customHeight="1">
      <c r="B14" s="471"/>
      <c r="C14" s="478" t="s">
        <v>8</v>
      </c>
      <c r="D14" s="18">
        <v>1339</v>
      </c>
      <c r="E14" s="14">
        <v>431</v>
      </c>
      <c r="F14" s="4">
        <v>538</v>
      </c>
      <c r="G14" s="4">
        <v>178</v>
      </c>
      <c r="H14" s="4">
        <v>64</v>
      </c>
      <c r="I14" s="4">
        <v>75</v>
      </c>
      <c r="J14" s="4">
        <v>53</v>
      </c>
    </row>
    <row r="15" spans="1:10" ht="15.75" customHeight="1">
      <c r="B15" s="471"/>
      <c r="C15" s="479"/>
      <c r="D15" s="19">
        <v>100</v>
      </c>
      <c r="E15" s="15">
        <v>32.200000000000003</v>
      </c>
      <c r="F15" s="7">
        <v>40.200000000000003</v>
      </c>
      <c r="G15" s="7">
        <v>13.3</v>
      </c>
      <c r="H15" s="7">
        <v>4.8</v>
      </c>
      <c r="I15" s="7">
        <v>5.6</v>
      </c>
      <c r="J15" s="7">
        <v>4</v>
      </c>
    </row>
    <row r="16" spans="1:10" ht="15.75" customHeight="1">
      <c r="B16" s="471"/>
      <c r="C16" s="483" t="s">
        <v>104</v>
      </c>
      <c r="D16" s="20">
        <v>7413</v>
      </c>
      <c r="E16" s="16">
        <v>2575</v>
      </c>
      <c r="F16" s="8">
        <v>3006</v>
      </c>
      <c r="G16" s="8">
        <v>1014</v>
      </c>
      <c r="H16" s="8">
        <v>242</v>
      </c>
      <c r="I16" s="8">
        <v>353</v>
      </c>
      <c r="J16" s="8">
        <v>223</v>
      </c>
    </row>
    <row r="17" spans="2:10" ht="15.75" customHeight="1">
      <c r="B17" s="471"/>
      <c r="C17" s="479"/>
      <c r="D17" s="19">
        <v>100</v>
      </c>
      <c r="E17" s="15">
        <v>34.700000000000003</v>
      </c>
      <c r="F17" s="7">
        <v>40.6</v>
      </c>
      <c r="G17" s="7">
        <v>13.7</v>
      </c>
      <c r="H17" s="7">
        <v>3.3</v>
      </c>
      <c r="I17" s="7">
        <v>4.8</v>
      </c>
      <c r="J17" s="7">
        <v>3</v>
      </c>
    </row>
    <row r="18" spans="2:10" ht="15.75" customHeight="1">
      <c r="B18" s="471"/>
      <c r="C18" s="478" t="s">
        <v>105</v>
      </c>
      <c r="D18" s="18">
        <v>4549</v>
      </c>
      <c r="E18" s="14">
        <v>1669</v>
      </c>
      <c r="F18" s="4">
        <v>1843</v>
      </c>
      <c r="G18" s="4">
        <v>606</v>
      </c>
      <c r="H18" s="4">
        <v>141</v>
      </c>
      <c r="I18" s="4">
        <v>169</v>
      </c>
      <c r="J18" s="4">
        <v>121</v>
      </c>
    </row>
    <row r="19" spans="2:10" ht="15.75" customHeight="1">
      <c r="B19" s="471"/>
      <c r="C19" s="479"/>
      <c r="D19" s="19">
        <v>100</v>
      </c>
      <c r="E19" s="15">
        <v>36.700000000000003</v>
      </c>
      <c r="F19" s="7">
        <v>40.5</v>
      </c>
      <c r="G19" s="7">
        <v>13.3</v>
      </c>
      <c r="H19" s="7">
        <v>3.1</v>
      </c>
      <c r="I19" s="7">
        <v>3.7</v>
      </c>
      <c r="J19" s="7">
        <v>2.7</v>
      </c>
    </row>
    <row r="20" spans="2:10" ht="15.75" customHeight="1">
      <c r="B20" s="471"/>
      <c r="C20" s="478" t="s">
        <v>9</v>
      </c>
      <c r="D20" s="18">
        <v>2238</v>
      </c>
      <c r="E20" s="14">
        <v>612</v>
      </c>
      <c r="F20" s="4">
        <v>928</v>
      </c>
      <c r="G20" s="4">
        <v>349</v>
      </c>
      <c r="H20" s="4">
        <v>105</v>
      </c>
      <c r="I20" s="4">
        <v>178</v>
      </c>
      <c r="J20" s="4">
        <v>66</v>
      </c>
    </row>
    <row r="21" spans="2:10" ht="15.75" customHeight="1">
      <c r="B21" s="471"/>
      <c r="C21" s="479"/>
      <c r="D21" s="19">
        <v>100</v>
      </c>
      <c r="E21" s="15">
        <v>27.3</v>
      </c>
      <c r="F21" s="7">
        <v>41.5</v>
      </c>
      <c r="G21" s="7">
        <v>15.6</v>
      </c>
      <c r="H21" s="7">
        <v>4.7</v>
      </c>
      <c r="I21" s="7">
        <v>8</v>
      </c>
      <c r="J21" s="7">
        <v>2.9</v>
      </c>
    </row>
    <row r="22" spans="2:10" ht="15.75" customHeight="1">
      <c r="B22" s="476"/>
      <c r="C22" s="483" t="s">
        <v>10</v>
      </c>
      <c r="D22" s="20">
        <v>7023</v>
      </c>
      <c r="E22" s="16">
        <v>1329</v>
      </c>
      <c r="F22" s="8">
        <v>2708</v>
      </c>
      <c r="G22" s="8">
        <v>1564</v>
      </c>
      <c r="H22" s="8">
        <v>523</v>
      </c>
      <c r="I22" s="8">
        <v>730</v>
      </c>
      <c r="J22" s="8">
        <v>169</v>
      </c>
    </row>
    <row r="23" spans="2:10" ht="15.75" customHeight="1">
      <c r="B23" s="477"/>
      <c r="C23" s="484"/>
      <c r="D23" s="17">
        <v>100</v>
      </c>
      <c r="E23" s="13">
        <v>18.899999999999999</v>
      </c>
      <c r="F23" s="6">
        <v>38.6</v>
      </c>
      <c r="G23" s="6">
        <v>22.3</v>
      </c>
      <c r="H23" s="6">
        <v>7.4</v>
      </c>
      <c r="I23" s="6">
        <v>10.4</v>
      </c>
      <c r="J23" s="6">
        <v>2.4</v>
      </c>
    </row>
  </sheetData>
  <mergeCells count="9">
    <mergeCell ref="B8:C9"/>
    <mergeCell ref="C10:C11"/>
    <mergeCell ref="C12:C13"/>
    <mergeCell ref="B10:B23"/>
    <mergeCell ref="C14:C15"/>
    <mergeCell ref="C16:C17"/>
    <mergeCell ref="C20:C21"/>
    <mergeCell ref="C22:C23"/>
    <mergeCell ref="C18:C19"/>
  </mergeCells>
  <phoneticPr fontId="2"/>
  <conditionalFormatting sqref="E9:J9">
    <cfRule type="top10" dxfId="529" priority="1" rank="1"/>
  </conditionalFormatting>
  <conditionalFormatting sqref="E11:J11">
    <cfRule type="top10" dxfId="528" priority="2" rank="1"/>
  </conditionalFormatting>
  <conditionalFormatting sqref="E13:J13">
    <cfRule type="top10" dxfId="527" priority="3" rank="1"/>
  </conditionalFormatting>
  <conditionalFormatting sqref="E15:J15">
    <cfRule type="top10" dxfId="526" priority="4" rank="1"/>
  </conditionalFormatting>
  <conditionalFormatting sqref="E17:J17">
    <cfRule type="top10" dxfId="525" priority="5" rank="1"/>
  </conditionalFormatting>
  <conditionalFormatting sqref="E19:J19">
    <cfRule type="top10" dxfId="524" priority="6" rank="1"/>
  </conditionalFormatting>
  <conditionalFormatting sqref="E21:J21">
    <cfRule type="top10" dxfId="523" priority="7" rank="1"/>
  </conditionalFormatting>
  <conditionalFormatting sqref="E23:J23">
    <cfRule type="top10" dxfId="522" priority="8"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25" t="s">
        <v>150</v>
      </c>
    </row>
    <row r="3" spans="1:14" ht="15.75" customHeight="1">
      <c r="B3" s="25" t="s">
        <v>151</v>
      </c>
    </row>
    <row r="4" spans="1:14" ht="15.75" customHeight="1">
      <c r="B4" s="25" t="s">
        <v>154</v>
      </c>
    </row>
    <row r="5" spans="1:14" s="349" customFormat="1" ht="15.75" customHeight="1"/>
    <row r="6" spans="1:14" s="349" customFormat="1" ht="2.25" customHeight="1">
      <c r="B6" s="350"/>
      <c r="C6" s="153"/>
      <c r="D6" s="351"/>
      <c r="E6" s="9"/>
      <c r="F6" s="352"/>
      <c r="G6" s="9"/>
      <c r="H6" s="350"/>
      <c r="I6" s="350"/>
      <c r="J6" s="350"/>
      <c r="K6" s="350"/>
      <c r="L6" s="352"/>
      <c r="M6" s="11"/>
      <c r="N6" s="433"/>
    </row>
    <row r="7" spans="1:14" s="2" customFormat="1" ht="118.5" customHeight="1" thickBot="1">
      <c r="B7" s="353"/>
      <c r="C7" s="156" t="s">
        <v>137</v>
      </c>
      <c r="D7" s="22" t="s">
        <v>42</v>
      </c>
      <c r="E7" s="23" t="s">
        <v>143</v>
      </c>
      <c r="F7" s="354" t="s">
        <v>43</v>
      </c>
      <c r="G7" s="354" t="s">
        <v>44</v>
      </c>
      <c r="H7" s="354" t="s">
        <v>45</v>
      </c>
      <c r="I7" s="354" t="s">
        <v>46</v>
      </c>
      <c r="J7" s="354" t="s">
        <v>47</v>
      </c>
      <c r="K7" s="354" t="s">
        <v>48</v>
      </c>
      <c r="L7" s="354" t="s">
        <v>49</v>
      </c>
      <c r="M7" s="354" t="s">
        <v>50</v>
      </c>
    </row>
    <row r="8" spans="1:14" ht="15.75" customHeight="1" thickTop="1">
      <c r="B8" s="465" t="s">
        <v>138</v>
      </c>
      <c r="C8" s="466"/>
      <c r="D8" s="18">
        <v>27166</v>
      </c>
      <c r="E8" s="14">
        <v>7960</v>
      </c>
      <c r="F8" s="4">
        <v>11290</v>
      </c>
      <c r="G8" s="4">
        <v>2406</v>
      </c>
      <c r="H8" s="4">
        <v>4988</v>
      </c>
      <c r="I8" s="4">
        <v>2263</v>
      </c>
      <c r="J8" s="4">
        <v>1538</v>
      </c>
      <c r="K8" s="4">
        <v>2373</v>
      </c>
      <c r="L8" s="4">
        <v>1148</v>
      </c>
      <c r="M8" s="4">
        <v>6417</v>
      </c>
    </row>
    <row r="9" spans="1:14" ht="15.75" customHeight="1">
      <c r="B9" s="467"/>
      <c r="C9" s="468"/>
      <c r="D9" s="17">
        <v>100</v>
      </c>
      <c r="E9" s="13">
        <v>29.3</v>
      </c>
      <c r="F9" s="6">
        <v>41.6</v>
      </c>
      <c r="G9" s="6">
        <v>8.9</v>
      </c>
      <c r="H9" s="6">
        <v>18.399999999999999</v>
      </c>
      <c r="I9" s="6">
        <v>8.3000000000000007</v>
      </c>
      <c r="J9" s="6">
        <v>5.7</v>
      </c>
      <c r="K9" s="6">
        <v>8.6999999999999993</v>
      </c>
      <c r="L9" s="6">
        <v>4.2</v>
      </c>
      <c r="M9" s="6">
        <v>23.6</v>
      </c>
    </row>
    <row r="10" spans="1:14" ht="15.75" customHeight="1">
      <c r="B10" s="470" t="s">
        <v>153</v>
      </c>
      <c r="C10" s="469" t="s">
        <v>0</v>
      </c>
      <c r="D10" s="18">
        <v>809</v>
      </c>
      <c r="E10" s="14">
        <v>273</v>
      </c>
      <c r="F10" s="4">
        <v>399</v>
      </c>
      <c r="G10" s="4">
        <v>88</v>
      </c>
      <c r="H10" s="4">
        <v>198</v>
      </c>
      <c r="I10" s="4">
        <v>103</v>
      </c>
      <c r="J10" s="4">
        <v>59</v>
      </c>
      <c r="K10" s="4">
        <v>61</v>
      </c>
      <c r="L10" s="4">
        <v>10</v>
      </c>
      <c r="M10" s="4">
        <v>127</v>
      </c>
    </row>
    <row r="11" spans="1:14" ht="15.75" customHeight="1">
      <c r="B11" s="471"/>
      <c r="C11" s="464"/>
      <c r="D11" s="19">
        <v>100</v>
      </c>
      <c r="E11" s="15">
        <v>33.700000000000003</v>
      </c>
      <c r="F11" s="7">
        <v>49.3</v>
      </c>
      <c r="G11" s="7">
        <v>10.9</v>
      </c>
      <c r="H11" s="7">
        <v>24.5</v>
      </c>
      <c r="I11" s="7">
        <v>12.7</v>
      </c>
      <c r="J11" s="7">
        <v>7.3</v>
      </c>
      <c r="K11" s="7">
        <v>7.5</v>
      </c>
      <c r="L11" s="7">
        <v>1.2</v>
      </c>
      <c r="M11" s="7">
        <v>15.7</v>
      </c>
    </row>
    <row r="12" spans="1:14" ht="15.75" customHeight="1">
      <c r="B12" s="471"/>
      <c r="C12" s="463" t="s">
        <v>1</v>
      </c>
      <c r="D12" s="20">
        <v>1717</v>
      </c>
      <c r="E12" s="16">
        <v>631</v>
      </c>
      <c r="F12" s="8">
        <v>848</v>
      </c>
      <c r="G12" s="8">
        <v>219</v>
      </c>
      <c r="H12" s="8">
        <v>411</v>
      </c>
      <c r="I12" s="8">
        <v>223</v>
      </c>
      <c r="J12" s="8">
        <v>114</v>
      </c>
      <c r="K12" s="8">
        <v>164</v>
      </c>
      <c r="L12" s="8">
        <v>19</v>
      </c>
      <c r="M12" s="8">
        <v>223</v>
      </c>
    </row>
    <row r="13" spans="1:14" ht="15.75" customHeight="1">
      <c r="B13" s="471"/>
      <c r="C13" s="464"/>
      <c r="D13" s="19">
        <v>100</v>
      </c>
      <c r="E13" s="15">
        <v>36.799999999999997</v>
      </c>
      <c r="F13" s="7">
        <v>49.4</v>
      </c>
      <c r="G13" s="7">
        <v>12.8</v>
      </c>
      <c r="H13" s="7">
        <v>23.9</v>
      </c>
      <c r="I13" s="7">
        <v>13</v>
      </c>
      <c r="J13" s="7">
        <v>6.6</v>
      </c>
      <c r="K13" s="7">
        <v>9.6</v>
      </c>
      <c r="L13" s="7">
        <v>1.1000000000000001</v>
      </c>
      <c r="M13" s="7">
        <v>13</v>
      </c>
    </row>
    <row r="14" spans="1:14" ht="15.75" customHeight="1">
      <c r="B14" s="471"/>
      <c r="C14" s="463" t="s">
        <v>2</v>
      </c>
      <c r="D14" s="20">
        <v>1104</v>
      </c>
      <c r="E14" s="16">
        <v>416</v>
      </c>
      <c r="F14" s="8">
        <v>566</v>
      </c>
      <c r="G14" s="8">
        <v>137</v>
      </c>
      <c r="H14" s="8">
        <v>241</v>
      </c>
      <c r="I14" s="8">
        <v>130</v>
      </c>
      <c r="J14" s="8">
        <v>68</v>
      </c>
      <c r="K14" s="8">
        <v>100</v>
      </c>
      <c r="L14" s="8">
        <v>17</v>
      </c>
      <c r="M14" s="8">
        <v>142</v>
      </c>
    </row>
    <row r="15" spans="1:14" ht="15.75" customHeight="1">
      <c r="B15" s="471"/>
      <c r="C15" s="464"/>
      <c r="D15" s="19">
        <v>100</v>
      </c>
      <c r="E15" s="15">
        <v>37.700000000000003</v>
      </c>
      <c r="F15" s="7">
        <v>51.3</v>
      </c>
      <c r="G15" s="7">
        <v>12.4</v>
      </c>
      <c r="H15" s="7">
        <v>21.8</v>
      </c>
      <c r="I15" s="7">
        <v>11.8</v>
      </c>
      <c r="J15" s="7">
        <v>6.2</v>
      </c>
      <c r="K15" s="7">
        <v>9.1</v>
      </c>
      <c r="L15" s="7">
        <v>1.5</v>
      </c>
      <c r="M15" s="7">
        <v>12.9</v>
      </c>
    </row>
    <row r="16" spans="1:14" ht="15.75" customHeight="1">
      <c r="B16" s="471"/>
      <c r="C16" s="463" t="s">
        <v>3</v>
      </c>
      <c r="D16" s="20">
        <v>1363</v>
      </c>
      <c r="E16" s="16">
        <v>521</v>
      </c>
      <c r="F16" s="8">
        <v>718</v>
      </c>
      <c r="G16" s="8">
        <v>241</v>
      </c>
      <c r="H16" s="8">
        <v>285</v>
      </c>
      <c r="I16" s="8">
        <v>153</v>
      </c>
      <c r="J16" s="8">
        <v>84</v>
      </c>
      <c r="K16" s="8">
        <v>133</v>
      </c>
      <c r="L16" s="8">
        <v>17</v>
      </c>
      <c r="M16" s="8">
        <v>140</v>
      </c>
    </row>
    <row r="17" spans="2:13" ht="15.75" customHeight="1">
      <c r="B17" s="471"/>
      <c r="C17" s="464"/>
      <c r="D17" s="19">
        <v>100</v>
      </c>
      <c r="E17" s="15">
        <v>38.200000000000003</v>
      </c>
      <c r="F17" s="7">
        <v>52.7</v>
      </c>
      <c r="G17" s="7">
        <v>17.7</v>
      </c>
      <c r="H17" s="7">
        <v>20.9</v>
      </c>
      <c r="I17" s="7">
        <v>11.2</v>
      </c>
      <c r="J17" s="7">
        <v>6.2</v>
      </c>
      <c r="K17" s="7">
        <v>9.8000000000000007</v>
      </c>
      <c r="L17" s="7">
        <v>1.2</v>
      </c>
      <c r="M17" s="7">
        <v>10.3</v>
      </c>
    </row>
    <row r="18" spans="2:13" ht="15.75" customHeight="1">
      <c r="B18" s="471"/>
      <c r="C18" s="463" t="s">
        <v>4</v>
      </c>
      <c r="D18" s="20">
        <v>1548</v>
      </c>
      <c r="E18" s="16">
        <v>563</v>
      </c>
      <c r="F18" s="8">
        <v>853</v>
      </c>
      <c r="G18" s="8">
        <v>223</v>
      </c>
      <c r="H18" s="8">
        <v>322</v>
      </c>
      <c r="I18" s="8">
        <v>177</v>
      </c>
      <c r="J18" s="8">
        <v>147</v>
      </c>
      <c r="K18" s="8">
        <v>217</v>
      </c>
      <c r="L18" s="8">
        <v>25</v>
      </c>
      <c r="M18" s="8">
        <v>121</v>
      </c>
    </row>
    <row r="19" spans="2:13" ht="15.75" customHeight="1">
      <c r="B19" s="471"/>
      <c r="C19" s="464"/>
      <c r="D19" s="19">
        <v>100</v>
      </c>
      <c r="E19" s="15">
        <v>36.4</v>
      </c>
      <c r="F19" s="7">
        <v>55.1</v>
      </c>
      <c r="G19" s="7">
        <v>14.4</v>
      </c>
      <c r="H19" s="7">
        <v>20.8</v>
      </c>
      <c r="I19" s="7">
        <v>11.4</v>
      </c>
      <c r="J19" s="7">
        <v>9.5</v>
      </c>
      <c r="K19" s="7">
        <v>14</v>
      </c>
      <c r="L19" s="7">
        <v>1.6</v>
      </c>
      <c r="M19" s="7">
        <v>7.8</v>
      </c>
    </row>
    <row r="20" spans="2:13" ht="15.75" customHeight="1">
      <c r="B20" s="471"/>
      <c r="C20" s="463" t="s">
        <v>5</v>
      </c>
      <c r="D20" s="20">
        <v>12535</v>
      </c>
      <c r="E20" s="16">
        <v>3860</v>
      </c>
      <c r="F20" s="8">
        <v>5339</v>
      </c>
      <c r="G20" s="8">
        <v>972</v>
      </c>
      <c r="H20" s="8">
        <v>2346</v>
      </c>
      <c r="I20" s="8">
        <v>1019</v>
      </c>
      <c r="J20" s="8">
        <v>658</v>
      </c>
      <c r="K20" s="8">
        <v>1223</v>
      </c>
      <c r="L20" s="8">
        <v>820</v>
      </c>
      <c r="M20" s="8">
        <v>2310</v>
      </c>
    </row>
    <row r="21" spans="2:13" ht="15.75" customHeight="1">
      <c r="B21" s="472"/>
      <c r="C21" s="473"/>
      <c r="D21" s="17">
        <v>100</v>
      </c>
      <c r="E21" s="13">
        <v>30.8</v>
      </c>
      <c r="F21" s="6">
        <v>42.6</v>
      </c>
      <c r="G21" s="6">
        <v>7.8</v>
      </c>
      <c r="H21" s="6">
        <v>18.7</v>
      </c>
      <c r="I21" s="6">
        <v>8.1</v>
      </c>
      <c r="J21" s="6">
        <v>5.2</v>
      </c>
      <c r="K21" s="6">
        <v>9.8000000000000007</v>
      </c>
      <c r="L21" s="6">
        <v>6.5</v>
      </c>
      <c r="M21" s="6">
        <v>18.399999999999999</v>
      </c>
    </row>
  </sheetData>
  <mergeCells count="8">
    <mergeCell ref="C18:C19"/>
    <mergeCell ref="B8:C9"/>
    <mergeCell ref="C10:C11"/>
    <mergeCell ref="C12:C13"/>
    <mergeCell ref="C14:C15"/>
    <mergeCell ref="C16:C17"/>
    <mergeCell ref="B10:B21"/>
    <mergeCell ref="C20:C21"/>
  </mergeCells>
  <phoneticPr fontId="2"/>
  <conditionalFormatting sqref="E9:M9">
    <cfRule type="top10" dxfId="723" priority="20" rank="1"/>
  </conditionalFormatting>
  <conditionalFormatting sqref="E11:M11">
    <cfRule type="top10" dxfId="722" priority="21" rank="1"/>
  </conditionalFormatting>
  <conditionalFormatting sqref="E13:M13">
    <cfRule type="top10" dxfId="721" priority="22" rank="1"/>
  </conditionalFormatting>
  <conditionalFormatting sqref="E15:M15">
    <cfRule type="top10" dxfId="720" priority="23" rank="1"/>
  </conditionalFormatting>
  <conditionalFormatting sqref="E17:M17">
    <cfRule type="top10" dxfId="719" priority="24" rank="1"/>
  </conditionalFormatting>
  <conditionalFormatting sqref="E19:M19">
    <cfRule type="top10" dxfId="718" priority="25" rank="1"/>
  </conditionalFormatting>
  <conditionalFormatting sqref="E21:M21">
    <cfRule type="top10" dxfId="717" priority="26"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75" t="s">
        <v>198</v>
      </c>
    </row>
    <row r="3" spans="1:10" ht="15.75" customHeight="1">
      <c r="B3" s="175" t="s">
        <v>199</v>
      </c>
    </row>
    <row r="4" spans="1:10" ht="15.75" customHeight="1">
      <c r="B4" s="175" t="s">
        <v>183</v>
      </c>
    </row>
    <row r="6" spans="1:10" ht="3" customHeight="1">
      <c r="B6" s="176"/>
      <c r="C6" s="9"/>
      <c r="D6" s="177"/>
      <c r="E6" s="11"/>
      <c r="F6" s="178"/>
      <c r="G6" s="178"/>
      <c r="H6" s="178"/>
      <c r="I6" s="178"/>
      <c r="J6" s="178"/>
    </row>
    <row r="7" spans="1:10" s="2" customFormat="1" ht="118.5" customHeight="1" thickBot="1">
      <c r="B7" s="179"/>
      <c r="C7" s="21" t="s">
        <v>137</v>
      </c>
      <c r="D7" s="22" t="s">
        <v>42</v>
      </c>
      <c r="E7" s="23" t="s">
        <v>201</v>
      </c>
      <c r="F7" s="180" t="s">
        <v>55</v>
      </c>
      <c r="G7" s="180" t="s">
        <v>56</v>
      </c>
      <c r="H7" s="180" t="s">
        <v>57</v>
      </c>
      <c r="I7" s="180" t="s">
        <v>17</v>
      </c>
      <c r="J7" s="180" t="s">
        <v>50</v>
      </c>
    </row>
    <row r="8" spans="1:10" ht="15.75" customHeight="1" thickTop="1">
      <c r="B8" s="467" t="s">
        <v>138</v>
      </c>
      <c r="C8" s="468"/>
      <c r="D8" s="18">
        <v>27166</v>
      </c>
      <c r="E8" s="14">
        <v>2952</v>
      </c>
      <c r="F8" s="4">
        <v>9574</v>
      </c>
      <c r="G8" s="4">
        <v>3762</v>
      </c>
      <c r="H8" s="4">
        <v>1855</v>
      </c>
      <c r="I8" s="4">
        <v>6780</v>
      </c>
      <c r="J8" s="4">
        <v>2243</v>
      </c>
    </row>
    <row r="9" spans="1:10" ht="15.75" customHeight="1">
      <c r="B9" s="480"/>
      <c r="C9" s="481"/>
      <c r="D9" s="17">
        <v>100</v>
      </c>
      <c r="E9" s="13">
        <v>10.9</v>
      </c>
      <c r="F9" s="6">
        <v>35.200000000000003</v>
      </c>
      <c r="G9" s="6">
        <v>13.8</v>
      </c>
      <c r="H9" s="6">
        <v>6.8</v>
      </c>
      <c r="I9" s="6">
        <v>25</v>
      </c>
      <c r="J9" s="6">
        <v>8.3000000000000007</v>
      </c>
    </row>
    <row r="10" spans="1:10" ht="15.75" customHeight="1">
      <c r="B10" s="470" t="s">
        <v>196</v>
      </c>
      <c r="C10" s="482" t="s">
        <v>102</v>
      </c>
      <c r="D10" s="181">
        <v>3578</v>
      </c>
      <c r="E10" s="12">
        <v>656</v>
      </c>
      <c r="F10" s="182">
        <v>1716</v>
      </c>
      <c r="G10" s="182">
        <v>492</v>
      </c>
      <c r="H10" s="182">
        <v>136</v>
      </c>
      <c r="I10" s="182">
        <v>397</v>
      </c>
      <c r="J10" s="182">
        <v>181</v>
      </c>
    </row>
    <row r="11" spans="1:10" ht="15.75" customHeight="1">
      <c r="B11" s="471"/>
      <c r="C11" s="479"/>
      <c r="D11" s="19">
        <v>100</v>
      </c>
      <c r="E11" s="15">
        <v>18.3</v>
      </c>
      <c r="F11" s="7">
        <v>48</v>
      </c>
      <c r="G11" s="7">
        <v>13.8</v>
      </c>
      <c r="H11" s="7">
        <v>3.8</v>
      </c>
      <c r="I11" s="7">
        <v>11.1</v>
      </c>
      <c r="J11" s="7">
        <v>5.0999999999999996</v>
      </c>
    </row>
    <row r="12" spans="1:10" ht="15.75" customHeight="1">
      <c r="B12" s="471"/>
      <c r="C12" s="478" t="s">
        <v>103</v>
      </c>
      <c r="D12" s="18">
        <v>5566</v>
      </c>
      <c r="E12" s="14">
        <v>999</v>
      </c>
      <c r="F12" s="4">
        <v>2564</v>
      </c>
      <c r="G12" s="4">
        <v>739</v>
      </c>
      <c r="H12" s="4">
        <v>202</v>
      </c>
      <c r="I12" s="4">
        <v>746</v>
      </c>
      <c r="J12" s="4">
        <v>316</v>
      </c>
    </row>
    <row r="13" spans="1:10" ht="15.75" customHeight="1">
      <c r="B13" s="471"/>
      <c r="C13" s="479"/>
      <c r="D13" s="19">
        <v>100</v>
      </c>
      <c r="E13" s="15">
        <v>17.899999999999999</v>
      </c>
      <c r="F13" s="7">
        <v>46.1</v>
      </c>
      <c r="G13" s="7">
        <v>13.3</v>
      </c>
      <c r="H13" s="7">
        <v>3.6</v>
      </c>
      <c r="I13" s="7">
        <v>13.4</v>
      </c>
      <c r="J13" s="7">
        <v>5.7</v>
      </c>
    </row>
    <row r="14" spans="1:10" ht="15.75" customHeight="1">
      <c r="B14" s="471"/>
      <c r="C14" s="478" t="s">
        <v>8</v>
      </c>
      <c r="D14" s="18">
        <v>1339</v>
      </c>
      <c r="E14" s="14">
        <v>163</v>
      </c>
      <c r="F14" s="4">
        <v>534</v>
      </c>
      <c r="G14" s="4">
        <v>229</v>
      </c>
      <c r="H14" s="4">
        <v>101</v>
      </c>
      <c r="I14" s="4">
        <v>228</v>
      </c>
      <c r="J14" s="4">
        <v>84</v>
      </c>
    </row>
    <row r="15" spans="1:10" ht="15.75" customHeight="1">
      <c r="B15" s="471"/>
      <c r="C15" s="479"/>
      <c r="D15" s="19">
        <v>100</v>
      </c>
      <c r="E15" s="15">
        <v>12.2</v>
      </c>
      <c r="F15" s="7">
        <v>39.9</v>
      </c>
      <c r="G15" s="7">
        <v>17.100000000000001</v>
      </c>
      <c r="H15" s="7">
        <v>7.5</v>
      </c>
      <c r="I15" s="7">
        <v>17</v>
      </c>
      <c r="J15" s="7">
        <v>6.3</v>
      </c>
    </row>
    <row r="16" spans="1:10" ht="15.75" customHeight="1">
      <c r="B16" s="471"/>
      <c r="C16" s="483" t="s">
        <v>104</v>
      </c>
      <c r="D16" s="20">
        <v>7413</v>
      </c>
      <c r="E16" s="16">
        <v>932</v>
      </c>
      <c r="F16" s="8">
        <v>2959</v>
      </c>
      <c r="G16" s="8">
        <v>1109</v>
      </c>
      <c r="H16" s="8">
        <v>440</v>
      </c>
      <c r="I16" s="8">
        <v>1543</v>
      </c>
      <c r="J16" s="8">
        <v>430</v>
      </c>
    </row>
    <row r="17" spans="2:10" ht="15.75" customHeight="1">
      <c r="B17" s="471"/>
      <c r="C17" s="479"/>
      <c r="D17" s="19">
        <v>100</v>
      </c>
      <c r="E17" s="15">
        <v>12.6</v>
      </c>
      <c r="F17" s="7">
        <v>39.9</v>
      </c>
      <c r="G17" s="7">
        <v>15</v>
      </c>
      <c r="H17" s="7">
        <v>5.9</v>
      </c>
      <c r="I17" s="7">
        <v>20.8</v>
      </c>
      <c r="J17" s="7">
        <v>5.8</v>
      </c>
    </row>
    <row r="18" spans="2:10" ht="15.75" customHeight="1">
      <c r="B18" s="471"/>
      <c r="C18" s="478" t="s">
        <v>105</v>
      </c>
      <c r="D18" s="18">
        <v>4549</v>
      </c>
      <c r="E18" s="14">
        <v>585</v>
      </c>
      <c r="F18" s="4">
        <v>1973</v>
      </c>
      <c r="G18" s="4">
        <v>729</v>
      </c>
      <c r="H18" s="4">
        <v>228</v>
      </c>
      <c r="I18" s="4">
        <v>787</v>
      </c>
      <c r="J18" s="4">
        <v>247</v>
      </c>
    </row>
    <row r="19" spans="2:10" ht="15.75" customHeight="1">
      <c r="B19" s="471"/>
      <c r="C19" s="479"/>
      <c r="D19" s="19">
        <v>100</v>
      </c>
      <c r="E19" s="15">
        <v>12.9</v>
      </c>
      <c r="F19" s="7">
        <v>43.4</v>
      </c>
      <c r="G19" s="7">
        <v>16</v>
      </c>
      <c r="H19" s="7">
        <v>5</v>
      </c>
      <c r="I19" s="7">
        <v>17.3</v>
      </c>
      <c r="J19" s="7">
        <v>5.4</v>
      </c>
    </row>
    <row r="20" spans="2:10" ht="15.75" customHeight="1">
      <c r="B20" s="471"/>
      <c r="C20" s="478" t="s">
        <v>9</v>
      </c>
      <c r="D20" s="18">
        <v>2238</v>
      </c>
      <c r="E20" s="14">
        <v>202</v>
      </c>
      <c r="F20" s="4">
        <v>791</v>
      </c>
      <c r="G20" s="4">
        <v>340</v>
      </c>
      <c r="H20" s="4">
        <v>144</v>
      </c>
      <c r="I20" s="4">
        <v>651</v>
      </c>
      <c r="J20" s="4">
        <v>110</v>
      </c>
    </row>
    <row r="21" spans="2:10" ht="15.75" customHeight="1">
      <c r="B21" s="471"/>
      <c r="C21" s="479"/>
      <c r="D21" s="19">
        <v>100</v>
      </c>
      <c r="E21" s="15">
        <v>9</v>
      </c>
      <c r="F21" s="7">
        <v>35.299999999999997</v>
      </c>
      <c r="G21" s="7">
        <v>15.2</v>
      </c>
      <c r="H21" s="7">
        <v>6.4</v>
      </c>
      <c r="I21" s="7">
        <v>29.1</v>
      </c>
      <c r="J21" s="7">
        <v>4.9000000000000004</v>
      </c>
    </row>
    <row r="22" spans="2:10" ht="15.75" customHeight="1">
      <c r="B22" s="476"/>
      <c r="C22" s="483" t="s">
        <v>10</v>
      </c>
      <c r="D22" s="20">
        <v>7023</v>
      </c>
      <c r="E22" s="16">
        <v>415</v>
      </c>
      <c r="F22" s="8">
        <v>1854</v>
      </c>
      <c r="G22" s="8">
        <v>937</v>
      </c>
      <c r="H22" s="8">
        <v>748</v>
      </c>
      <c r="I22" s="8">
        <v>2658</v>
      </c>
      <c r="J22" s="8">
        <v>411</v>
      </c>
    </row>
    <row r="23" spans="2:10" ht="15.75" customHeight="1">
      <c r="B23" s="477"/>
      <c r="C23" s="484"/>
      <c r="D23" s="17">
        <v>100</v>
      </c>
      <c r="E23" s="13">
        <v>5.9</v>
      </c>
      <c r="F23" s="6">
        <v>26.4</v>
      </c>
      <c r="G23" s="6">
        <v>13.3</v>
      </c>
      <c r="H23" s="6">
        <v>10.7</v>
      </c>
      <c r="I23" s="6">
        <v>37.799999999999997</v>
      </c>
      <c r="J23" s="6">
        <v>5.9</v>
      </c>
    </row>
  </sheetData>
  <mergeCells count="9">
    <mergeCell ref="C18:C19"/>
    <mergeCell ref="B8:C9"/>
    <mergeCell ref="C10:C11"/>
    <mergeCell ref="C12:C13"/>
    <mergeCell ref="C14:C15"/>
    <mergeCell ref="C16:C17"/>
    <mergeCell ref="B10:B23"/>
    <mergeCell ref="C20:C21"/>
    <mergeCell ref="C22:C23"/>
  </mergeCells>
  <phoneticPr fontId="2"/>
  <conditionalFormatting sqref="E9:J9">
    <cfRule type="top10" dxfId="521" priority="1" rank="1"/>
  </conditionalFormatting>
  <conditionalFormatting sqref="E11:J11">
    <cfRule type="top10" dxfId="520" priority="2" rank="1"/>
  </conditionalFormatting>
  <conditionalFormatting sqref="E13:J13">
    <cfRule type="top10" dxfId="519" priority="3" rank="1"/>
  </conditionalFormatting>
  <conditionalFormatting sqref="E15:J15">
    <cfRule type="top10" dxfId="518" priority="4" rank="1"/>
  </conditionalFormatting>
  <conditionalFormatting sqref="E17:J17">
    <cfRule type="top10" dxfId="517" priority="5" rank="1"/>
  </conditionalFormatting>
  <conditionalFormatting sqref="E19:J19">
    <cfRule type="top10" dxfId="516" priority="6" rank="1"/>
  </conditionalFormatting>
  <conditionalFormatting sqref="E21:J21">
    <cfRule type="top10" dxfId="515" priority="7" rank="1"/>
  </conditionalFormatting>
  <conditionalFormatting sqref="E23:J23">
    <cfRule type="top10" dxfId="514" priority="8"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190" t="s">
        <v>198</v>
      </c>
    </row>
    <row r="3" spans="1:10" ht="15.75" customHeight="1">
      <c r="B3" s="190" t="s">
        <v>199</v>
      </c>
    </row>
    <row r="4" spans="1:10" ht="15.75" customHeight="1">
      <c r="B4" s="190" t="s">
        <v>203</v>
      </c>
    </row>
    <row r="6" spans="1:10" ht="3" customHeight="1">
      <c r="B6" s="183"/>
      <c r="C6" s="9"/>
      <c r="D6" s="184"/>
      <c r="E6" s="11"/>
      <c r="F6" s="185"/>
      <c r="G6" s="185"/>
      <c r="H6" s="185"/>
      <c r="I6" s="185"/>
      <c r="J6" s="185"/>
    </row>
    <row r="7" spans="1:10" s="2" customFormat="1" ht="118.5" customHeight="1" thickBot="1">
      <c r="B7" s="186"/>
      <c r="C7" s="21" t="s">
        <v>137</v>
      </c>
      <c r="D7" s="22" t="s">
        <v>42</v>
      </c>
      <c r="E7" s="23" t="s">
        <v>202</v>
      </c>
      <c r="F7" s="187" t="s">
        <v>52</v>
      </c>
      <c r="G7" s="187" t="s">
        <v>53</v>
      </c>
      <c r="H7" s="187" t="s">
        <v>11</v>
      </c>
      <c r="I7" s="187" t="s">
        <v>17</v>
      </c>
      <c r="J7" s="187" t="s">
        <v>50</v>
      </c>
    </row>
    <row r="8" spans="1:10" ht="15.75" customHeight="1" thickTop="1">
      <c r="B8" s="467" t="s">
        <v>138</v>
      </c>
      <c r="C8" s="468"/>
      <c r="D8" s="18">
        <v>27166</v>
      </c>
      <c r="E8" s="14">
        <v>7145</v>
      </c>
      <c r="F8" s="4">
        <v>12150</v>
      </c>
      <c r="G8" s="4">
        <v>3710</v>
      </c>
      <c r="H8" s="4">
        <v>433</v>
      </c>
      <c r="I8" s="4">
        <v>1954</v>
      </c>
      <c r="J8" s="4">
        <v>1774</v>
      </c>
    </row>
    <row r="9" spans="1:10" ht="15.75" customHeight="1">
      <c r="B9" s="480"/>
      <c r="C9" s="481"/>
      <c r="D9" s="17">
        <v>100</v>
      </c>
      <c r="E9" s="13">
        <v>26.3</v>
      </c>
      <c r="F9" s="6">
        <v>44.7</v>
      </c>
      <c r="G9" s="6">
        <v>13.7</v>
      </c>
      <c r="H9" s="6">
        <v>1.6</v>
      </c>
      <c r="I9" s="6">
        <v>7.2</v>
      </c>
      <c r="J9" s="6">
        <v>6.5</v>
      </c>
    </row>
    <row r="10" spans="1:10" ht="15.75" customHeight="1">
      <c r="B10" s="470" t="s">
        <v>196</v>
      </c>
      <c r="C10" s="482" t="s">
        <v>102</v>
      </c>
      <c r="D10" s="188">
        <v>3578</v>
      </c>
      <c r="E10" s="12">
        <v>1306</v>
      </c>
      <c r="F10" s="189">
        <v>1716</v>
      </c>
      <c r="G10" s="189">
        <v>299</v>
      </c>
      <c r="H10" s="189">
        <v>13</v>
      </c>
      <c r="I10" s="189">
        <v>122</v>
      </c>
      <c r="J10" s="189">
        <v>122</v>
      </c>
    </row>
    <row r="11" spans="1:10" ht="15.75" customHeight="1">
      <c r="B11" s="471"/>
      <c r="C11" s="479"/>
      <c r="D11" s="19">
        <v>100</v>
      </c>
      <c r="E11" s="15">
        <v>36.5</v>
      </c>
      <c r="F11" s="7">
        <v>48</v>
      </c>
      <c r="G11" s="7">
        <v>8.4</v>
      </c>
      <c r="H11" s="7">
        <v>0.4</v>
      </c>
      <c r="I11" s="7">
        <v>3.4</v>
      </c>
      <c r="J11" s="7">
        <v>3.4</v>
      </c>
    </row>
    <row r="12" spans="1:10" ht="15.75" customHeight="1">
      <c r="B12" s="471"/>
      <c r="C12" s="478" t="s">
        <v>103</v>
      </c>
      <c r="D12" s="18">
        <v>5566</v>
      </c>
      <c r="E12" s="14">
        <v>1797</v>
      </c>
      <c r="F12" s="4">
        <v>2663</v>
      </c>
      <c r="G12" s="4">
        <v>571</v>
      </c>
      <c r="H12" s="4">
        <v>37</v>
      </c>
      <c r="I12" s="4">
        <v>230</v>
      </c>
      <c r="J12" s="4">
        <v>268</v>
      </c>
    </row>
    <row r="13" spans="1:10" ht="15.75" customHeight="1">
      <c r="B13" s="471"/>
      <c r="C13" s="479"/>
      <c r="D13" s="19">
        <v>100</v>
      </c>
      <c r="E13" s="15">
        <v>32.299999999999997</v>
      </c>
      <c r="F13" s="7">
        <v>47.8</v>
      </c>
      <c r="G13" s="7">
        <v>10.3</v>
      </c>
      <c r="H13" s="7">
        <v>0.7</v>
      </c>
      <c r="I13" s="7">
        <v>4.0999999999999996</v>
      </c>
      <c r="J13" s="7">
        <v>4.8</v>
      </c>
    </row>
    <row r="14" spans="1:10" ht="15.75" customHeight="1">
      <c r="B14" s="471"/>
      <c r="C14" s="478" t="s">
        <v>8</v>
      </c>
      <c r="D14" s="18">
        <v>1339</v>
      </c>
      <c r="E14" s="14">
        <v>379</v>
      </c>
      <c r="F14" s="4">
        <v>578</v>
      </c>
      <c r="G14" s="4">
        <v>192</v>
      </c>
      <c r="H14" s="4">
        <v>18</v>
      </c>
      <c r="I14" s="4">
        <v>102</v>
      </c>
      <c r="J14" s="4">
        <v>70</v>
      </c>
    </row>
    <row r="15" spans="1:10" ht="15.75" customHeight="1">
      <c r="B15" s="471"/>
      <c r="C15" s="479"/>
      <c r="D15" s="19">
        <v>100</v>
      </c>
      <c r="E15" s="15">
        <v>28.3</v>
      </c>
      <c r="F15" s="7">
        <v>43.2</v>
      </c>
      <c r="G15" s="7">
        <v>14.3</v>
      </c>
      <c r="H15" s="7">
        <v>1.3</v>
      </c>
      <c r="I15" s="7">
        <v>7.6</v>
      </c>
      <c r="J15" s="7">
        <v>5.2</v>
      </c>
    </row>
    <row r="16" spans="1:10" ht="15.75" customHeight="1">
      <c r="B16" s="471"/>
      <c r="C16" s="483" t="s">
        <v>104</v>
      </c>
      <c r="D16" s="20">
        <v>7413</v>
      </c>
      <c r="E16" s="16">
        <v>2363</v>
      </c>
      <c r="F16" s="8">
        <v>3492</v>
      </c>
      <c r="G16" s="8">
        <v>783</v>
      </c>
      <c r="H16" s="8">
        <v>56</v>
      </c>
      <c r="I16" s="8">
        <v>380</v>
      </c>
      <c r="J16" s="8">
        <v>339</v>
      </c>
    </row>
    <row r="17" spans="2:10" ht="15.75" customHeight="1">
      <c r="B17" s="471"/>
      <c r="C17" s="479"/>
      <c r="D17" s="19">
        <v>100</v>
      </c>
      <c r="E17" s="15">
        <v>31.9</v>
      </c>
      <c r="F17" s="7">
        <v>47.1</v>
      </c>
      <c r="G17" s="7">
        <v>10.6</v>
      </c>
      <c r="H17" s="7">
        <v>0.8</v>
      </c>
      <c r="I17" s="7">
        <v>5.0999999999999996</v>
      </c>
      <c r="J17" s="7">
        <v>4.5999999999999996</v>
      </c>
    </row>
    <row r="18" spans="2:10" ht="15.75" customHeight="1">
      <c r="B18" s="471"/>
      <c r="C18" s="478" t="s">
        <v>105</v>
      </c>
      <c r="D18" s="18">
        <v>4549</v>
      </c>
      <c r="E18" s="14">
        <v>1438</v>
      </c>
      <c r="F18" s="4">
        <v>2206</v>
      </c>
      <c r="G18" s="4">
        <v>491</v>
      </c>
      <c r="H18" s="4">
        <v>29</v>
      </c>
      <c r="I18" s="4">
        <v>205</v>
      </c>
      <c r="J18" s="4">
        <v>180</v>
      </c>
    </row>
    <row r="19" spans="2:10" ht="15.75" customHeight="1">
      <c r="B19" s="471"/>
      <c r="C19" s="479"/>
      <c r="D19" s="19">
        <v>100</v>
      </c>
      <c r="E19" s="15">
        <v>31.6</v>
      </c>
      <c r="F19" s="7">
        <v>48.5</v>
      </c>
      <c r="G19" s="7">
        <v>10.8</v>
      </c>
      <c r="H19" s="7">
        <v>0.6</v>
      </c>
      <c r="I19" s="7">
        <v>4.5</v>
      </c>
      <c r="J19" s="7">
        <v>4</v>
      </c>
    </row>
    <row r="20" spans="2:10" ht="15.75" customHeight="1">
      <c r="B20" s="471"/>
      <c r="C20" s="478" t="s">
        <v>9</v>
      </c>
      <c r="D20" s="18">
        <v>2238</v>
      </c>
      <c r="E20" s="14">
        <v>637</v>
      </c>
      <c r="F20" s="4">
        <v>1048</v>
      </c>
      <c r="G20" s="4">
        <v>276</v>
      </c>
      <c r="H20" s="4">
        <v>16</v>
      </c>
      <c r="I20" s="4">
        <v>176</v>
      </c>
      <c r="J20" s="4">
        <v>85</v>
      </c>
    </row>
    <row r="21" spans="2:10" ht="15.75" customHeight="1">
      <c r="B21" s="471"/>
      <c r="C21" s="479"/>
      <c r="D21" s="19">
        <v>100</v>
      </c>
      <c r="E21" s="15">
        <v>28.5</v>
      </c>
      <c r="F21" s="7">
        <v>46.8</v>
      </c>
      <c r="G21" s="7">
        <v>12.3</v>
      </c>
      <c r="H21" s="7">
        <v>0.7</v>
      </c>
      <c r="I21" s="7">
        <v>7.9</v>
      </c>
      <c r="J21" s="7">
        <v>3.8</v>
      </c>
    </row>
    <row r="22" spans="2:10" ht="15.75" customHeight="1">
      <c r="B22" s="476"/>
      <c r="C22" s="483" t="s">
        <v>10</v>
      </c>
      <c r="D22" s="20">
        <v>7023</v>
      </c>
      <c r="E22" s="16">
        <v>1320</v>
      </c>
      <c r="F22" s="8">
        <v>2945</v>
      </c>
      <c r="G22" s="8">
        <v>1449</v>
      </c>
      <c r="H22" s="8">
        <v>255</v>
      </c>
      <c r="I22" s="8">
        <v>774</v>
      </c>
      <c r="J22" s="8">
        <v>280</v>
      </c>
    </row>
    <row r="23" spans="2:10" ht="15.75" customHeight="1">
      <c r="B23" s="477"/>
      <c r="C23" s="484"/>
      <c r="D23" s="17">
        <v>100</v>
      </c>
      <c r="E23" s="13">
        <v>18.8</v>
      </c>
      <c r="F23" s="6">
        <v>41.9</v>
      </c>
      <c r="G23" s="6">
        <v>20.6</v>
      </c>
      <c r="H23" s="6">
        <v>3.6</v>
      </c>
      <c r="I23" s="6">
        <v>11</v>
      </c>
      <c r="J23" s="6">
        <v>4</v>
      </c>
    </row>
  </sheetData>
  <mergeCells count="9">
    <mergeCell ref="C18:C19"/>
    <mergeCell ref="B8:C9"/>
    <mergeCell ref="C10:C11"/>
    <mergeCell ref="C12:C13"/>
    <mergeCell ref="C14:C15"/>
    <mergeCell ref="C16:C17"/>
    <mergeCell ref="B10:B23"/>
    <mergeCell ref="C20:C21"/>
    <mergeCell ref="C22:C23"/>
  </mergeCells>
  <phoneticPr fontId="2"/>
  <conditionalFormatting sqref="E9:J9">
    <cfRule type="top10" dxfId="513" priority="1" rank="1"/>
  </conditionalFormatting>
  <conditionalFormatting sqref="E11:J11">
    <cfRule type="top10" dxfId="512" priority="2" rank="1"/>
  </conditionalFormatting>
  <conditionalFormatting sqref="E13:J13">
    <cfRule type="top10" dxfId="511" priority="3" rank="1"/>
  </conditionalFormatting>
  <conditionalFormatting sqref="E15:J15">
    <cfRule type="top10" dxfId="510" priority="4" rank="1"/>
  </conditionalFormatting>
  <conditionalFormatting sqref="E17:J17">
    <cfRule type="top10" dxfId="509" priority="5" rank="1"/>
  </conditionalFormatting>
  <conditionalFormatting sqref="E19:J19">
    <cfRule type="top10" dxfId="508" priority="6" rank="1"/>
  </conditionalFormatting>
  <conditionalFormatting sqref="E21:J21">
    <cfRule type="top10" dxfId="507" priority="7" rank="1"/>
  </conditionalFormatting>
  <conditionalFormatting sqref="E23:J23">
    <cfRule type="top10" dxfId="506" priority="8"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198" t="s">
        <v>198</v>
      </c>
    </row>
    <row r="3" spans="1:15" ht="15.75" customHeight="1">
      <c r="B3" s="198" t="s">
        <v>206</v>
      </c>
    </row>
    <row r="4" spans="1:15" ht="15.75" customHeight="1">
      <c r="B4" s="198" t="s">
        <v>172</v>
      </c>
    </row>
    <row r="6" spans="1:15" ht="3" customHeight="1">
      <c r="B6" s="191"/>
      <c r="C6" s="9"/>
      <c r="D6" s="192"/>
      <c r="E6" s="11"/>
      <c r="F6" s="193"/>
      <c r="G6" s="193"/>
      <c r="H6" s="193"/>
      <c r="I6" s="193"/>
      <c r="J6" s="193"/>
      <c r="K6" s="193"/>
      <c r="L6" s="193"/>
      <c r="M6" s="193"/>
      <c r="N6" s="193"/>
      <c r="O6" s="193"/>
    </row>
    <row r="7" spans="1:15" s="2" customFormat="1" ht="118.5" customHeight="1" thickBot="1">
      <c r="B7" s="194"/>
      <c r="C7" s="21" t="s">
        <v>137</v>
      </c>
      <c r="D7" s="22" t="s">
        <v>42</v>
      </c>
      <c r="E7" s="23" t="s">
        <v>147</v>
      </c>
      <c r="F7" s="195" t="s">
        <v>130</v>
      </c>
      <c r="G7" s="195" t="s">
        <v>131</v>
      </c>
      <c r="H7" s="195" t="s">
        <v>6</v>
      </c>
      <c r="I7" s="195" t="s">
        <v>132</v>
      </c>
      <c r="J7" s="195" t="s">
        <v>133</v>
      </c>
      <c r="K7" s="195" t="s">
        <v>7</v>
      </c>
      <c r="L7" s="195" t="s">
        <v>134</v>
      </c>
      <c r="M7" s="195" t="s">
        <v>135</v>
      </c>
      <c r="N7" s="195" t="s">
        <v>136</v>
      </c>
      <c r="O7" s="195" t="s">
        <v>50</v>
      </c>
    </row>
    <row r="8" spans="1:15" ht="15.75" customHeight="1" thickTop="1">
      <c r="B8" s="467" t="s">
        <v>138</v>
      </c>
      <c r="C8" s="468"/>
      <c r="D8" s="18">
        <v>27166</v>
      </c>
      <c r="E8" s="14">
        <v>18636</v>
      </c>
      <c r="F8" s="4">
        <v>11191</v>
      </c>
      <c r="G8" s="4">
        <v>3407</v>
      </c>
      <c r="H8" s="4">
        <v>12532</v>
      </c>
      <c r="I8" s="4">
        <v>11136</v>
      </c>
      <c r="J8" s="4">
        <v>13120</v>
      </c>
      <c r="K8" s="4">
        <v>2667</v>
      </c>
      <c r="L8" s="4">
        <v>6085</v>
      </c>
      <c r="M8" s="4">
        <v>6480</v>
      </c>
      <c r="N8" s="4">
        <v>1594</v>
      </c>
      <c r="O8" s="4">
        <v>1779</v>
      </c>
    </row>
    <row r="9" spans="1:15" ht="15.75" customHeight="1">
      <c r="B9" s="480"/>
      <c r="C9" s="481"/>
      <c r="D9" s="132">
        <v>100</v>
      </c>
      <c r="E9" s="131">
        <v>68.599999999999994</v>
      </c>
      <c r="F9" s="5">
        <v>41.2</v>
      </c>
      <c r="G9" s="5">
        <v>12.5</v>
      </c>
      <c r="H9" s="5">
        <v>46.1</v>
      </c>
      <c r="I9" s="5">
        <v>41</v>
      </c>
      <c r="J9" s="5">
        <v>48.3</v>
      </c>
      <c r="K9" s="5">
        <v>9.8000000000000007</v>
      </c>
      <c r="L9" s="5">
        <v>22.4</v>
      </c>
      <c r="M9" s="5">
        <v>23.9</v>
      </c>
      <c r="N9" s="5">
        <v>5.9</v>
      </c>
      <c r="O9" s="5">
        <v>6.5</v>
      </c>
    </row>
    <row r="10" spans="1:15" ht="15.75" customHeight="1">
      <c r="B10" s="470" t="s">
        <v>204</v>
      </c>
      <c r="C10" s="485" t="s">
        <v>12</v>
      </c>
      <c r="D10" s="196">
        <v>4312</v>
      </c>
      <c r="E10" s="12">
        <v>3173</v>
      </c>
      <c r="F10" s="197">
        <v>1798</v>
      </c>
      <c r="G10" s="197">
        <v>549</v>
      </c>
      <c r="H10" s="197">
        <v>2220</v>
      </c>
      <c r="I10" s="197">
        <v>1946</v>
      </c>
      <c r="J10" s="197">
        <v>2202</v>
      </c>
      <c r="K10" s="197">
        <v>424</v>
      </c>
      <c r="L10" s="197">
        <v>1038</v>
      </c>
      <c r="M10" s="197">
        <v>1064</v>
      </c>
      <c r="N10" s="197">
        <v>234</v>
      </c>
      <c r="O10" s="197">
        <v>125</v>
      </c>
    </row>
    <row r="11" spans="1:15" ht="15.75" customHeight="1">
      <c r="B11" s="471"/>
      <c r="C11" s="488"/>
      <c r="D11" s="19">
        <v>100</v>
      </c>
      <c r="E11" s="15">
        <v>73.599999999999994</v>
      </c>
      <c r="F11" s="7">
        <v>41.7</v>
      </c>
      <c r="G11" s="7">
        <v>12.7</v>
      </c>
      <c r="H11" s="7">
        <v>51.5</v>
      </c>
      <c r="I11" s="7">
        <v>45.1</v>
      </c>
      <c r="J11" s="7">
        <v>51.1</v>
      </c>
      <c r="K11" s="7">
        <v>9.8000000000000007</v>
      </c>
      <c r="L11" s="7">
        <v>24.1</v>
      </c>
      <c r="M11" s="7">
        <v>24.7</v>
      </c>
      <c r="N11" s="7">
        <v>5.4</v>
      </c>
      <c r="O11" s="7">
        <v>2.9</v>
      </c>
    </row>
    <row r="12" spans="1:15" ht="15.75" customHeight="1">
      <c r="B12" s="471"/>
      <c r="C12" s="486" t="s">
        <v>13</v>
      </c>
      <c r="D12" s="18">
        <v>13140</v>
      </c>
      <c r="E12" s="14">
        <v>9397</v>
      </c>
      <c r="F12" s="4">
        <v>5962</v>
      </c>
      <c r="G12" s="4">
        <v>1887</v>
      </c>
      <c r="H12" s="4">
        <v>6387</v>
      </c>
      <c r="I12" s="4">
        <v>5798</v>
      </c>
      <c r="J12" s="4">
        <v>6819</v>
      </c>
      <c r="K12" s="4">
        <v>1412</v>
      </c>
      <c r="L12" s="4">
        <v>3241</v>
      </c>
      <c r="M12" s="4">
        <v>3468</v>
      </c>
      <c r="N12" s="4">
        <v>667</v>
      </c>
      <c r="O12" s="4">
        <v>472</v>
      </c>
    </row>
    <row r="13" spans="1:15" ht="15.75" customHeight="1">
      <c r="B13" s="471"/>
      <c r="C13" s="488"/>
      <c r="D13" s="19">
        <v>100</v>
      </c>
      <c r="E13" s="15">
        <v>71.5</v>
      </c>
      <c r="F13" s="7">
        <v>45.4</v>
      </c>
      <c r="G13" s="7">
        <v>14.4</v>
      </c>
      <c r="H13" s="7">
        <v>48.6</v>
      </c>
      <c r="I13" s="7">
        <v>44.1</v>
      </c>
      <c r="J13" s="7">
        <v>51.9</v>
      </c>
      <c r="K13" s="7">
        <v>10.7</v>
      </c>
      <c r="L13" s="7">
        <v>24.7</v>
      </c>
      <c r="M13" s="7">
        <v>26.4</v>
      </c>
      <c r="N13" s="7">
        <v>5.0999999999999996</v>
      </c>
      <c r="O13" s="7">
        <v>3.6</v>
      </c>
    </row>
    <row r="14" spans="1:15" ht="15.75" customHeight="1">
      <c r="B14" s="471"/>
      <c r="C14" s="467" t="s">
        <v>205</v>
      </c>
      <c r="D14" s="18">
        <v>1731</v>
      </c>
      <c r="E14" s="14">
        <v>1223</v>
      </c>
      <c r="F14" s="4">
        <v>717</v>
      </c>
      <c r="G14" s="4">
        <v>188</v>
      </c>
      <c r="H14" s="4">
        <v>812</v>
      </c>
      <c r="I14" s="4">
        <v>719</v>
      </c>
      <c r="J14" s="4">
        <v>848</v>
      </c>
      <c r="K14" s="4">
        <v>164</v>
      </c>
      <c r="L14" s="4">
        <v>366</v>
      </c>
      <c r="M14" s="4">
        <v>411</v>
      </c>
      <c r="N14" s="4">
        <v>124</v>
      </c>
      <c r="O14" s="4">
        <v>74</v>
      </c>
    </row>
    <row r="15" spans="1:15" ht="15.75" customHeight="1">
      <c r="B15" s="471"/>
      <c r="C15" s="490"/>
      <c r="D15" s="19">
        <v>100</v>
      </c>
      <c r="E15" s="15">
        <v>70.7</v>
      </c>
      <c r="F15" s="7">
        <v>41.4</v>
      </c>
      <c r="G15" s="7">
        <v>10.9</v>
      </c>
      <c r="H15" s="7">
        <v>46.9</v>
      </c>
      <c r="I15" s="7">
        <v>41.5</v>
      </c>
      <c r="J15" s="7">
        <v>49</v>
      </c>
      <c r="K15" s="7">
        <v>9.5</v>
      </c>
      <c r="L15" s="7">
        <v>21.1</v>
      </c>
      <c r="M15" s="7">
        <v>23.7</v>
      </c>
      <c r="N15" s="7">
        <v>7.2</v>
      </c>
      <c r="O15" s="7">
        <v>4.3</v>
      </c>
    </row>
    <row r="16" spans="1:15" ht="15.75" customHeight="1">
      <c r="B16" s="471"/>
      <c r="C16" s="486" t="s">
        <v>15</v>
      </c>
      <c r="D16" s="18">
        <v>155</v>
      </c>
      <c r="E16" s="14">
        <v>103</v>
      </c>
      <c r="F16" s="4">
        <v>81</v>
      </c>
      <c r="G16" s="4">
        <v>24</v>
      </c>
      <c r="H16" s="4">
        <v>53</v>
      </c>
      <c r="I16" s="4">
        <v>52</v>
      </c>
      <c r="J16" s="4">
        <v>67</v>
      </c>
      <c r="K16" s="4">
        <v>19</v>
      </c>
      <c r="L16" s="4">
        <v>32</v>
      </c>
      <c r="M16" s="4">
        <v>39</v>
      </c>
      <c r="N16" s="4">
        <v>12</v>
      </c>
      <c r="O16" s="4">
        <v>11</v>
      </c>
    </row>
    <row r="17" spans="2:15" ht="15.75" customHeight="1">
      <c r="B17" s="471"/>
      <c r="C17" s="488"/>
      <c r="D17" s="19">
        <v>100</v>
      </c>
      <c r="E17" s="15">
        <v>66.5</v>
      </c>
      <c r="F17" s="7">
        <v>52.3</v>
      </c>
      <c r="G17" s="7">
        <v>15.5</v>
      </c>
      <c r="H17" s="7">
        <v>34.200000000000003</v>
      </c>
      <c r="I17" s="7">
        <v>33.5</v>
      </c>
      <c r="J17" s="7">
        <v>43.2</v>
      </c>
      <c r="K17" s="7">
        <v>12.3</v>
      </c>
      <c r="L17" s="7">
        <v>20.6</v>
      </c>
      <c r="M17" s="7">
        <v>25.2</v>
      </c>
      <c r="N17" s="7">
        <v>7.7</v>
      </c>
      <c r="O17" s="7">
        <v>7.1</v>
      </c>
    </row>
    <row r="18" spans="2:15" ht="15.75" customHeight="1">
      <c r="B18" s="471"/>
      <c r="C18" s="486" t="s">
        <v>16</v>
      </c>
      <c r="D18" s="18">
        <v>41</v>
      </c>
      <c r="E18" s="14">
        <v>20</v>
      </c>
      <c r="F18" s="4">
        <v>18</v>
      </c>
      <c r="G18" s="4">
        <v>4</v>
      </c>
      <c r="H18" s="4">
        <v>12</v>
      </c>
      <c r="I18" s="4">
        <v>7</v>
      </c>
      <c r="J18" s="4">
        <v>15</v>
      </c>
      <c r="K18" s="4">
        <v>4</v>
      </c>
      <c r="L18" s="4">
        <v>9</v>
      </c>
      <c r="M18" s="4">
        <v>9</v>
      </c>
      <c r="N18" s="4">
        <v>9</v>
      </c>
      <c r="O18" s="4">
        <v>1</v>
      </c>
    </row>
    <row r="19" spans="2:15" ht="15.75" customHeight="1">
      <c r="B19" s="471"/>
      <c r="C19" s="488"/>
      <c r="D19" s="19">
        <v>100</v>
      </c>
      <c r="E19" s="15">
        <v>48.8</v>
      </c>
      <c r="F19" s="7">
        <v>43.9</v>
      </c>
      <c r="G19" s="7">
        <v>9.8000000000000007</v>
      </c>
      <c r="H19" s="7">
        <v>29.3</v>
      </c>
      <c r="I19" s="7">
        <v>17.100000000000001</v>
      </c>
      <c r="J19" s="7">
        <v>36.6</v>
      </c>
      <c r="K19" s="7">
        <v>9.8000000000000007</v>
      </c>
      <c r="L19" s="7">
        <v>22</v>
      </c>
      <c r="M19" s="7">
        <v>22</v>
      </c>
      <c r="N19" s="7">
        <v>22</v>
      </c>
      <c r="O19" s="7">
        <v>2.4</v>
      </c>
    </row>
    <row r="20" spans="2:15" ht="15.75" customHeight="1">
      <c r="B20" s="471"/>
      <c r="C20" s="486" t="s">
        <v>62</v>
      </c>
      <c r="D20" s="18">
        <v>537</v>
      </c>
      <c r="E20" s="14">
        <v>390</v>
      </c>
      <c r="F20" s="4">
        <v>203</v>
      </c>
      <c r="G20" s="4">
        <v>68</v>
      </c>
      <c r="H20" s="4">
        <v>306</v>
      </c>
      <c r="I20" s="4">
        <v>243</v>
      </c>
      <c r="J20" s="4">
        <v>287</v>
      </c>
      <c r="K20" s="4">
        <v>67</v>
      </c>
      <c r="L20" s="4">
        <v>148</v>
      </c>
      <c r="M20" s="4">
        <v>135</v>
      </c>
      <c r="N20" s="4">
        <v>35</v>
      </c>
      <c r="O20" s="4">
        <v>22</v>
      </c>
    </row>
    <row r="21" spans="2:15" ht="15.75" customHeight="1">
      <c r="B21" s="471"/>
      <c r="C21" s="488"/>
      <c r="D21" s="19">
        <v>100</v>
      </c>
      <c r="E21" s="15">
        <v>72.599999999999994</v>
      </c>
      <c r="F21" s="7">
        <v>37.799999999999997</v>
      </c>
      <c r="G21" s="7">
        <v>12.7</v>
      </c>
      <c r="H21" s="7">
        <v>57</v>
      </c>
      <c r="I21" s="7">
        <v>45.3</v>
      </c>
      <c r="J21" s="7">
        <v>53.4</v>
      </c>
      <c r="K21" s="7">
        <v>12.5</v>
      </c>
      <c r="L21" s="7">
        <v>27.6</v>
      </c>
      <c r="M21" s="7">
        <v>25.1</v>
      </c>
      <c r="N21" s="7">
        <v>6.5</v>
      </c>
      <c r="O21" s="7">
        <v>4.0999999999999996</v>
      </c>
    </row>
    <row r="22" spans="2:15" ht="15.75" customHeight="1">
      <c r="B22" s="471"/>
      <c r="C22" s="486" t="s">
        <v>63</v>
      </c>
      <c r="D22" s="18">
        <v>1216</v>
      </c>
      <c r="E22" s="14">
        <v>845</v>
      </c>
      <c r="F22" s="4">
        <v>502</v>
      </c>
      <c r="G22" s="4">
        <v>149</v>
      </c>
      <c r="H22" s="4">
        <v>533</v>
      </c>
      <c r="I22" s="4">
        <v>496</v>
      </c>
      <c r="J22" s="4">
        <v>609</v>
      </c>
      <c r="K22" s="4">
        <v>133</v>
      </c>
      <c r="L22" s="4">
        <v>286</v>
      </c>
      <c r="M22" s="4">
        <v>298</v>
      </c>
      <c r="N22" s="4">
        <v>77</v>
      </c>
      <c r="O22" s="4">
        <v>61</v>
      </c>
    </row>
    <row r="23" spans="2:15" ht="15.75" customHeight="1">
      <c r="B23" s="471"/>
      <c r="C23" s="486"/>
      <c r="D23" s="132">
        <v>100</v>
      </c>
      <c r="E23" s="131">
        <v>69.5</v>
      </c>
      <c r="F23" s="5">
        <v>41.3</v>
      </c>
      <c r="G23" s="5">
        <v>12.3</v>
      </c>
      <c r="H23" s="5">
        <v>43.8</v>
      </c>
      <c r="I23" s="5">
        <v>40.799999999999997</v>
      </c>
      <c r="J23" s="5">
        <v>50.1</v>
      </c>
      <c r="K23" s="5">
        <v>10.9</v>
      </c>
      <c r="L23" s="5">
        <v>23.5</v>
      </c>
      <c r="M23" s="5">
        <v>24.5</v>
      </c>
      <c r="N23" s="5">
        <v>6.3</v>
      </c>
      <c r="O23" s="5">
        <v>5</v>
      </c>
    </row>
    <row r="24" spans="2:15" ht="15.75" customHeight="1">
      <c r="B24" s="471"/>
      <c r="C24" s="487" t="s">
        <v>9</v>
      </c>
      <c r="D24" s="20">
        <v>157</v>
      </c>
      <c r="E24" s="16">
        <v>89</v>
      </c>
      <c r="F24" s="8">
        <v>47</v>
      </c>
      <c r="G24" s="8">
        <v>16</v>
      </c>
      <c r="H24" s="8">
        <v>56</v>
      </c>
      <c r="I24" s="8">
        <v>50</v>
      </c>
      <c r="J24" s="8">
        <v>49</v>
      </c>
      <c r="K24" s="8">
        <v>13</v>
      </c>
      <c r="L24" s="8">
        <v>23</v>
      </c>
      <c r="M24" s="8">
        <v>28</v>
      </c>
      <c r="N24" s="8">
        <v>23</v>
      </c>
      <c r="O24" s="8">
        <v>16</v>
      </c>
    </row>
    <row r="25" spans="2:15" ht="15.75" customHeight="1">
      <c r="B25" s="471"/>
      <c r="C25" s="488"/>
      <c r="D25" s="19">
        <v>100</v>
      </c>
      <c r="E25" s="15">
        <v>56.7</v>
      </c>
      <c r="F25" s="7">
        <v>29.9</v>
      </c>
      <c r="G25" s="7">
        <v>10.199999999999999</v>
      </c>
      <c r="H25" s="7">
        <v>35.700000000000003</v>
      </c>
      <c r="I25" s="7">
        <v>31.8</v>
      </c>
      <c r="J25" s="7">
        <v>31.2</v>
      </c>
      <c r="K25" s="7">
        <v>8.3000000000000007</v>
      </c>
      <c r="L25" s="7">
        <v>14.6</v>
      </c>
      <c r="M25" s="7">
        <v>17.8</v>
      </c>
      <c r="N25" s="7">
        <v>14.6</v>
      </c>
      <c r="O25" s="7">
        <v>10.199999999999999</v>
      </c>
    </row>
    <row r="26" spans="2:15" ht="15.75" customHeight="1">
      <c r="B26" s="471"/>
      <c r="C26" s="486" t="s">
        <v>17</v>
      </c>
      <c r="D26" s="18">
        <v>3701</v>
      </c>
      <c r="E26" s="14">
        <v>2458</v>
      </c>
      <c r="F26" s="4">
        <v>1293</v>
      </c>
      <c r="G26" s="4">
        <v>380</v>
      </c>
      <c r="H26" s="4">
        <v>1639</v>
      </c>
      <c r="I26" s="4">
        <v>1408</v>
      </c>
      <c r="J26" s="4">
        <v>1627</v>
      </c>
      <c r="K26" s="4">
        <v>306</v>
      </c>
      <c r="L26" s="4">
        <v>715</v>
      </c>
      <c r="M26" s="4">
        <v>767</v>
      </c>
      <c r="N26" s="4">
        <v>336</v>
      </c>
      <c r="O26" s="4">
        <v>171</v>
      </c>
    </row>
    <row r="27" spans="2:15" ht="15.75" customHeight="1">
      <c r="B27" s="472"/>
      <c r="C27" s="489"/>
      <c r="D27" s="17">
        <v>100</v>
      </c>
      <c r="E27" s="13">
        <v>66.400000000000006</v>
      </c>
      <c r="F27" s="6">
        <v>34.9</v>
      </c>
      <c r="G27" s="6">
        <v>10.3</v>
      </c>
      <c r="H27" s="6">
        <v>44.3</v>
      </c>
      <c r="I27" s="6">
        <v>38</v>
      </c>
      <c r="J27" s="6">
        <v>44</v>
      </c>
      <c r="K27" s="6">
        <v>8.3000000000000007</v>
      </c>
      <c r="L27" s="6">
        <v>19.3</v>
      </c>
      <c r="M27" s="6">
        <v>20.7</v>
      </c>
      <c r="N27" s="6">
        <v>9.1</v>
      </c>
      <c r="O27" s="6">
        <v>4.5999999999999996</v>
      </c>
    </row>
  </sheetData>
  <mergeCells count="11">
    <mergeCell ref="B8:C9"/>
    <mergeCell ref="C10:C11"/>
    <mergeCell ref="C12:C13"/>
    <mergeCell ref="C16:C17"/>
    <mergeCell ref="C20:C21"/>
    <mergeCell ref="C22:C23"/>
    <mergeCell ref="C24:C25"/>
    <mergeCell ref="C26:C27"/>
    <mergeCell ref="B10:B27"/>
    <mergeCell ref="C18:C19"/>
    <mergeCell ref="C14:C15"/>
  </mergeCells>
  <phoneticPr fontId="2"/>
  <conditionalFormatting sqref="E9:O9">
    <cfRule type="top10" dxfId="505" priority="10" rank="1"/>
  </conditionalFormatting>
  <conditionalFormatting sqref="E11:O11">
    <cfRule type="top10" dxfId="504" priority="9" rank="1"/>
  </conditionalFormatting>
  <conditionalFormatting sqref="E13:O13">
    <cfRule type="top10" dxfId="503" priority="8" rank="1"/>
  </conditionalFormatting>
  <conditionalFormatting sqref="E15:O15">
    <cfRule type="top10" dxfId="502" priority="7" rank="1"/>
  </conditionalFormatting>
  <conditionalFormatting sqref="E17:O17">
    <cfRule type="top10" dxfId="501" priority="6" rank="1"/>
  </conditionalFormatting>
  <conditionalFormatting sqref="E19:O19">
    <cfRule type="top10" dxfId="500" priority="5" rank="1"/>
  </conditionalFormatting>
  <conditionalFormatting sqref="E21:O21">
    <cfRule type="top10" dxfId="499" priority="4" rank="1"/>
  </conditionalFormatting>
  <conditionalFormatting sqref="E23:O23">
    <cfRule type="top10" dxfId="498" priority="3" rank="1"/>
  </conditionalFormatting>
  <conditionalFormatting sqref="E25:O25">
    <cfRule type="top10" dxfId="497" priority="2" rank="1"/>
  </conditionalFormatting>
  <conditionalFormatting sqref="E27:O27">
    <cfRule type="top10" dxfId="496" priority="1"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199" t="s">
        <v>198</v>
      </c>
    </row>
    <row r="3" spans="1:14" ht="15.75" customHeight="1">
      <c r="B3" s="199" t="s">
        <v>206</v>
      </c>
    </row>
    <row r="4" spans="1:14" ht="15.75" customHeight="1">
      <c r="B4" s="199" t="s">
        <v>207</v>
      </c>
    </row>
    <row r="6" spans="1:14" ht="3" customHeight="1">
      <c r="B6" s="205"/>
      <c r="C6" s="9"/>
      <c r="D6" s="206"/>
      <c r="E6" s="11"/>
      <c r="F6" s="207"/>
      <c r="G6" s="207"/>
      <c r="H6" s="207"/>
      <c r="I6" s="207"/>
      <c r="J6" s="207"/>
      <c r="K6" s="207"/>
      <c r="L6" s="207"/>
      <c r="M6" s="207"/>
      <c r="N6" s="207"/>
    </row>
    <row r="7" spans="1:14" s="2" customFormat="1" ht="118.5" customHeight="1" thickBot="1">
      <c r="B7" s="208"/>
      <c r="C7" s="21" t="s">
        <v>137</v>
      </c>
      <c r="D7" s="22" t="s">
        <v>42</v>
      </c>
      <c r="E7" s="23" t="s">
        <v>107</v>
      </c>
      <c r="F7" s="209" t="s">
        <v>607</v>
      </c>
      <c r="G7" s="209" t="s">
        <v>608</v>
      </c>
      <c r="H7" s="209" t="s">
        <v>108</v>
      </c>
      <c r="I7" s="209" t="s">
        <v>18</v>
      </c>
      <c r="J7" s="209" t="s">
        <v>109</v>
      </c>
      <c r="K7" s="209" t="s">
        <v>110</v>
      </c>
      <c r="L7" s="209" t="s">
        <v>111</v>
      </c>
      <c r="M7" s="209" t="s">
        <v>9</v>
      </c>
      <c r="N7" s="209" t="s">
        <v>50</v>
      </c>
    </row>
    <row r="8" spans="1:14" ht="15.75" customHeight="1" thickTop="1">
      <c r="B8" s="467" t="s">
        <v>138</v>
      </c>
      <c r="C8" s="468"/>
      <c r="D8" s="18">
        <v>27166</v>
      </c>
      <c r="E8" s="14">
        <v>22593</v>
      </c>
      <c r="F8" s="4">
        <v>851</v>
      </c>
      <c r="G8" s="4">
        <v>191</v>
      </c>
      <c r="H8" s="4">
        <v>419</v>
      </c>
      <c r="I8" s="4">
        <v>326</v>
      </c>
      <c r="J8" s="4">
        <v>143</v>
      </c>
      <c r="K8" s="4">
        <v>416</v>
      </c>
      <c r="L8" s="4">
        <v>463</v>
      </c>
      <c r="M8" s="4">
        <v>331</v>
      </c>
      <c r="N8" s="4">
        <v>1433</v>
      </c>
    </row>
    <row r="9" spans="1:14" ht="15.75" customHeight="1">
      <c r="B9" s="480"/>
      <c r="C9" s="481"/>
      <c r="D9" s="132">
        <v>100</v>
      </c>
      <c r="E9" s="131">
        <v>83.2</v>
      </c>
      <c r="F9" s="5">
        <v>3.1</v>
      </c>
      <c r="G9" s="5">
        <v>0.7</v>
      </c>
      <c r="H9" s="5">
        <v>1.5</v>
      </c>
      <c r="I9" s="5">
        <v>1.2</v>
      </c>
      <c r="J9" s="5">
        <v>0.5</v>
      </c>
      <c r="K9" s="5">
        <v>1.5</v>
      </c>
      <c r="L9" s="5">
        <v>1.7</v>
      </c>
      <c r="M9" s="5">
        <v>1.2</v>
      </c>
      <c r="N9" s="5">
        <v>5.3</v>
      </c>
    </row>
    <row r="10" spans="1:14" ht="15.75" customHeight="1">
      <c r="B10" s="470" t="s">
        <v>204</v>
      </c>
      <c r="C10" s="485" t="s">
        <v>12</v>
      </c>
      <c r="D10" s="210">
        <v>4312</v>
      </c>
      <c r="E10" s="12">
        <v>3567</v>
      </c>
      <c r="F10" s="211">
        <v>169</v>
      </c>
      <c r="G10" s="211">
        <v>19</v>
      </c>
      <c r="H10" s="211">
        <v>80</v>
      </c>
      <c r="I10" s="211">
        <v>76</v>
      </c>
      <c r="J10" s="211">
        <v>29</v>
      </c>
      <c r="K10" s="211">
        <v>108</v>
      </c>
      <c r="L10" s="211">
        <v>103</v>
      </c>
      <c r="M10" s="211">
        <v>41</v>
      </c>
      <c r="N10" s="211">
        <v>120</v>
      </c>
    </row>
    <row r="11" spans="1:14" ht="15.75" customHeight="1">
      <c r="B11" s="471"/>
      <c r="C11" s="488"/>
      <c r="D11" s="19">
        <v>100</v>
      </c>
      <c r="E11" s="15">
        <v>82.7</v>
      </c>
      <c r="F11" s="7">
        <v>3.9</v>
      </c>
      <c r="G11" s="7">
        <v>0.4</v>
      </c>
      <c r="H11" s="7">
        <v>1.9</v>
      </c>
      <c r="I11" s="7">
        <v>1.8</v>
      </c>
      <c r="J11" s="7">
        <v>0.7</v>
      </c>
      <c r="K11" s="7">
        <v>2.5</v>
      </c>
      <c r="L11" s="7">
        <v>2.4</v>
      </c>
      <c r="M11" s="7">
        <v>1</v>
      </c>
      <c r="N11" s="7">
        <v>2.8</v>
      </c>
    </row>
    <row r="12" spans="1:14" ht="15.75" customHeight="1">
      <c r="B12" s="471"/>
      <c r="C12" s="486" t="s">
        <v>13</v>
      </c>
      <c r="D12" s="18">
        <v>13140</v>
      </c>
      <c r="E12" s="14">
        <v>11953</v>
      </c>
      <c r="F12" s="4">
        <v>297</v>
      </c>
      <c r="G12" s="4">
        <v>91</v>
      </c>
      <c r="H12" s="4">
        <v>130</v>
      </c>
      <c r="I12" s="4">
        <v>85</v>
      </c>
      <c r="J12" s="4">
        <v>21</v>
      </c>
      <c r="K12" s="4">
        <v>69</v>
      </c>
      <c r="L12" s="4">
        <v>90</v>
      </c>
      <c r="M12" s="4">
        <v>82</v>
      </c>
      <c r="N12" s="4">
        <v>322</v>
      </c>
    </row>
    <row r="13" spans="1:14" ht="15.75" customHeight="1">
      <c r="B13" s="471"/>
      <c r="C13" s="488"/>
      <c r="D13" s="19">
        <v>100</v>
      </c>
      <c r="E13" s="15">
        <v>91</v>
      </c>
      <c r="F13" s="7">
        <v>2.2999999999999998</v>
      </c>
      <c r="G13" s="7">
        <v>0.7</v>
      </c>
      <c r="H13" s="7">
        <v>1</v>
      </c>
      <c r="I13" s="7">
        <v>0.6</v>
      </c>
      <c r="J13" s="7">
        <v>0.2</v>
      </c>
      <c r="K13" s="7">
        <v>0.5</v>
      </c>
      <c r="L13" s="7">
        <v>0.7</v>
      </c>
      <c r="M13" s="7">
        <v>0.6</v>
      </c>
      <c r="N13" s="7">
        <v>2.5</v>
      </c>
    </row>
    <row r="14" spans="1:14" ht="15.75" customHeight="1">
      <c r="B14" s="471"/>
      <c r="C14" s="467" t="s">
        <v>212</v>
      </c>
      <c r="D14" s="18">
        <v>1731</v>
      </c>
      <c r="E14" s="14">
        <v>1410</v>
      </c>
      <c r="F14" s="4">
        <v>71</v>
      </c>
      <c r="G14" s="4">
        <v>12</v>
      </c>
      <c r="H14" s="4">
        <v>41</v>
      </c>
      <c r="I14" s="4">
        <v>25</v>
      </c>
      <c r="J14" s="4">
        <v>12</v>
      </c>
      <c r="K14" s="4">
        <v>32</v>
      </c>
      <c r="L14" s="4">
        <v>39</v>
      </c>
      <c r="M14" s="4">
        <v>20</v>
      </c>
      <c r="N14" s="4">
        <v>69</v>
      </c>
    </row>
    <row r="15" spans="1:14" ht="15.75" customHeight="1">
      <c r="B15" s="471"/>
      <c r="C15" s="490"/>
      <c r="D15" s="19">
        <v>100</v>
      </c>
      <c r="E15" s="15">
        <v>81.5</v>
      </c>
      <c r="F15" s="7">
        <v>4.0999999999999996</v>
      </c>
      <c r="G15" s="7">
        <v>0.7</v>
      </c>
      <c r="H15" s="7">
        <v>2.4</v>
      </c>
      <c r="I15" s="7">
        <v>1.4</v>
      </c>
      <c r="J15" s="7">
        <v>0.7</v>
      </c>
      <c r="K15" s="7">
        <v>1.8</v>
      </c>
      <c r="L15" s="7">
        <v>2.2999999999999998</v>
      </c>
      <c r="M15" s="7">
        <v>1.2</v>
      </c>
      <c r="N15" s="7">
        <v>4</v>
      </c>
    </row>
    <row r="16" spans="1:14" ht="15.75" customHeight="1">
      <c r="B16" s="471"/>
      <c r="C16" s="486" t="s">
        <v>15</v>
      </c>
      <c r="D16" s="18">
        <v>155</v>
      </c>
      <c r="E16" s="14">
        <v>105</v>
      </c>
      <c r="F16" s="4">
        <v>3</v>
      </c>
      <c r="G16" s="4">
        <v>4</v>
      </c>
      <c r="H16" s="4">
        <v>26</v>
      </c>
      <c r="I16" s="4">
        <v>0</v>
      </c>
      <c r="J16" s="4">
        <v>0</v>
      </c>
      <c r="K16" s="4">
        <v>3</v>
      </c>
      <c r="L16" s="4">
        <v>1</v>
      </c>
      <c r="M16" s="4">
        <v>4</v>
      </c>
      <c r="N16" s="4">
        <v>9</v>
      </c>
    </row>
    <row r="17" spans="2:14" ht="15.75" customHeight="1">
      <c r="B17" s="471"/>
      <c r="C17" s="488"/>
      <c r="D17" s="19">
        <v>100</v>
      </c>
      <c r="E17" s="15">
        <v>67.7</v>
      </c>
      <c r="F17" s="7">
        <v>1.9</v>
      </c>
      <c r="G17" s="7">
        <v>2.6</v>
      </c>
      <c r="H17" s="7">
        <v>16.8</v>
      </c>
      <c r="I17" s="7">
        <v>0</v>
      </c>
      <c r="J17" s="7">
        <v>0</v>
      </c>
      <c r="K17" s="7">
        <v>1.9</v>
      </c>
      <c r="L17" s="7">
        <v>0.6</v>
      </c>
      <c r="M17" s="7">
        <v>2.6</v>
      </c>
      <c r="N17" s="7">
        <v>5.8</v>
      </c>
    </row>
    <row r="18" spans="2:14" ht="15.75" customHeight="1">
      <c r="B18" s="471"/>
      <c r="C18" s="486" t="s">
        <v>16</v>
      </c>
      <c r="D18" s="18">
        <v>41</v>
      </c>
      <c r="E18" s="14">
        <v>33</v>
      </c>
      <c r="F18" s="4">
        <v>3</v>
      </c>
      <c r="G18" s="4">
        <v>0</v>
      </c>
      <c r="H18" s="4">
        <v>3</v>
      </c>
      <c r="I18" s="4">
        <v>0</v>
      </c>
      <c r="J18" s="4">
        <v>0</v>
      </c>
      <c r="K18" s="4">
        <v>0</v>
      </c>
      <c r="L18" s="4">
        <v>0</v>
      </c>
      <c r="M18" s="4">
        <v>0</v>
      </c>
      <c r="N18" s="4">
        <v>2</v>
      </c>
    </row>
    <row r="19" spans="2:14" ht="15.75" customHeight="1">
      <c r="B19" s="471"/>
      <c r="C19" s="488"/>
      <c r="D19" s="19">
        <v>100</v>
      </c>
      <c r="E19" s="15">
        <v>80.5</v>
      </c>
      <c r="F19" s="7">
        <v>7.3</v>
      </c>
      <c r="G19" s="7">
        <v>0</v>
      </c>
      <c r="H19" s="7">
        <v>7.3</v>
      </c>
      <c r="I19" s="7">
        <v>0</v>
      </c>
      <c r="J19" s="7">
        <v>0</v>
      </c>
      <c r="K19" s="7">
        <v>0</v>
      </c>
      <c r="L19" s="7">
        <v>0</v>
      </c>
      <c r="M19" s="7">
        <v>0</v>
      </c>
      <c r="N19" s="7">
        <v>4.9000000000000004</v>
      </c>
    </row>
    <row r="20" spans="2:14" ht="15.75" customHeight="1">
      <c r="B20" s="471"/>
      <c r="C20" s="486" t="s">
        <v>62</v>
      </c>
      <c r="D20" s="18">
        <v>537</v>
      </c>
      <c r="E20" s="14">
        <v>339</v>
      </c>
      <c r="F20" s="4">
        <v>34</v>
      </c>
      <c r="G20" s="4">
        <v>6</v>
      </c>
      <c r="H20" s="4">
        <v>14</v>
      </c>
      <c r="I20" s="4">
        <v>37</v>
      </c>
      <c r="J20" s="4">
        <v>15</v>
      </c>
      <c r="K20" s="4">
        <v>45</v>
      </c>
      <c r="L20" s="4">
        <v>12</v>
      </c>
      <c r="M20" s="4">
        <v>12</v>
      </c>
      <c r="N20" s="4">
        <v>23</v>
      </c>
    </row>
    <row r="21" spans="2:14" ht="15.75" customHeight="1">
      <c r="B21" s="471"/>
      <c r="C21" s="488"/>
      <c r="D21" s="19">
        <v>100</v>
      </c>
      <c r="E21" s="15">
        <v>63.1</v>
      </c>
      <c r="F21" s="7">
        <v>6.3</v>
      </c>
      <c r="G21" s="7">
        <v>1.1000000000000001</v>
      </c>
      <c r="H21" s="7">
        <v>2.6</v>
      </c>
      <c r="I21" s="7">
        <v>6.9</v>
      </c>
      <c r="J21" s="7">
        <v>2.8</v>
      </c>
      <c r="K21" s="7">
        <v>8.4</v>
      </c>
      <c r="L21" s="7">
        <v>2.2000000000000002</v>
      </c>
      <c r="M21" s="7">
        <v>2.2000000000000002</v>
      </c>
      <c r="N21" s="7">
        <v>4.3</v>
      </c>
    </row>
    <row r="22" spans="2:14" ht="15.75" customHeight="1">
      <c r="B22" s="471"/>
      <c r="C22" s="486" t="s">
        <v>63</v>
      </c>
      <c r="D22" s="18">
        <v>1216</v>
      </c>
      <c r="E22" s="14">
        <v>835</v>
      </c>
      <c r="F22" s="4">
        <v>51</v>
      </c>
      <c r="G22" s="4">
        <v>4</v>
      </c>
      <c r="H22" s="4">
        <v>19</v>
      </c>
      <c r="I22" s="4">
        <v>27</v>
      </c>
      <c r="J22" s="4">
        <v>30</v>
      </c>
      <c r="K22" s="4">
        <v>60</v>
      </c>
      <c r="L22" s="4">
        <v>117</v>
      </c>
      <c r="M22" s="4">
        <v>23</v>
      </c>
      <c r="N22" s="4">
        <v>50</v>
      </c>
    </row>
    <row r="23" spans="2:14" ht="15.75" customHeight="1">
      <c r="B23" s="471"/>
      <c r="C23" s="486"/>
      <c r="D23" s="132">
        <v>100</v>
      </c>
      <c r="E23" s="131">
        <v>68.7</v>
      </c>
      <c r="F23" s="5">
        <v>4.2</v>
      </c>
      <c r="G23" s="5">
        <v>0.3</v>
      </c>
      <c r="H23" s="5">
        <v>1.6</v>
      </c>
      <c r="I23" s="5">
        <v>2.2000000000000002</v>
      </c>
      <c r="J23" s="5">
        <v>2.5</v>
      </c>
      <c r="K23" s="5">
        <v>4.9000000000000004</v>
      </c>
      <c r="L23" s="5">
        <v>9.6</v>
      </c>
      <c r="M23" s="5">
        <v>1.9</v>
      </c>
      <c r="N23" s="5">
        <v>4.0999999999999996</v>
      </c>
    </row>
    <row r="24" spans="2:14" ht="15.75" customHeight="1">
      <c r="B24" s="471"/>
      <c r="C24" s="487" t="s">
        <v>9</v>
      </c>
      <c r="D24" s="20">
        <v>157</v>
      </c>
      <c r="E24" s="16">
        <v>107</v>
      </c>
      <c r="F24" s="8">
        <v>10</v>
      </c>
      <c r="G24" s="8">
        <v>3</v>
      </c>
      <c r="H24" s="8">
        <v>3</v>
      </c>
      <c r="I24" s="8">
        <v>2</v>
      </c>
      <c r="J24" s="8">
        <v>0</v>
      </c>
      <c r="K24" s="8">
        <v>3</v>
      </c>
      <c r="L24" s="8">
        <v>5</v>
      </c>
      <c r="M24" s="8">
        <v>11</v>
      </c>
      <c r="N24" s="8">
        <v>13</v>
      </c>
    </row>
    <row r="25" spans="2:14" ht="15.75" customHeight="1">
      <c r="B25" s="471"/>
      <c r="C25" s="488"/>
      <c r="D25" s="19">
        <v>100</v>
      </c>
      <c r="E25" s="15">
        <v>68.2</v>
      </c>
      <c r="F25" s="7">
        <v>6.4</v>
      </c>
      <c r="G25" s="7">
        <v>1.9</v>
      </c>
      <c r="H25" s="7">
        <v>1.9</v>
      </c>
      <c r="I25" s="7">
        <v>1.3</v>
      </c>
      <c r="J25" s="7">
        <v>0</v>
      </c>
      <c r="K25" s="7">
        <v>1.9</v>
      </c>
      <c r="L25" s="7">
        <v>3.2</v>
      </c>
      <c r="M25" s="7">
        <v>7</v>
      </c>
      <c r="N25" s="7">
        <v>8.3000000000000007</v>
      </c>
    </row>
    <row r="26" spans="2:14" ht="15.75" customHeight="1">
      <c r="B26" s="471"/>
      <c r="C26" s="486" t="s">
        <v>17</v>
      </c>
      <c r="D26" s="18">
        <v>3701</v>
      </c>
      <c r="E26" s="14">
        <v>2939</v>
      </c>
      <c r="F26" s="4">
        <v>157</v>
      </c>
      <c r="G26" s="4">
        <v>44</v>
      </c>
      <c r="H26" s="4">
        <v>74</v>
      </c>
      <c r="I26" s="4">
        <v>57</v>
      </c>
      <c r="J26" s="4">
        <v>25</v>
      </c>
      <c r="K26" s="4">
        <v>64</v>
      </c>
      <c r="L26" s="4">
        <v>68</v>
      </c>
      <c r="M26" s="4">
        <v>114</v>
      </c>
      <c r="N26" s="4">
        <v>159</v>
      </c>
    </row>
    <row r="27" spans="2:14" ht="15.75" customHeight="1">
      <c r="B27" s="472"/>
      <c r="C27" s="489"/>
      <c r="D27" s="17">
        <v>100</v>
      </c>
      <c r="E27" s="13">
        <v>79.400000000000006</v>
      </c>
      <c r="F27" s="6">
        <v>4.2</v>
      </c>
      <c r="G27" s="6">
        <v>1.2</v>
      </c>
      <c r="H27" s="6">
        <v>2</v>
      </c>
      <c r="I27" s="6">
        <v>1.5</v>
      </c>
      <c r="J27" s="6">
        <v>0.7</v>
      </c>
      <c r="K27" s="6">
        <v>1.7</v>
      </c>
      <c r="L27" s="6">
        <v>1.8</v>
      </c>
      <c r="M27" s="6">
        <v>3.1</v>
      </c>
      <c r="N27" s="6">
        <v>4.3</v>
      </c>
    </row>
  </sheetData>
  <mergeCells count="11">
    <mergeCell ref="C24:C25"/>
    <mergeCell ref="C26:C27"/>
    <mergeCell ref="B8:C9"/>
    <mergeCell ref="B10:B27"/>
    <mergeCell ref="C10:C11"/>
    <mergeCell ref="C12:C13"/>
    <mergeCell ref="C14:C15"/>
    <mergeCell ref="C16:C17"/>
    <mergeCell ref="C18:C19"/>
    <mergeCell ref="C20:C21"/>
    <mergeCell ref="C22:C23"/>
  </mergeCells>
  <phoneticPr fontId="2"/>
  <conditionalFormatting sqref="E9:N9">
    <cfRule type="top10" dxfId="495" priority="632" rank="1"/>
  </conditionalFormatting>
  <conditionalFormatting sqref="E11:N11">
    <cfRule type="top10" dxfId="494" priority="633" rank="1"/>
  </conditionalFormatting>
  <conditionalFormatting sqref="E13:N13">
    <cfRule type="top10" dxfId="493" priority="634" rank="1"/>
  </conditionalFormatting>
  <conditionalFormatting sqref="E15:N15">
    <cfRule type="top10" dxfId="492" priority="635" rank="1"/>
  </conditionalFormatting>
  <conditionalFormatting sqref="E17:N17">
    <cfRule type="top10" dxfId="491" priority="636" rank="1"/>
  </conditionalFormatting>
  <conditionalFormatting sqref="E19:N19">
    <cfRule type="top10" dxfId="490" priority="637" rank="1"/>
  </conditionalFormatting>
  <conditionalFormatting sqref="E21:N21">
    <cfRule type="top10" dxfId="489" priority="638" rank="1"/>
  </conditionalFormatting>
  <conditionalFormatting sqref="E23:N23">
    <cfRule type="top10" dxfId="488" priority="639" rank="1"/>
  </conditionalFormatting>
  <conditionalFormatting sqref="E25:N25">
    <cfRule type="top10" dxfId="487" priority="640" rank="1"/>
  </conditionalFormatting>
  <conditionalFormatting sqref="E27:N27">
    <cfRule type="top10" dxfId="486" priority="64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2" ht="15.75" customHeight="1">
      <c r="A1" s="461"/>
    </row>
    <row r="2" spans="1:12" ht="15.75" customHeight="1">
      <c r="B2" s="200" t="s">
        <v>198</v>
      </c>
    </row>
    <row r="3" spans="1:12" ht="15.75" customHeight="1">
      <c r="B3" s="200" t="s">
        <v>206</v>
      </c>
    </row>
    <row r="4" spans="1:12" ht="15.75" customHeight="1">
      <c r="B4" s="200" t="s">
        <v>208</v>
      </c>
    </row>
    <row r="6" spans="1:12" ht="3" customHeight="1">
      <c r="B6" s="205"/>
      <c r="C6" s="9"/>
      <c r="D6" s="206"/>
      <c r="E6" s="11"/>
      <c r="F6" s="207"/>
      <c r="G6" s="207"/>
      <c r="H6" s="207"/>
      <c r="I6" s="207"/>
      <c r="J6" s="207"/>
      <c r="K6" s="207"/>
      <c r="L6" s="207"/>
    </row>
    <row r="7" spans="1:12" s="2" customFormat="1" ht="118.5" customHeight="1" thickBot="1">
      <c r="B7" s="208"/>
      <c r="C7" s="21" t="s">
        <v>137</v>
      </c>
      <c r="D7" s="22" t="s">
        <v>604</v>
      </c>
      <c r="E7" s="23" t="s">
        <v>597</v>
      </c>
      <c r="F7" s="209" t="s">
        <v>598</v>
      </c>
      <c r="G7" s="209" t="s">
        <v>599</v>
      </c>
      <c r="H7" s="209" t="s">
        <v>600</v>
      </c>
      <c r="I7" s="209" t="s">
        <v>601</v>
      </c>
      <c r="J7" s="209" t="s">
        <v>602</v>
      </c>
      <c r="K7" s="209" t="s">
        <v>10</v>
      </c>
      <c r="L7" s="209" t="s">
        <v>603</v>
      </c>
    </row>
    <row r="8" spans="1:12" ht="15.75" customHeight="1" thickTop="1">
      <c r="B8" s="467" t="s">
        <v>138</v>
      </c>
      <c r="C8" s="468"/>
      <c r="D8" s="18">
        <v>27166</v>
      </c>
      <c r="E8" s="14">
        <v>3578</v>
      </c>
      <c r="F8" s="4">
        <v>5566</v>
      </c>
      <c r="G8" s="4">
        <v>1339</v>
      </c>
      <c r="H8" s="4">
        <v>7413</v>
      </c>
      <c r="I8" s="4">
        <v>4549</v>
      </c>
      <c r="J8" s="4">
        <v>2238</v>
      </c>
      <c r="K8" s="4">
        <v>7023</v>
      </c>
      <c r="L8" s="4">
        <v>3833</v>
      </c>
    </row>
    <row r="9" spans="1:12" ht="15.75" customHeight="1">
      <c r="B9" s="480"/>
      <c r="C9" s="481"/>
      <c r="D9" s="132">
        <v>100</v>
      </c>
      <c r="E9" s="131">
        <v>13.2</v>
      </c>
      <c r="F9" s="5">
        <v>20.5</v>
      </c>
      <c r="G9" s="5">
        <v>4.9000000000000004</v>
      </c>
      <c r="H9" s="5">
        <v>27.3</v>
      </c>
      <c r="I9" s="5">
        <v>16.7</v>
      </c>
      <c r="J9" s="5">
        <v>8.1999999999999993</v>
      </c>
      <c r="K9" s="5">
        <v>25.9</v>
      </c>
      <c r="L9" s="5">
        <v>14.1</v>
      </c>
    </row>
    <row r="10" spans="1:12" ht="15.75" customHeight="1">
      <c r="B10" s="470" t="s">
        <v>204</v>
      </c>
      <c r="C10" s="485" t="s">
        <v>12</v>
      </c>
      <c r="D10" s="210">
        <v>4312</v>
      </c>
      <c r="E10" s="12">
        <v>615</v>
      </c>
      <c r="F10" s="211">
        <v>988</v>
      </c>
      <c r="G10" s="211">
        <v>245</v>
      </c>
      <c r="H10" s="211">
        <v>1451</v>
      </c>
      <c r="I10" s="211">
        <v>828</v>
      </c>
      <c r="J10" s="211">
        <v>316</v>
      </c>
      <c r="K10" s="211">
        <v>1016</v>
      </c>
      <c r="L10" s="211">
        <v>475</v>
      </c>
    </row>
    <row r="11" spans="1:12" ht="15.75" customHeight="1">
      <c r="B11" s="471"/>
      <c r="C11" s="488"/>
      <c r="D11" s="19">
        <v>100</v>
      </c>
      <c r="E11" s="15">
        <v>14.3</v>
      </c>
      <c r="F11" s="7">
        <v>22.9</v>
      </c>
      <c r="G11" s="7">
        <v>5.7</v>
      </c>
      <c r="H11" s="7">
        <v>33.700000000000003</v>
      </c>
      <c r="I11" s="7">
        <v>19.2</v>
      </c>
      <c r="J11" s="7">
        <v>7.3</v>
      </c>
      <c r="K11" s="7">
        <v>23.6</v>
      </c>
      <c r="L11" s="7">
        <v>11</v>
      </c>
    </row>
    <row r="12" spans="1:12" ht="15.75" customHeight="1">
      <c r="B12" s="471"/>
      <c r="C12" s="486" t="s">
        <v>13</v>
      </c>
      <c r="D12" s="18">
        <v>13140</v>
      </c>
      <c r="E12" s="14">
        <v>1994</v>
      </c>
      <c r="F12" s="4">
        <v>2703</v>
      </c>
      <c r="G12" s="4">
        <v>582</v>
      </c>
      <c r="H12" s="4">
        <v>3615</v>
      </c>
      <c r="I12" s="4">
        <v>2222</v>
      </c>
      <c r="J12" s="4">
        <v>1135</v>
      </c>
      <c r="K12" s="4">
        <v>3440</v>
      </c>
      <c r="L12" s="4">
        <v>1629</v>
      </c>
    </row>
    <row r="13" spans="1:12" ht="15.75" customHeight="1">
      <c r="B13" s="471"/>
      <c r="C13" s="488"/>
      <c r="D13" s="19">
        <v>100</v>
      </c>
      <c r="E13" s="15">
        <v>15.2</v>
      </c>
      <c r="F13" s="7">
        <v>20.6</v>
      </c>
      <c r="G13" s="7">
        <v>4.4000000000000004</v>
      </c>
      <c r="H13" s="7">
        <v>27.5</v>
      </c>
      <c r="I13" s="7">
        <v>16.899999999999999</v>
      </c>
      <c r="J13" s="7">
        <v>8.6</v>
      </c>
      <c r="K13" s="7">
        <v>26.2</v>
      </c>
      <c r="L13" s="7">
        <v>12.4</v>
      </c>
    </row>
    <row r="14" spans="1:12" ht="15.75" customHeight="1">
      <c r="B14" s="471"/>
      <c r="C14" s="467" t="s">
        <v>212</v>
      </c>
      <c r="D14" s="18">
        <v>1731</v>
      </c>
      <c r="E14" s="14">
        <v>186</v>
      </c>
      <c r="F14" s="4">
        <v>395</v>
      </c>
      <c r="G14" s="4">
        <v>103</v>
      </c>
      <c r="H14" s="4">
        <v>535</v>
      </c>
      <c r="I14" s="4">
        <v>304</v>
      </c>
      <c r="J14" s="4">
        <v>121</v>
      </c>
      <c r="K14" s="4">
        <v>454</v>
      </c>
      <c r="L14" s="4">
        <v>172</v>
      </c>
    </row>
    <row r="15" spans="1:12" ht="15.75" customHeight="1">
      <c r="B15" s="471"/>
      <c r="C15" s="490"/>
      <c r="D15" s="19">
        <v>100</v>
      </c>
      <c r="E15" s="15">
        <v>10.7</v>
      </c>
      <c r="F15" s="7">
        <v>22.8</v>
      </c>
      <c r="G15" s="7">
        <v>6</v>
      </c>
      <c r="H15" s="7">
        <v>30.9</v>
      </c>
      <c r="I15" s="7">
        <v>17.600000000000001</v>
      </c>
      <c r="J15" s="7">
        <v>7</v>
      </c>
      <c r="K15" s="7">
        <v>26.2</v>
      </c>
      <c r="L15" s="7">
        <v>9.9</v>
      </c>
    </row>
    <row r="16" spans="1:12" ht="15.75" customHeight="1">
      <c r="B16" s="471"/>
      <c r="C16" s="486" t="s">
        <v>15</v>
      </c>
      <c r="D16" s="18">
        <v>155</v>
      </c>
      <c r="E16" s="14">
        <v>19</v>
      </c>
      <c r="F16" s="4">
        <v>48</v>
      </c>
      <c r="G16" s="4">
        <v>11</v>
      </c>
      <c r="H16" s="4">
        <v>47</v>
      </c>
      <c r="I16" s="4">
        <v>27</v>
      </c>
      <c r="J16" s="4">
        <v>17</v>
      </c>
      <c r="K16" s="4">
        <v>31</v>
      </c>
      <c r="L16" s="4">
        <v>16</v>
      </c>
    </row>
    <row r="17" spans="2:12" ht="15.75" customHeight="1">
      <c r="B17" s="471"/>
      <c r="C17" s="488"/>
      <c r="D17" s="19">
        <v>100</v>
      </c>
      <c r="E17" s="15">
        <v>12.3</v>
      </c>
      <c r="F17" s="7">
        <v>31</v>
      </c>
      <c r="G17" s="7">
        <v>7.1</v>
      </c>
      <c r="H17" s="7">
        <v>30.3</v>
      </c>
      <c r="I17" s="7">
        <v>17.399999999999999</v>
      </c>
      <c r="J17" s="7">
        <v>11</v>
      </c>
      <c r="K17" s="7">
        <v>20</v>
      </c>
      <c r="L17" s="7">
        <v>10.3</v>
      </c>
    </row>
    <row r="18" spans="2:12" ht="15.75" customHeight="1">
      <c r="B18" s="471"/>
      <c r="C18" s="486" t="s">
        <v>16</v>
      </c>
      <c r="D18" s="18">
        <v>41</v>
      </c>
      <c r="E18" s="14">
        <v>6</v>
      </c>
      <c r="F18" s="4">
        <v>8</v>
      </c>
      <c r="G18" s="4">
        <v>2</v>
      </c>
      <c r="H18" s="4">
        <v>9</v>
      </c>
      <c r="I18" s="4">
        <v>11</v>
      </c>
      <c r="J18" s="4">
        <v>4</v>
      </c>
      <c r="K18" s="4">
        <v>8</v>
      </c>
      <c r="L18" s="4">
        <v>5</v>
      </c>
    </row>
    <row r="19" spans="2:12" ht="15.75" customHeight="1">
      <c r="B19" s="471"/>
      <c r="C19" s="488"/>
      <c r="D19" s="19">
        <v>100</v>
      </c>
      <c r="E19" s="15">
        <v>14.6</v>
      </c>
      <c r="F19" s="7">
        <v>19.5</v>
      </c>
      <c r="G19" s="7">
        <v>4.9000000000000004</v>
      </c>
      <c r="H19" s="7">
        <v>22</v>
      </c>
      <c r="I19" s="7">
        <v>26.8</v>
      </c>
      <c r="J19" s="7">
        <v>9.8000000000000007</v>
      </c>
      <c r="K19" s="7">
        <v>19.5</v>
      </c>
      <c r="L19" s="7">
        <v>12.2</v>
      </c>
    </row>
    <row r="20" spans="2:12" ht="15.75" customHeight="1">
      <c r="B20" s="471"/>
      <c r="C20" s="486" t="s">
        <v>62</v>
      </c>
      <c r="D20" s="18">
        <v>537</v>
      </c>
      <c r="E20" s="14">
        <v>67</v>
      </c>
      <c r="F20" s="4">
        <v>116</v>
      </c>
      <c r="G20" s="4">
        <v>43</v>
      </c>
      <c r="H20" s="4">
        <v>160</v>
      </c>
      <c r="I20" s="4">
        <v>129</v>
      </c>
      <c r="J20" s="4">
        <v>47</v>
      </c>
      <c r="K20" s="4">
        <v>120</v>
      </c>
      <c r="L20" s="4">
        <v>56</v>
      </c>
    </row>
    <row r="21" spans="2:12" ht="15.75" customHeight="1">
      <c r="B21" s="471"/>
      <c r="C21" s="488"/>
      <c r="D21" s="19">
        <v>100</v>
      </c>
      <c r="E21" s="15">
        <v>12.5</v>
      </c>
      <c r="F21" s="7">
        <v>21.6</v>
      </c>
      <c r="G21" s="7">
        <v>8</v>
      </c>
      <c r="H21" s="7">
        <v>29.8</v>
      </c>
      <c r="I21" s="7">
        <v>24</v>
      </c>
      <c r="J21" s="7">
        <v>8.8000000000000007</v>
      </c>
      <c r="K21" s="7">
        <v>22.3</v>
      </c>
      <c r="L21" s="7">
        <v>10.4</v>
      </c>
    </row>
    <row r="22" spans="2:12" ht="15.75" customHeight="1">
      <c r="B22" s="471"/>
      <c r="C22" s="486" t="s">
        <v>63</v>
      </c>
      <c r="D22" s="18">
        <v>1216</v>
      </c>
      <c r="E22" s="14">
        <v>168</v>
      </c>
      <c r="F22" s="4">
        <v>320</v>
      </c>
      <c r="G22" s="4">
        <v>89</v>
      </c>
      <c r="H22" s="4">
        <v>323</v>
      </c>
      <c r="I22" s="4">
        <v>252</v>
      </c>
      <c r="J22" s="4">
        <v>89</v>
      </c>
      <c r="K22" s="4">
        <v>293</v>
      </c>
      <c r="L22" s="4">
        <v>128</v>
      </c>
    </row>
    <row r="23" spans="2:12" ht="15.75" customHeight="1">
      <c r="B23" s="471"/>
      <c r="C23" s="486"/>
      <c r="D23" s="132">
        <v>100</v>
      </c>
      <c r="E23" s="131">
        <v>13.8</v>
      </c>
      <c r="F23" s="5">
        <v>26.3</v>
      </c>
      <c r="G23" s="5">
        <v>7.3</v>
      </c>
      <c r="H23" s="5">
        <v>26.6</v>
      </c>
      <c r="I23" s="5">
        <v>20.7</v>
      </c>
      <c r="J23" s="5">
        <v>7.3</v>
      </c>
      <c r="K23" s="5">
        <v>24.1</v>
      </c>
      <c r="L23" s="5">
        <v>10.5</v>
      </c>
    </row>
    <row r="24" spans="2:12" ht="15.75" customHeight="1">
      <c r="B24" s="471"/>
      <c r="C24" s="487" t="s">
        <v>9</v>
      </c>
      <c r="D24" s="20">
        <v>157</v>
      </c>
      <c r="E24" s="16">
        <v>11</v>
      </c>
      <c r="F24" s="8">
        <v>22</v>
      </c>
      <c r="G24" s="8">
        <v>5</v>
      </c>
      <c r="H24" s="8">
        <v>26</v>
      </c>
      <c r="I24" s="8">
        <v>18</v>
      </c>
      <c r="J24" s="8">
        <v>36</v>
      </c>
      <c r="K24" s="8">
        <v>56</v>
      </c>
      <c r="L24" s="8">
        <v>15</v>
      </c>
    </row>
    <row r="25" spans="2:12" ht="15.75" customHeight="1">
      <c r="B25" s="471"/>
      <c r="C25" s="488"/>
      <c r="D25" s="19">
        <v>100</v>
      </c>
      <c r="E25" s="15">
        <v>7</v>
      </c>
      <c r="F25" s="7">
        <v>14</v>
      </c>
      <c r="G25" s="7">
        <v>3.2</v>
      </c>
      <c r="H25" s="7">
        <v>16.600000000000001</v>
      </c>
      <c r="I25" s="7">
        <v>11.5</v>
      </c>
      <c r="J25" s="7">
        <v>22.9</v>
      </c>
      <c r="K25" s="7">
        <v>35.700000000000003</v>
      </c>
      <c r="L25" s="7">
        <v>9.6</v>
      </c>
    </row>
    <row r="26" spans="2:12" ht="15.75" customHeight="1">
      <c r="B26" s="471"/>
      <c r="C26" s="486" t="s">
        <v>17</v>
      </c>
      <c r="D26" s="18">
        <v>3701</v>
      </c>
      <c r="E26" s="14">
        <v>304</v>
      </c>
      <c r="F26" s="4">
        <v>601</v>
      </c>
      <c r="G26" s="4">
        <v>175</v>
      </c>
      <c r="H26" s="4">
        <v>827</v>
      </c>
      <c r="I26" s="4">
        <v>521</v>
      </c>
      <c r="J26" s="4">
        <v>367</v>
      </c>
      <c r="K26" s="4">
        <v>1259</v>
      </c>
      <c r="L26" s="4">
        <v>478</v>
      </c>
    </row>
    <row r="27" spans="2:12" ht="15.75" customHeight="1">
      <c r="B27" s="472"/>
      <c r="C27" s="489"/>
      <c r="D27" s="17">
        <v>100</v>
      </c>
      <c r="E27" s="13">
        <v>8.1999999999999993</v>
      </c>
      <c r="F27" s="6">
        <v>16.2</v>
      </c>
      <c r="G27" s="6">
        <v>4.7</v>
      </c>
      <c r="H27" s="6">
        <v>22.3</v>
      </c>
      <c r="I27" s="6">
        <v>14.1</v>
      </c>
      <c r="J27" s="6">
        <v>9.9</v>
      </c>
      <c r="K27" s="6">
        <v>34</v>
      </c>
      <c r="L27" s="6">
        <v>12.9</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L9">
    <cfRule type="top10" dxfId="485" priority="572" rank="1"/>
  </conditionalFormatting>
  <conditionalFormatting sqref="E11:L11">
    <cfRule type="top10" dxfId="484" priority="573" rank="1"/>
  </conditionalFormatting>
  <conditionalFormatting sqref="E13:L13">
    <cfRule type="top10" dxfId="483" priority="574" rank="1"/>
  </conditionalFormatting>
  <conditionalFormatting sqref="E15:L15">
    <cfRule type="top10" dxfId="482" priority="575" rank="1"/>
  </conditionalFormatting>
  <conditionalFormatting sqref="E17:L17">
    <cfRule type="top10" dxfId="481" priority="576" rank="1"/>
  </conditionalFormatting>
  <conditionalFormatting sqref="E19:L19">
    <cfRule type="top10" dxfId="480" priority="577" rank="1"/>
  </conditionalFormatting>
  <conditionalFormatting sqref="E21:L21">
    <cfRule type="top10" dxfId="479" priority="578" rank="1"/>
  </conditionalFormatting>
  <conditionalFormatting sqref="E23:L23">
    <cfRule type="top10" dxfId="478" priority="579" rank="1"/>
  </conditionalFormatting>
  <conditionalFormatting sqref="E25:L25">
    <cfRule type="top10" dxfId="477" priority="580" rank="1"/>
  </conditionalFormatting>
  <conditionalFormatting sqref="E27:L27">
    <cfRule type="top10" dxfId="476" priority="58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01" t="s">
        <v>198</v>
      </c>
    </row>
    <row r="3" spans="1:10" ht="15.75" customHeight="1">
      <c r="B3" s="201" t="s">
        <v>206</v>
      </c>
    </row>
    <row r="4" spans="1:10" ht="15.75" customHeight="1">
      <c r="B4" s="201" t="s">
        <v>209</v>
      </c>
    </row>
    <row r="6" spans="1:10" ht="3" customHeight="1">
      <c r="B6" s="205"/>
      <c r="C6" s="9"/>
      <c r="D6" s="206"/>
      <c r="E6" s="11"/>
      <c r="F6" s="207"/>
      <c r="G6" s="207"/>
      <c r="H6" s="207"/>
      <c r="I6" s="207"/>
      <c r="J6" s="207"/>
    </row>
    <row r="7" spans="1:10" s="2" customFormat="1" ht="118.5" customHeight="1" thickBot="1">
      <c r="B7" s="208"/>
      <c r="C7" s="21" t="s">
        <v>137</v>
      </c>
      <c r="D7" s="22" t="s">
        <v>42</v>
      </c>
      <c r="E7" s="23" t="s">
        <v>58</v>
      </c>
      <c r="F7" s="209" t="s">
        <v>59</v>
      </c>
      <c r="G7" s="209" t="s">
        <v>60</v>
      </c>
      <c r="H7" s="209" t="s">
        <v>61</v>
      </c>
      <c r="I7" s="209" t="s">
        <v>17</v>
      </c>
      <c r="J7" s="209" t="s">
        <v>50</v>
      </c>
    </row>
    <row r="8" spans="1:10" ht="15.75" customHeight="1" thickTop="1">
      <c r="B8" s="467" t="s">
        <v>138</v>
      </c>
      <c r="C8" s="468"/>
      <c r="D8" s="18">
        <v>27166</v>
      </c>
      <c r="E8" s="14">
        <v>8165</v>
      </c>
      <c r="F8" s="4">
        <v>10400</v>
      </c>
      <c r="G8" s="4">
        <v>4334</v>
      </c>
      <c r="H8" s="4">
        <v>1228</v>
      </c>
      <c r="I8" s="4">
        <v>1755</v>
      </c>
      <c r="J8" s="4">
        <v>1284</v>
      </c>
    </row>
    <row r="9" spans="1:10" ht="15.75" customHeight="1">
      <c r="B9" s="480"/>
      <c r="C9" s="481"/>
      <c r="D9" s="132">
        <v>100</v>
      </c>
      <c r="E9" s="131">
        <v>30.1</v>
      </c>
      <c r="F9" s="5">
        <v>38.299999999999997</v>
      </c>
      <c r="G9" s="5">
        <v>16</v>
      </c>
      <c r="H9" s="5">
        <v>4.5</v>
      </c>
      <c r="I9" s="5">
        <v>6.5</v>
      </c>
      <c r="J9" s="5">
        <v>4.7</v>
      </c>
    </row>
    <row r="10" spans="1:10" ht="15.75" customHeight="1">
      <c r="B10" s="470" t="s">
        <v>204</v>
      </c>
      <c r="C10" s="485" t="s">
        <v>12</v>
      </c>
      <c r="D10" s="210">
        <v>4312</v>
      </c>
      <c r="E10" s="12">
        <v>1335</v>
      </c>
      <c r="F10" s="211">
        <v>1771</v>
      </c>
      <c r="G10" s="211">
        <v>716</v>
      </c>
      <c r="H10" s="211">
        <v>185</v>
      </c>
      <c r="I10" s="211">
        <v>211</v>
      </c>
      <c r="J10" s="211">
        <v>94</v>
      </c>
    </row>
    <row r="11" spans="1:10" ht="15.75" customHeight="1">
      <c r="B11" s="471"/>
      <c r="C11" s="488"/>
      <c r="D11" s="19">
        <v>100</v>
      </c>
      <c r="E11" s="15">
        <v>31</v>
      </c>
      <c r="F11" s="7">
        <v>41.1</v>
      </c>
      <c r="G11" s="7">
        <v>16.600000000000001</v>
      </c>
      <c r="H11" s="7">
        <v>4.3</v>
      </c>
      <c r="I11" s="7">
        <v>4.9000000000000004</v>
      </c>
      <c r="J11" s="7">
        <v>2.2000000000000002</v>
      </c>
    </row>
    <row r="12" spans="1:10" ht="15.75" customHeight="1">
      <c r="B12" s="471"/>
      <c r="C12" s="486" t="s">
        <v>13</v>
      </c>
      <c r="D12" s="18">
        <v>13140</v>
      </c>
      <c r="E12" s="14">
        <v>4305</v>
      </c>
      <c r="F12" s="4">
        <v>5251</v>
      </c>
      <c r="G12" s="4">
        <v>2058</v>
      </c>
      <c r="H12" s="4">
        <v>523</v>
      </c>
      <c r="I12" s="4">
        <v>689</v>
      </c>
      <c r="J12" s="4">
        <v>314</v>
      </c>
    </row>
    <row r="13" spans="1:10" ht="15.75" customHeight="1">
      <c r="B13" s="471"/>
      <c r="C13" s="488"/>
      <c r="D13" s="19">
        <v>100</v>
      </c>
      <c r="E13" s="15">
        <v>32.799999999999997</v>
      </c>
      <c r="F13" s="7">
        <v>40</v>
      </c>
      <c r="G13" s="7">
        <v>15.7</v>
      </c>
      <c r="H13" s="7">
        <v>4</v>
      </c>
      <c r="I13" s="7">
        <v>5.2</v>
      </c>
      <c r="J13" s="7">
        <v>2.4</v>
      </c>
    </row>
    <row r="14" spans="1:10" ht="15.75" customHeight="1">
      <c r="B14" s="471"/>
      <c r="C14" s="467" t="s">
        <v>212</v>
      </c>
      <c r="D14" s="18">
        <v>1731</v>
      </c>
      <c r="E14" s="14">
        <v>521</v>
      </c>
      <c r="F14" s="4">
        <v>667</v>
      </c>
      <c r="G14" s="4">
        <v>300</v>
      </c>
      <c r="H14" s="4">
        <v>93</v>
      </c>
      <c r="I14" s="4">
        <v>101</v>
      </c>
      <c r="J14" s="4">
        <v>49</v>
      </c>
    </row>
    <row r="15" spans="1:10" ht="15.75" customHeight="1">
      <c r="B15" s="471"/>
      <c r="C15" s="490"/>
      <c r="D15" s="19">
        <v>100</v>
      </c>
      <c r="E15" s="15">
        <v>30.1</v>
      </c>
      <c r="F15" s="7">
        <v>38.5</v>
      </c>
      <c r="G15" s="7">
        <v>17.3</v>
      </c>
      <c r="H15" s="7">
        <v>5.4</v>
      </c>
      <c r="I15" s="7">
        <v>5.8</v>
      </c>
      <c r="J15" s="7">
        <v>2.8</v>
      </c>
    </row>
    <row r="16" spans="1:10" ht="15.75" customHeight="1">
      <c r="B16" s="471"/>
      <c r="C16" s="486" t="s">
        <v>15</v>
      </c>
      <c r="D16" s="18">
        <v>155</v>
      </c>
      <c r="E16" s="14">
        <v>63</v>
      </c>
      <c r="F16" s="4">
        <v>47</v>
      </c>
      <c r="G16" s="4">
        <v>21</v>
      </c>
      <c r="H16" s="4">
        <v>6</v>
      </c>
      <c r="I16" s="4">
        <v>12</v>
      </c>
      <c r="J16" s="4">
        <v>6</v>
      </c>
    </row>
    <row r="17" spans="2:10" ht="15.75" customHeight="1">
      <c r="B17" s="471"/>
      <c r="C17" s="488"/>
      <c r="D17" s="19">
        <v>100</v>
      </c>
      <c r="E17" s="15">
        <v>40.6</v>
      </c>
      <c r="F17" s="7">
        <v>30.3</v>
      </c>
      <c r="G17" s="7">
        <v>13.5</v>
      </c>
      <c r="H17" s="7">
        <v>3.9</v>
      </c>
      <c r="I17" s="7">
        <v>7.7</v>
      </c>
      <c r="J17" s="7">
        <v>3.9</v>
      </c>
    </row>
    <row r="18" spans="2:10" ht="15.75" customHeight="1">
      <c r="B18" s="471"/>
      <c r="C18" s="486" t="s">
        <v>16</v>
      </c>
      <c r="D18" s="18">
        <v>41</v>
      </c>
      <c r="E18" s="14">
        <v>14</v>
      </c>
      <c r="F18" s="4">
        <v>9</v>
      </c>
      <c r="G18" s="4">
        <v>8</v>
      </c>
      <c r="H18" s="4">
        <v>4</v>
      </c>
      <c r="I18" s="4">
        <v>5</v>
      </c>
      <c r="J18" s="4">
        <v>1</v>
      </c>
    </row>
    <row r="19" spans="2:10" ht="15.75" customHeight="1">
      <c r="B19" s="471"/>
      <c r="C19" s="488"/>
      <c r="D19" s="19">
        <v>100</v>
      </c>
      <c r="E19" s="15">
        <v>34.1</v>
      </c>
      <c r="F19" s="7">
        <v>22</v>
      </c>
      <c r="G19" s="7">
        <v>19.5</v>
      </c>
      <c r="H19" s="7">
        <v>9.8000000000000007</v>
      </c>
      <c r="I19" s="7">
        <v>12.2</v>
      </c>
      <c r="J19" s="7">
        <v>2.4</v>
      </c>
    </row>
    <row r="20" spans="2:10" ht="15.75" customHeight="1">
      <c r="B20" s="471"/>
      <c r="C20" s="486" t="s">
        <v>62</v>
      </c>
      <c r="D20" s="18">
        <v>537</v>
      </c>
      <c r="E20" s="14">
        <v>153</v>
      </c>
      <c r="F20" s="4">
        <v>220</v>
      </c>
      <c r="G20" s="4">
        <v>90</v>
      </c>
      <c r="H20" s="4">
        <v>24</v>
      </c>
      <c r="I20" s="4">
        <v>32</v>
      </c>
      <c r="J20" s="4">
        <v>18</v>
      </c>
    </row>
    <row r="21" spans="2:10" ht="15.75" customHeight="1">
      <c r="B21" s="471"/>
      <c r="C21" s="488"/>
      <c r="D21" s="19">
        <v>100</v>
      </c>
      <c r="E21" s="15">
        <v>28.5</v>
      </c>
      <c r="F21" s="7">
        <v>41</v>
      </c>
      <c r="G21" s="7">
        <v>16.8</v>
      </c>
      <c r="H21" s="7">
        <v>4.5</v>
      </c>
      <c r="I21" s="7">
        <v>6</v>
      </c>
      <c r="J21" s="7">
        <v>3.4</v>
      </c>
    </row>
    <row r="22" spans="2:10" ht="15.75" customHeight="1">
      <c r="B22" s="471"/>
      <c r="C22" s="486" t="s">
        <v>63</v>
      </c>
      <c r="D22" s="18">
        <v>1216</v>
      </c>
      <c r="E22" s="14">
        <v>378</v>
      </c>
      <c r="F22" s="4">
        <v>478</v>
      </c>
      <c r="G22" s="4">
        <v>194</v>
      </c>
      <c r="H22" s="4">
        <v>66</v>
      </c>
      <c r="I22" s="4">
        <v>65</v>
      </c>
      <c r="J22" s="4">
        <v>35</v>
      </c>
    </row>
    <row r="23" spans="2:10" ht="15.75" customHeight="1">
      <c r="B23" s="471"/>
      <c r="C23" s="486"/>
      <c r="D23" s="132">
        <v>100</v>
      </c>
      <c r="E23" s="131">
        <v>31.1</v>
      </c>
      <c r="F23" s="5">
        <v>39.299999999999997</v>
      </c>
      <c r="G23" s="5">
        <v>16</v>
      </c>
      <c r="H23" s="5">
        <v>5.4</v>
      </c>
      <c r="I23" s="5">
        <v>5.3</v>
      </c>
      <c r="J23" s="5">
        <v>2.9</v>
      </c>
    </row>
    <row r="24" spans="2:10" ht="15.75" customHeight="1">
      <c r="B24" s="471"/>
      <c r="C24" s="487" t="s">
        <v>9</v>
      </c>
      <c r="D24" s="20">
        <v>157</v>
      </c>
      <c r="E24" s="16">
        <v>35</v>
      </c>
      <c r="F24" s="8">
        <v>48</v>
      </c>
      <c r="G24" s="8">
        <v>27</v>
      </c>
      <c r="H24" s="8">
        <v>12</v>
      </c>
      <c r="I24" s="8">
        <v>27</v>
      </c>
      <c r="J24" s="8">
        <v>8</v>
      </c>
    </row>
    <row r="25" spans="2:10" ht="15.75" customHeight="1">
      <c r="B25" s="471"/>
      <c r="C25" s="488"/>
      <c r="D25" s="19">
        <v>100</v>
      </c>
      <c r="E25" s="15">
        <v>22.3</v>
      </c>
      <c r="F25" s="7">
        <v>30.6</v>
      </c>
      <c r="G25" s="7">
        <v>17.2</v>
      </c>
      <c r="H25" s="7">
        <v>7.6</v>
      </c>
      <c r="I25" s="7">
        <v>17.2</v>
      </c>
      <c r="J25" s="7">
        <v>5.0999999999999996</v>
      </c>
    </row>
    <row r="26" spans="2:10" ht="15.75" customHeight="1">
      <c r="B26" s="471"/>
      <c r="C26" s="486" t="s">
        <v>17</v>
      </c>
      <c r="D26" s="18">
        <v>3701</v>
      </c>
      <c r="E26" s="14">
        <v>855</v>
      </c>
      <c r="F26" s="4">
        <v>1389</v>
      </c>
      <c r="G26" s="4">
        <v>686</v>
      </c>
      <c r="H26" s="4">
        <v>212</v>
      </c>
      <c r="I26" s="4">
        <v>456</v>
      </c>
      <c r="J26" s="4">
        <v>103</v>
      </c>
    </row>
    <row r="27" spans="2:10" ht="15.75" customHeight="1">
      <c r="B27" s="472"/>
      <c r="C27" s="489"/>
      <c r="D27" s="17">
        <v>100</v>
      </c>
      <c r="E27" s="13">
        <v>23.1</v>
      </c>
      <c r="F27" s="6">
        <v>37.5</v>
      </c>
      <c r="G27" s="6">
        <v>18.5</v>
      </c>
      <c r="H27" s="6">
        <v>5.7</v>
      </c>
      <c r="I27" s="6">
        <v>12.3</v>
      </c>
      <c r="J27" s="6">
        <v>2.8</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J9">
    <cfRule type="top10" dxfId="475" priority="582" rank="1"/>
  </conditionalFormatting>
  <conditionalFormatting sqref="E11:J11">
    <cfRule type="top10" dxfId="474" priority="583" rank="1"/>
  </conditionalFormatting>
  <conditionalFormatting sqref="E13:J13">
    <cfRule type="top10" dxfId="473" priority="584" rank="1"/>
  </conditionalFormatting>
  <conditionalFormatting sqref="E15:J15">
    <cfRule type="top10" dxfId="472" priority="585" rank="1"/>
  </conditionalFormatting>
  <conditionalFormatting sqref="E17:J17">
    <cfRule type="top10" dxfId="471" priority="586" rank="1"/>
  </conditionalFormatting>
  <conditionalFormatting sqref="E19:J19">
    <cfRule type="top10" dxfId="470" priority="587" rank="1"/>
  </conditionalFormatting>
  <conditionalFormatting sqref="E21:J21">
    <cfRule type="top10" dxfId="469" priority="588" rank="1"/>
  </conditionalFormatting>
  <conditionalFormatting sqref="E23:J23">
    <cfRule type="top10" dxfId="468" priority="589" rank="1"/>
  </conditionalFormatting>
  <conditionalFormatting sqref="E25:J25">
    <cfRule type="top10" dxfId="467" priority="590" rank="1"/>
  </conditionalFormatting>
  <conditionalFormatting sqref="E27:J27">
    <cfRule type="top10" dxfId="466" priority="59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02" t="s">
        <v>198</v>
      </c>
    </row>
    <row r="3" spans="1:10" ht="15.75" customHeight="1">
      <c r="B3" s="202" t="s">
        <v>206</v>
      </c>
    </row>
    <row r="4" spans="1:10" ht="15.75" customHeight="1">
      <c r="B4" s="202" t="s">
        <v>186</v>
      </c>
    </row>
    <row r="6" spans="1:10" ht="3" customHeight="1">
      <c r="B6" s="205"/>
      <c r="C6" s="9"/>
      <c r="D6" s="206"/>
      <c r="E6" s="11"/>
      <c r="F6" s="207"/>
      <c r="G6" s="207"/>
      <c r="H6" s="207"/>
      <c r="I6" s="207"/>
      <c r="J6" s="207"/>
    </row>
    <row r="7" spans="1:10" s="2" customFormat="1" ht="118.5" customHeight="1" thickBot="1">
      <c r="B7" s="208"/>
      <c r="C7" s="21" t="s">
        <v>137</v>
      </c>
      <c r="D7" s="22" t="s">
        <v>42</v>
      </c>
      <c r="E7" s="23" t="s">
        <v>54</v>
      </c>
      <c r="F7" s="209" t="s">
        <v>55</v>
      </c>
      <c r="G7" s="209" t="s">
        <v>56</v>
      </c>
      <c r="H7" s="209" t="s">
        <v>57</v>
      </c>
      <c r="I7" s="209" t="s">
        <v>17</v>
      </c>
      <c r="J7" s="209" t="s">
        <v>50</v>
      </c>
    </row>
    <row r="8" spans="1:10" ht="15.75" customHeight="1" thickTop="1">
      <c r="B8" s="467" t="s">
        <v>138</v>
      </c>
      <c r="C8" s="468"/>
      <c r="D8" s="18">
        <v>27166</v>
      </c>
      <c r="E8" s="14">
        <v>2952</v>
      </c>
      <c r="F8" s="4">
        <v>9574</v>
      </c>
      <c r="G8" s="4">
        <v>3762</v>
      </c>
      <c r="H8" s="4">
        <v>1855</v>
      </c>
      <c r="I8" s="4">
        <v>6780</v>
      </c>
      <c r="J8" s="4">
        <v>2243</v>
      </c>
    </row>
    <row r="9" spans="1:10" ht="15.75" customHeight="1">
      <c r="B9" s="480"/>
      <c r="C9" s="481"/>
      <c r="D9" s="132">
        <v>100</v>
      </c>
      <c r="E9" s="131">
        <v>10.9</v>
      </c>
      <c r="F9" s="5">
        <v>35.200000000000003</v>
      </c>
      <c r="G9" s="5">
        <v>13.8</v>
      </c>
      <c r="H9" s="5">
        <v>6.8</v>
      </c>
      <c r="I9" s="5">
        <v>25</v>
      </c>
      <c r="J9" s="5">
        <v>8.3000000000000007</v>
      </c>
    </row>
    <row r="10" spans="1:10" ht="15.75" customHeight="1">
      <c r="B10" s="470" t="s">
        <v>204</v>
      </c>
      <c r="C10" s="485" t="s">
        <v>12</v>
      </c>
      <c r="D10" s="210">
        <v>4312</v>
      </c>
      <c r="E10" s="12">
        <v>511</v>
      </c>
      <c r="F10" s="211">
        <v>1616</v>
      </c>
      <c r="G10" s="211">
        <v>607</v>
      </c>
      <c r="H10" s="211">
        <v>312</v>
      </c>
      <c r="I10" s="211">
        <v>1072</v>
      </c>
      <c r="J10" s="211">
        <v>194</v>
      </c>
    </row>
    <row r="11" spans="1:10" ht="15.75" customHeight="1">
      <c r="B11" s="471"/>
      <c r="C11" s="488"/>
      <c r="D11" s="19">
        <v>100</v>
      </c>
      <c r="E11" s="15">
        <v>11.9</v>
      </c>
      <c r="F11" s="7">
        <v>37.5</v>
      </c>
      <c r="G11" s="7">
        <v>14.1</v>
      </c>
      <c r="H11" s="7">
        <v>7.2</v>
      </c>
      <c r="I11" s="7">
        <v>24.9</v>
      </c>
      <c r="J11" s="7">
        <v>4.5</v>
      </c>
    </row>
    <row r="12" spans="1:10" ht="15.75" customHeight="1">
      <c r="B12" s="471"/>
      <c r="C12" s="486" t="s">
        <v>13</v>
      </c>
      <c r="D12" s="18">
        <v>13140</v>
      </c>
      <c r="E12" s="14">
        <v>1444</v>
      </c>
      <c r="F12" s="4">
        <v>5090</v>
      </c>
      <c r="G12" s="4">
        <v>2040</v>
      </c>
      <c r="H12" s="4">
        <v>902</v>
      </c>
      <c r="I12" s="4">
        <v>2949</v>
      </c>
      <c r="J12" s="4">
        <v>715</v>
      </c>
    </row>
    <row r="13" spans="1:10" ht="15.75" customHeight="1">
      <c r="B13" s="471"/>
      <c r="C13" s="488"/>
      <c r="D13" s="19">
        <v>100</v>
      </c>
      <c r="E13" s="15">
        <v>11</v>
      </c>
      <c r="F13" s="7">
        <v>38.700000000000003</v>
      </c>
      <c r="G13" s="7">
        <v>15.5</v>
      </c>
      <c r="H13" s="7">
        <v>6.9</v>
      </c>
      <c r="I13" s="7">
        <v>22.4</v>
      </c>
      <c r="J13" s="7">
        <v>5.4</v>
      </c>
    </row>
    <row r="14" spans="1:10" ht="15.75" customHeight="1">
      <c r="B14" s="471"/>
      <c r="C14" s="467" t="s">
        <v>212</v>
      </c>
      <c r="D14" s="18">
        <v>1731</v>
      </c>
      <c r="E14" s="14">
        <v>219</v>
      </c>
      <c r="F14" s="4">
        <v>608</v>
      </c>
      <c r="G14" s="4">
        <v>232</v>
      </c>
      <c r="H14" s="4">
        <v>130</v>
      </c>
      <c r="I14" s="4">
        <v>443</v>
      </c>
      <c r="J14" s="4">
        <v>99</v>
      </c>
    </row>
    <row r="15" spans="1:10" ht="15.75" customHeight="1">
      <c r="B15" s="471"/>
      <c r="C15" s="490"/>
      <c r="D15" s="19">
        <v>100</v>
      </c>
      <c r="E15" s="15">
        <v>12.7</v>
      </c>
      <c r="F15" s="7">
        <v>35.1</v>
      </c>
      <c r="G15" s="7">
        <v>13.4</v>
      </c>
      <c r="H15" s="7">
        <v>7.5</v>
      </c>
      <c r="I15" s="7">
        <v>25.6</v>
      </c>
      <c r="J15" s="7">
        <v>5.7</v>
      </c>
    </row>
    <row r="16" spans="1:10" ht="15.75" customHeight="1">
      <c r="B16" s="471"/>
      <c r="C16" s="486" t="s">
        <v>15</v>
      </c>
      <c r="D16" s="18">
        <v>155</v>
      </c>
      <c r="E16" s="14">
        <v>38</v>
      </c>
      <c r="F16" s="4">
        <v>41</v>
      </c>
      <c r="G16" s="4">
        <v>26</v>
      </c>
      <c r="H16" s="4">
        <v>8</v>
      </c>
      <c r="I16" s="4">
        <v>33</v>
      </c>
      <c r="J16" s="4">
        <v>9</v>
      </c>
    </row>
    <row r="17" spans="2:10" ht="15.75" customHeight="1">
      <c r="B17" s="471"/>
      <c r="C17" s="488"/>
      <c r="D17" s="19">
        <v>100</v>
      </c>
      <c r="E17" s="15">
        <v>24.5</v>
      </c>
      <c r="F17" s="7">
        <v>26.5</v>
      </c>
      <c r="G17" s="7">
        <v>16.8</v>
      </c>
      <c r="H17" s="7">
        <v>5.2</v>
      </c>
      <c r="I17" s="7">
        <v>21.3</v>
      </c>
      <c r="J17" s="7">
        <v>5.8</v>
      </c>
    </row>
    <row r="18" spans="2:10" ht="15.75" customHeight="1">
      <c r="B18" s="471"/>
      <c r="C18" s="486" t="s">
        <v>16</v>
      </c>
      <c r="D18" s="18">
        <v>41</v>
      </c>
      <c r="E18" s="14">
        <v>7</v>
      </c>
      <c r="F18" s="4">
        <v>14</v>
      </c>
      <c r="G18" s="4">
        <v>4</v>
      </c>
      <c r="H18" s="4">
        <v>4</v>
      </c>
      <c r="I18" s="4">
        <v>10</v>
      </c>
      <c r="J18" s="4">
        <v>2</v>
      </c>
    </row>
    <row r="19" spans="2:10" ht="15.75" customHeight="1">
      <c r="B19" s="471"/>
      <c r="C19" s="488"/>
      <c r="D19" s="19">
        <v>100</v>
      </c>
      <c r="E19" s="15">
        <v>17.100000000000001</v>
      </c>
      <c r="F19" s="7">
        <v>34.1</v>
      </c>
      <c r="G19" s="7">
        <v>9.8000000000000007</v>
      </c>
      <c r="H19" s="7">
        <v>9.8000000000000007</v>
      </c>
      <c r="I19" s="7">
        <v>24.4</v>
      </c>
      <c r="J19" s="7">
        <v>4.9000000000000004</v>
      </c>
    </row>
    <row r="20" spans="2:10" ht="15.75" customHeight="1">
      <c r="B20" s="471"/>
      <c r="C20" s="486" t="s">
        <v>62</v>
      </c>
      <c r="D20" s="18">
        <v>537</v>
      </c>
      <c r="E20" s="14">
        <v>56</v>
      </c>
      <c r="F20" s="4">
        <v>196</v>
      </c>
      <c r="G20" s="4">
        <v>80</v>
      </c>
      <c r="H20" s="4">
        <v>42</v>
      </c>
      <c r="I20" s="4">
        <v>128</v>
      </c>
      <c r="J20" s="4">
        <v>35</v>
      </c>
    </row>
    <row r="21" spans="2:10" ht="15.75" customHeight="1">
      <c r="B21" s="471"/>
      <c r="C21" s="488"/>
      <c r="D21" s="19">
        <v>100</v>
      </c>
      <c r="E21" s="15">
        <v>10.4</v>
      </c>
      <c r="F21" s="7">
        <v>36.5</v>
      </c>
      <c r="G21" s="7">
        <v>14.9</v>
      </c>
      <c r="H21" s="7">
        <v>7.8</v>
      </c>
      <c r="I21" s="7">
        <v>23.8</v>
      </c>
      <c r="J21" s="7">
        <v>6.5</v>
      </c>
    </row>
    <row r="22" spans="2:10" ht="15.75" customHeight="1">
      <c r="B22" s="471"/>
      <c r="C22" s="486" t="s">
        <v>63</v>
      </c>
      <c r="D22" s="18">
        <v>1216</v>
      </c>
      <c r="E22" s="14">
        <v>153</v>
      </c>
      <c r="F22" s="4">
        <v>469</v>
      </c>
      <c r="G22" s="4">
        <v>172</v>
      </c>
      <c r="H22" s="4">
        <v>90</v>
      </c>
      <c r="I22" s="4">
        <v>266</v>
      </c>
      <c r="J22" s="4">
        <v>66</v>
      </c>
    </row>
    <row r="23" spans="2:10" ht="15.75" customHeight="1">
      <c r="B23" s="471"/>
      <c r="C23" s="486"/>
      <c r="D23" s="132">
        <v>100</v>
      </c>
      <c r="E23" s="131">
        <v>12.6</v>
      </c>
      <c r="F23" s="5">
        <v>38.6</v>
      </c>
      <c r="G23" s="5">
        <v>14.1</v>
      </c>
      <c r="H23" s="5">
        <v>7.4</v>
      </c>
      <c r="I23" s="5">
        <v>21.9</v>
      </c>
      <c r="J23" s="5">
        <v>5.4</v>
      </c>
    </row>
    <row r="24" spans="2:10" ht="15.75" customHeight="1">
      <c r="B24" s="471"/>
      <c r="C24" s="487" t="s">
        <v>9</v>
      </c>
      <c r="D24" s="20">
        <v>157</v>
      </c>
      <c r="E24" s="16">
        <v>13</v>
      </c>
      <c r="F24" s="8">
        <v>45</v>
      </c>
      <c r="G24" s="8">
        <v>17</v>
      </c>
      <c r="H24" s="8">
        <v>11</v>
      </c>
      <c r="I24" s="8">
        <v>61</v>
      </c>
      <c r="J24" s="8">
        <v>10</v>
      </c>
    </row>
    <row r="25" spans="2:10" ht="15.75" customHeight="1">
      <c r="B25" s="471"/>
      <c r="C25" s="488"/>
      <c r="D25" s="19">
        <v>100</v>
      </c>
      <c r="E25" s="15">
        <v>8.3000000000000007</v>
      </c>
      <c r="F25" s="7">
        <v>28.7</v>
      </c>
      <c r="G25" s="7">
        <v>10.8</v>
      </c>
      <c r="H25" s="7">
        <v>7</v>
      </c>
      <c r="I25" s="7">
        <v>38.9</v>
      </c>
      <c r="J25" s="7">
        <v>6.4</v>
      </c>
    </row>
    <row r="26" spans="2:10" ht="15.75" customHeight="1">
      <c r="B26" s="471"/>
      <c r="C26" s="486" t="s">
        <v>17</v>
      </c>
      <c r="D26" s="18">
        <v>3701</v>
      </c>
      <c r="E26" s="14">
        <v>335</v>
      </c>
      <c r="F26" s="4">
        <v>1074</v>
      </c>
      <c r="G26" s="4">
        <v>409</v>
      </c>
      <c r="H26" s="4">
        <v>260</v>
      </c>
      <c r="I26" s="4">
        <v>1418</v>
      </c>
      <c r="J26" s="4">
        <v>205</v>
      </c>
    </row>
    <row r="27" spans="2:10" ht="15.75" customHeight="1">
      <c r="B27" s="472"/>
      <c r="C27" s="489"/>
      <c r="D27" s="17">
        <v>100</v>
      </c>
      <c r="E27" s="13">
        <v>9.1</v>
      </c>
      <c r="F27" s="6">
        <v>29</v>
      </c>
      <c r="G27" s="6">
        <v>11.1</v>
      </c>
      <c r="H27" s="6">
        <v>7</v>
      </c>
      <c r="I27" s="6">
        <v>38.299999999999997</v>
      </c>
      <c r="J27" s="6">
        <v>5.5</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J9">
    <cfRule type="top10" dxfId="465" priority="592" rank="1"/>
  </conditionalFormatting>
  <conditionalFormatting sqref="E11:J11">
    <cfRule type="top10" dxfId="464" priority="593" rank="1"/>
  </conditionalFormatting>
  <conditionalFormatting sqref="E13:J13">
    <cfRule type="top10" dxfId="463" priority="594" rank="1"/>
  </conditionalFormatting>
  <conditionalFormatting sqref="E15:J15">
    <cfRule type="top10" dxfId="462" priority="595" rank="1"/>
  </conditionalFormatting>
  <conditionalFormatting sqref="E17:J17">
    <cfRule type="top10" dxfId="461" priority="596" rank="1"/>
  </conditionalFormatting>
  <conditionalFormatting sqref="E19:J19">
    <cfRule type="top10" dxfId="460" priority="597" rank="1"/>
  </conditionalFormatting>
  <conditionalFormatting sqref="E21:J21">
    <cfRule type="top10" dxfId="459" priority="598" rank="1"/>
  </conditionalFormatting>
  <conditionalFormatting sqref="E23:J23">
    <cfRule type="top10" dxfId="458" priority="599" rank="1"/>
  </conditionalFormatting>
  <conditionalFormatting sqref="E25:J25">
    <cfRule type="top10" dxfId="457" priority="600" rank="1"/>
  </conditionalFormatting>
  <conditionalFormatting sqref="E27:J27">
    <cfRule type="top10" dxfId="456" priority="60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03" t="s">
        <v>198</v>
      </c>
    </row>
    <row r="3" spans="1:10" ht="15.75" customHeight="1">
      <c r="B3" s="203" t="s">
        <v>206</v>
      </c>
    </row>
    <row r="4" spans="1:10" ht="15.75" customHeight="1">
      <c r="B4" s="203" t="s">
        <v>210</v>
      </c>
    </row>
    <row r="6" spans="1:10" ht="3" customHeight="1">
      <c r="B6" s="205"/>
      <c r="C6" s="9"/>
      <c r="D6" s="206"/>
      <c r="E6" s="11"/>
      <c r="F6" s="207"/>
      <c r="G6" s="207"/>
      <c r="H6" s="207"/>
      <c r="I6" s="207"/>
      <c r="J6" s="207"/>
    </row>
    <row r="7" spans="1:10" s="2" customFormat="1" ht="118.5" customHeight="1" thickBot="1">
      <c r="B7" s="208"/>
      <c r="C7" s="21" t="s">
        <v>137</v>
      </c>
      <c r="D7" s="22" t="s">
        <v>42</v>
      </c>
      <c r="E7" s="23" t="s">
        <v>51</v>
      </c>
      <c r="F7" s="209" t="s">
        <v>52</v>
      </c>
      <c r="G7" s="209" t="s">
        <v>53</v>
      </c>
      <c r="H7" s="209" t="s">
        <v>11</v>
      </c>
      <c r="I7" s="209" t="s">
        <v>17</v>
      </c>
      <c r="J7" s="209" t="s">
        <v>50</v>
      </c>
    </row>
    <row r="8" spans="1:10" ht="15.75" customHeight="1" thickTop="1">
      <c r="B8" s="467" t="s">
        <v>138</v>
      </c>
      <c r="C8" s="468"/>
      <c r="D8" s="18">
        <v>27166</v>
      </c>
      <c r="E8" s="14">
        <v>7145</v>
      </c>
      <c r="F8" s="4">
        <v>12150</v>
      </c>
      <c r="G8" s="4">
        <v>3710</v>
      </c>
      <c r="H8" s="4">
        <v>433</v>
      </c>
      <c r="I8" s="4">
        <v>1954</v>
      </c>
      <c r="J8" s="4">
        <v>1774</v>
      </c>
    </row>
    <row r="9" spans="1:10" ht="15.75" customHeight="1">
      <c r="B9" s="480"/>
      <c r="C9" s="481"/>
      <c r="D9" s="132">
        <v>100</v>
      </c>
      <c r="E9" s="131">
        <v>26.3</v>
      </c>
      <c r="F9" s="5">
        <v>44.7</v>
      </c>
      <c r="G9" s="5">
        <v>13.7</v>
      </c>
      <c r="H9" s="5">
        <v>1.6</v>
      </c>
      <c r="I9" s="5">
        <v>7.2</v>
      </c>
      <c r="J9" s="5">
        <v>6.5</v>
      </c>
    </row>
    <row r="10" spans="1:10" ht="15.75" customHeight="1">
      <c r="B10" s="470" t="s">
        <v>204</v>
      </c>
      <c r="C10" s="485" t="s">
        <v>12</v>
      </c>
      <c r="D10" s="210">
        <v>4312</v>
      </c>
      <c r="E10" s="12">
        <v>1164</v>
      </c>
      <c r="F10" s="211">
        <v>2089</v>
      </c>
      <c r="G10" s="211">
        <v>637</v>
      </c>
      <c r="H10" s="211">
        <v>58</v>
      </c>
      <c r="I10" s="211">
        <v>214</v>
      </c>
      <c r="J10" s="211">
        <v>150</v>
      </c>
    </row>
    <row r="11" spans="1:10" ht="15.75" customHeight="1">
      <c r="B11" s="471"/>
      <c r="C11" s="488"/>
      <c r="D11" s="19">
        <v>100</v>
      </c>
      <c r="E11" s="15">
        <v>27</v>
      </c>
      <c r="F11" s="7">
        <v>48.4</v>
      </c>
      <c r="G11" s="7">
        <v>14.8</v>
      </c>
      <c r="H11" s="7">
        <v>1.3</v>
      </c>
      <c r="I11" s="7">
        <v>5</v>
      </c>
      <c r="J11" s="7">
        <v>3.5</v>
      </c>
    </row>
    <row r="12" spans="1:10" ht="15.75" customHeight="1">
      <c r="B12" s="471"/>
      <c r="C12" s="486" t="s">
        <v>13</v>
      </c>
      <c r="D12" s="18">
        <v>13140</v>
      </c>
      <c r="E12" s="14">
        <v>3912</v>
      </c>
      <c r="F12" s="4">
        <v>6168</v>
      </c>
      <c r="G12" s="4">
        <v>1693</v>
      </c>
      <c r="H12" s="4">
        <v>176</v>
      </c>
      <c r="I12" s="4">
        <v>758</v>
      </c>
      <c r="J12" s="4">
        <v>433</v>
      </c>
    </row>
    <row r="13" spans="1:10" ht="15.75" customHeight="1">
      <c r="B13" s="471"/>
      <c r="C13" s="488"/>
      <c r="D13" s="19">
        <v>100</v>
      </c>
      <c r="E13" s="15">
        <v>29.8</v>
      </c>
      <c r="F13" s="7">
        <v>46.9</v>
      </c>
      <c r="G13" s="7">
        <v>12.9</v>
      </c>
      <c r="H13" s="7">
        <v>1.3</v>
      </c>
      <c r="I13" s="7">
        <v>5.8</v>
      </c>
      <c r="J13" s="7">
        <v>3.3</v>
      </c>
    </row>
    <row r="14" spans="1:10" ht="15.75" customHeight="1">
      <c r="B14" s="471"/>
      <c r="C14" s="467" t="s">
        <v>212</v>
      </c>
      <c r="D14" s="18">
        <v>1731</v>
      </c>
      <c r="E14" s="14">
        <v>402</v>
      </c>
      <c r="F14" s="4">
        <v>847</v>
      </c>
      <c r="G14" s="4">
        <v>258</v>
      </c>
      <c r="H14" s="4">
        <v>43</v>
      </c>
      <c r="I14" s="4">
        <v>118</v>
      </c>
      <c r="J14" s="4">
        <v>63</v>
      </c>
    </row>
    <row r="15" spans="1:10" ht="15.75" customHeight="1">
      <c r="B15" s="471"/>
      <c r="C15" s="490"/>
      <c r="D15" s="19">
        <v>100</v>
      </c>
      <c r="E15" s="15">
        <v>23.2</v>
      </c>
      <c r="F15" s="7">
        <v>48.9</v>
      </c>
      <c r="G15" s="7">
        <v>14.9</v>
      </c>
      <c r="H15" s="7">
        <v>2.5</v>
      </c>
      <c r="I15" s="7">
        <v>6.8</v>
      </c>
      <c r="J15" s="7">
        <v>3.6</v>
      </c>
    </row>
    <row r="16" spans="1:10" ht="15.75" customHeight="1">
      <c r="B16" s="471"/>
      <c r="C16" s="486" t="s">
        <v>15</v>
      </c>
      <c r="D16" s="18">
        <v>155</v>
      </c>
      <c r="E16" s="14">
        <v>50</v>
      </c>
      <c r="F16" s="4">
        <v>57</v>
      </c>
      <c r="G16" s="4">
        <v>22</v>
      </c>
      <c r="H16" s="4">
        <v>2</v>
      </c>
      <c r="I16" s="4">
        <v>17</v>
      </c>
      <c r="J16" s="4">
        <v>7</v>
      </c>
    </row>
    <row r="17" spans="2:10" ht="15.75" customHeight="1">
      <c r="B17" s="471"/>
      <c r="C17" s="488"/>
      <c r="D17" s="19">
        <v>100</v>
      </c>
      <c r="E17" s="15">
        <v>32.299999999999997</v>
      </c>
      <c r="F17" s="7">
        <v>36.799999999999997</v>
      </c>
      <c r="G17" s="7">
        <v>14.2</v>
      </c>
      <c r="H17" s="7">
        <v>1.3</v>
      </c>
      <c r="I17" s="7">
        <v>11</v>
      </c>
      <c r="J17" s="7">
        <v>4.5</v>
      </c>
    </row>
    <row r="18" spans="2:10" ht="15.75" customHeight="1">
      <c r="B18" s="471"/>
      <c r="C18" s="486" t="s">
        <v>16</v>
      </c>
      <c r="D18" s="18">
        <v>41</v>
      </c>
      <c r="E18" s="14">
        <v>16</v>
      </c>
      <c r="F18" s="4">
        <v>15</v>
      </c>
      <c r="G18" s="4">
        <v>7</v>
      </c>
      <c r="H18" s="4">
        <v>0</v>
      </c>
      <c r="I18" s="4">
        <v>2</v>
      </c>
      <c r="J18" s="4">
        <v>1</v>
      </c>
    </row>
    <row r="19" spans="2:10" ht="15.75" customHeight="1">
      <c r="B19" s="471"/>
      <c r="C19" s="488"/>
      <c r="D19" s="19">
        <v>100</v>
      </c>
      <c r="E19" s="15">
        <v>39</v>
      </c>
      <c r="F19" s="7">
        <v>36.6</v>
      </c>
      <c r="G19" s="7">
        <v>17.100000000000001</v>
      </c>
      <c r="H19" s="7">
        <v>0</v>
      </c>
      <c r="I19" s="7">
        <v>4.9000000000000004</v>
      </c>
      <c r="J19" s="7">
        <v>2.4</v>
      </c>
    </row>
    <row r="20" spans="2:10" ht="15.75" customHeight="1">
      <c r="B20" s="471"/>
      <c r="C20" s="486" t="s">
        <v>62</v>
      </c>
      <c r="D20" s="18">
        <v>537</v>
      </c>
      <c r="E20" s="14">
        <v>149</v>
      </c>
      <c r="F20" s="4">
        <v>267</v>
      </c>
      <c r="G20" s="4">
        <v>69</v>
      </c>
      <c r="H20" s="4">
        <v>10</v>
      </c>
      <c r="I20" s="4">
        <v>22</v>
      </c>
      <c r="J20" s="4">
        <v>20</v>
      </c>
    </row>
    <row r="21" spans="2:10" ht="15.75" customHeight="1">
      <c r="B21" s="471"/>
      <c r="C21" s="488"/>
      <c r="D21" s="19">
        <v>100</v>
      </c>
      <c r="E21" s="15">
        <v>27.7</v>
      </c>
      <c r="F21" s="7">
        <v>49.7</v>
      </c>
      <c r="G21" s="7">
        <v>12.8</v>
      </c>
      <c r="H21" s="7">
        <v>1.9</v>
      </c>
      <c r="I21" s="7">
        <v>4.0999999999999996</v>
      </c>
      <c r="J21" s="7">
        <v>3.7</v>
      </c>
    </row>
    <row r="22" spans="2:10" ht="15.75" customHeight="1">
      <c r="B22" s="471"/>
      <c r="C22" s="486" t="s">
        <v>63</v>
      </c>
      <c r="D22" s="18">
        <v>1216</v>
      </c>
      <c r="E22" s="14">
        <v>288</v>
      </c>
      <c r="F22" s="4">
        <v>564</v>
      </c>
      <c r="G22" s="4">
        <v>186</v>
      </c>
      <c r="H22" s="4">
        <v>18</v>
      </c>
      <c r="I22" s="4">
        <v>103</v>
      </c>
      <c r="J22" s="4">
        <v>57</v>
      </c>
    </row>
    <row r="23" spans="2:10" ht="15.75" customHeight="1">
      <c r="B23" s="471"/>
      <c r="C23" s="486"/>
      <c r="D23" s="132">
        <v>100</v>
      </c>
      <c r="E23" s="131">
        <v>23.7</v>
      </c>
      <c r="F23" s="5">
        <v>46.4</v>
      </c>
      <c r="G23" s="5">
        <v>15.3</v>
      </c>
      <c r="H23" s="5">
        <v>1.5</v>
      </c>
      <c r="I23" s="5">
        <v>8.5</v>
      </c>
      <c r="J23" s="5">
        <v>4.7</v>
      </c>
    </row>
    <row r="24" spans="2:10" ht="15.75" customHeight="1">
      <c r="B24" s="471"/>
      <c r="C24" s="487" t="s">
        <v>9</v>
      </c>
      <c r="D24" s="20">
        <v>157</v>
      </c>
      <c r="E24" s="16">
        <v>40</v>
      </c>
      <c r="F24" s="8">
        <v>56</v>
      </c>
      <c r="G24" s="8">
        <v>23</v>
      </c>
      <c r="H24" s="8">
        <v>8</v>
      </c>
      <c r="I24" s="8">
        <v>23</v>
      </c>
      <c r="J24" s="8">
        <v>7</v>
      </c>
    </row>
    <row r="25" spans="2:10" ht="15.75" customHeight="1">
      <c r="B25" s="471"/>
      <c r="C25" s="488"/>
      <c r="D25" s="19">
        <v>100</v>
      </c>
      <c r="E25" s="15">
        <v>25.5</v>
      </c>
      <c r="F25" s="7">
        <v>35.700000000000003</v>
      </c>
      <c r="G25" s="7">
        <v>14.6</v>
      </c>
      <c r="H25" s="7">
        <v>5.0999999999999996</v>
      </c>
      <c r="I25" s="7">
        <v>14.6</v>
      </c>
      <c r="J25" s="7">
        <v>4.5</v>
      </c>
    </row>
    <row r="26" spans="2:10" ht="15.75" customHeight="1">
      <c r="B26" s="471"/>
      <c r="C26" s="486" t="s">
        <v>17</v>
      </c>
      <c r="D26" s="18">
        <v>3701</v>
      </c>
      <c r="E26" s="14">
        <v>747</v>
      </c>
      <c r="F26" s="4">
        <v>1547</v>
      </c>
      <c r="G26" s="4">
        <v>623</v>
      </c>
      <c r="H26" s="4">
        <v>94</v>
      </c>
      <c r="I26" s="4">
        <v>535</v>
      </c>
      <c r="J26" s="4">
        <v>155</v>
      </c>
    </row>
    <row r="27" spans="2:10" ht="15.75" customHeight="1">
      <c r="B27" s="472"/>
      <c r="C27" s="489"/>
      <c r="D27" s="17">
        <v>100</v>
      </c>
      <c r="E27" s="13">
        <v>20.2</v>
      </c>
      <c r="F27" s="6">
        <v>41.8</v>
      </c>
      <c r="G27" s="6">
        <v>16.8</v>
      </c>
      <c r="H27" s="6">
        <v>2.5</v>
      </c>
      <c r="I27" s="6">
        <v>14.5</v>
      </c>
      <c r="J27" s="6">
        <v>4.2</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J9">
    <cfRule type="top10" dxfId="455" priority="602" rank="1"/>
  </conditionalFormatting>
  <conditionalFormatting sqref="E11:J11">
    <cfRule type="top10" dxfId="454" priority="603" rank="1"/>
  </conditionalFormatting>
  <conditionalFormatting sqref="E13:J13">
    <cfRule type="top10" dxfId="453" priority="604" rank="1"/>
  </conditionalFormatting>
  <conditionalFormatting sqref="E15:J15">
    <cfRule type="top10" dxfId="452" priority="605" rank="1"/>
  </conditionalFormatting>
  <conditionalFormatting sqref="E17:J17">
    <cfRule type="top10" dxfId="451" priority="606" rank="1"/>
  </conditionalFormatting>
  <conditionalFormatting sqref="E19:J19">
    <cfRule type="top10" dxfId="450" priority="607" rank="1"/>
  </conditionalFormatting>
  <conditionalFormatting sqref="E21:J21">
    <cfRule type="top10" dxfId="449" priority="608" rank="1"/>
  </conditionalFormatting>
  <conditionalFormatting sqref="E23:J23">
    <cfRule type="top10" dxfId="448" priority="609" rank="1"/>
  </conditionalFormatting>
  <conditionalFormatting sqref="E25:J25">
    <cfRule type="top10" dxfId="447" priority="610" rank="1"/>
  </conditionalFormatting>
  <conditionalFormatting sqref="E27:J27">
    <cfRule type="top10" dxfId="446" priority="61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04" t="s">
        <v>198</v>
      </c>
    </row>
    <row r="3" spans="1:11" ht="15.75" customHeight="1">
      <c r="B3" s="204" t="s">
        <v>206</v>
      </c>
    </row>
    <row r="4" spans="1:11" ht="15.75" customHeight="1">
      <c r="B4" s="204" t="s">
        <v>211</v>
      </c>
    </row>
    <row r="6" spans="1:11" ht="3" customHeight="1">
      <c r="B6" s="205"/>
      <c r="C6" s="9"/>
      <c r="D6" s="206"/>
      <c r="E6" s="11"/>
      <c r="F6" s="207"/>
      <c r="G6" s="207"/>
      <c r="H6" s="207"/>
      <c r="I6" s="207"/>
      <c r="J6" s="207"/>
      <c r="K6" s="207"/>
    </row>
    <row r="7" spans="1:11" s="2" customFormat="1" ht="118.5" customHeight="1" thickBot="1">
      <c r="B7" s="208"/>
      <c r="C7" s="21" t="s">
        <v>137</v>
      </c>
      <c r="D7" s="22" t="s">
        <v>42</v>
      </c>
      <c r="E7" s="23" t="s">
        <v>66</v>
      </c>
      <c r="F7" s="209" t="s">
        <v>605</v>
      </c>
      <c r="G7" s="209" t="s">
        <v>606</v>
      </c>
      <c r="H7" s="209" t="s">
        <v>67</v>
      </c>
      <c r="I7" s="209" t="s">
        <v>68</v>
      </c>
      <c r="J7" s="209" t="s">
        <v>69</v>
      </c>
      <c r="K7" s="209" t="s">
        <v>50</v>
      </c>
    </row>
    <row r="8" spans="1:11" ht="15.75" customHeight="1" thickTop="1">
      <c r="B8" s="467" t="s">
        <v>138</v>
      </c>
      <c r="C8" s="468"/>
      <c r="D8" s="18">
        <v>27166</v>
      </c>
      <c r="E8" s="14">
        <v>3480</v>
      </c>
      <c r="F8" s="4">
        <v>6470</v>
      </c>
      <c r="G8" s="4">
        <v>7697</v>
      </c>
      <c r="H8" s="4">
        <v>1688</v>
      </c>
      <c r="I8" s="4">
        <v>2836</v>
      </c>
      <c r="J8" s="4">
        <v>1998</v>
      </c>
      <c r="K8" s="4">
        <v>2997</v>
      </c>
    </row>
    <row r="9" spans="1:11" ht="15.75" customHeight="1">
      <c r="B9" s="480"/>
      <c r="C9" s="481"/>
      <c r="D9" s="132">
        <v>100</v>
      </c>
      <c r="E9" s="131">
        <v>12.8</v>
      </c>
      <c r="F9" s="5">
        <v>23.8</v>
      </c>
      <c r="G9" s="5">
        <v>28.3</v>
      </c>
      <c r="H9" s="5">
        <v>6.2</v>
      </c>
      <c r="I9" s="5">
        <v>10.4</v>
      </c>
      <c r="J9" s="5">
        <v>7.4</v>
      </c>
      <c r="K9" s="5">
        <v>11</v>
      </c>
    </row>
    <row r="10" spans="1:11" ht="15.75" customHeight="1">
      <c r="B10" s="470" t="s">
        <v>204</v>
      </c>
      <c r="C10" s="485" t="s">
        <v>12</v>
      </c>
      <c r="D10" s="210">
        <v>4312</v>
      </c>
      <c r="E10" s="12">
        <v>276</v>
      </c>
      <c r="F10" s="211">
        <v>943</v>
      </c>
      <c r="G10" s="211">
        <v>1157</v>
      </c>
      <c r="H10" s="211">
        <v>423</v>
      </c>
      <c r="I10" s="211">
        <v>561</v>
      </c>
      <c r="J10" s="211">
        <v>786</v>
      </c>
      <c r="K10" s="211">
        <v>166</v>
      </c>
    </row>
    <row r="11" spans="1:11" ht="15.75" customHeight="1">
      <c r="B11" s="471"/>
      <c r="C11" s="488"/>
      <c r="D11" s="19">
        <v>100</v>
      </c>
      <c r="E11" s="15">
        <v>6.4</v>
      </c>
      <c r="F11" s="7">
        <v>21.9</v>
      </c>
      <c r="G11" s="7">
        <v>26.8</v>
      </c>
      <c r="H11" s="7">
        <v>9.8000000000000007</v>
      </c>
      <c r="I11" s="7">
        <v>13</v>
      </c>
      <c r="J11" s="7">
        <v>18.2</v>
      </c>
      <c r="K11" s="7">
        <v>3.8</v>
      </c>
    </row>
    <row r="12" spans="1:11" ht="15.75" customHeight="1">
      <c r="B12" s="471"/>
      <c r="C12" s="486" t="s">
        <v>13</v>
      </c>
      <c r="D12" s="18">
        <v>13140</v>
      </c>
      <c r="E12" s="14">
        <v>2649</v>
      </c>
      <c r="F12" s="4">
        <v>4180</v>
      </c>
      <c r="G12" s="4">
        <v>4266</v>
      </c>
      <c r="H12" s="4">
        <v>358</v>
      </c>
      <c r="I12" s="4">
        <v>715</v>
      </c>
      <c r="J12" s="4">
        <v>410</v>
      </c>
      <c r="K12" s="4">
        <v>562</v>
      </c>
    </row>
    <row r="13" spans="1:11" ht="15.75" customHeight="1">
      <c r="B13" s="471"/>
      <c r="C13" s="488"/>
      <c r="D13" s="19">
        <v>100</v>
      </c>
      <c r="E13" s="15">
        <v>20.2</v>
      </c>
      <c r="F13" s="7">
        <v>31.8</v>
      </c>
      <c r="G13" s="7">
        <v>32.5</v>
      </c>
      <c r="H13" s="7">
        <v>2.7</v>
      </c>
      <c r="I13" s="7">
        <v>5.4</v>
      </c>
      <c r="J13" s="7">
        <v>3.1</v>
      </c>
      <c r="K13" s="7">
        <v>4.3</v>
      </c>
    </row>
    <row r="14" spans="1:11" ht="15.75" customHeight="1">
      <c r="B14" s="471"/>
      <c r="C14" s="467" t="s">
        <v>212</v>
      </c>
      <c r="D14" s="18">
        <v>1731</v>
      </c>
      <c r="E14" s="14">
        <v>132</v>
      </c>
      <c r="F14" s="4">
        <v>390</v>
      </c>
      <c r="G14" s="4">
        <v>471</v>
      </c>
      <c r="H14" s="4">
        <v>118</v>
      </c>
      <c r="I14" s="4">
        <v>207</v>
      </c>
      <c r="J14" s="4">
        <v>320</v>
      </c>
      <c r="K14" s="4">
        <v>93</v>
      </c>
    </row>
    <row r="15" spans="1:11" ht="15.75" customHeight="1">
      <c r="B15" s="471"/>
      <c r="C15" s="490"/>
      <c r="D15" s="19">
        <v>100</v>
      </c>
      <c r="E15" s="15">
        <v>7.6</v>
      </c>
      <c r="F15" s="7">
        <v>22.5</v>
      </c>
      <c r="G15" s="7">
        <v>27.2</v>
      </c>
      <c r="H15" s="7">
        <v>6.8</v>
      </c>
      <c r="I15" s="7">
        <v>12</v>
      </c>
      <c r="J15" s="7">
        <v>18.5</v>
      </c>
      <c r="K15" s="7">
        <v>5.4</v>
      </c>
    </row>
    <row r="16" spans="1:11" ht="15.75" customHeight="1">
      <c r="B16" s="471"/>
      <c r="C16" s="486" t="s">
        <v>15</v>
      </c>
      <c r="D16" s="18">
        <v>155</v>
      </c>
      <c r="E16" s="14">
        <v>41</v>
      </c>
      <c r="F16" s="4">
        <v>40</v>
      </c>
      <c r="G16" s="4">
        <v>44</v>
      </c>
      <c r="H16" s="4">
        <v>3</v>
      </c>
      <c r="I16" s="4">
        <v>9</v>
      </c>
      <c r="J16" s="4">
        <v>6</v>
      </c>
      <c r="K16" s="4">
        <v>12</v>
      </c>
    </row>
    <row r="17" spans="2:11" ht="15.75" customHeight="1">
      <c r="B17" s="471"/>
      <c r="C17" s="488"/>
      <c r="D17" s="19">
        <v>100</v>
      </c>
      <c r="E17" s="15">
        <v>26.5</v>
      </c>
      <c r="F17" s="7">
        <v>25.8</v>
      </c>
      <c r="G17" s="7">
        <v>28.4</v>
      </c>
      <c r="H17" s="7">
        <v>1.9</v>
      </c>
      <c r="I17" s="7">
        <v>5.8</v>
      </c>
      <c r="J17" s="7">
        <v>3.9</v>
      </c>
      <c r="K17" s="7">
        <v>7.7</v>
      </c>
    </row>
    <row r="18" spans="2:11" ht="15.75" customHeight="1">
      <c r="B18" s="471"/>
      <c r="C18" s="486" t="s">
        <v>16</v>
      </c>
      <c r="D18" s="18">
        <v>41</v>
      </c>
      <c r="E18" s="14">
        <v>8</v>
      </c>
      <c r="F18" s="4">
        <v>13</v>
      </c>
      <c r="G18" s="4">
        <v>6</v>
      </c>
      <c r="H18" s="4">
        <v>4</v>
      </c>
      <c r="I18" s="4">
        <v>5</v>
      </c>
      <c r="J18" s="4">
        <v>4</v>
      </c>
      <c r="K18" s="4">
        <v>1</v>
      </c>
    </row>
    <row r="19" spans="2:11" ht="15.75" customHeight="1">
      <c r="B19" s="471"/>
      <c r="C19" s="488"/>
      <c r="D19" s="19">
        <v>100</v>
      </c>
      <c r="E19" s="15">
        <v>19.5</v>
      </c>
      <c r="F19" s="7">
        <v>31.7</v>
      </c>
      <c r="G19" s="7">
        <v>14.6</v>
      </c>
      <c r="H19" s="7">
        <v>9.8000000000000007</v>
      </c>
      <c r="I19" s="7">
        <v>12.2</v>
      </c>
      <c r="J19" s="7">
        <v>9.8000000000000007</v>
      </c>
      <c r="K19" s="7">
        <v>2.4</v>
      </c>
    </row>
    <row r="20" spans="2:11" ht="15.75" customHeight="1">
      <c r="B20" s="471"/>
      <c r="C20" s="486" t="s">
        <v>62</v>
      </c>
      <c r="D20" s="18">
        <v>537</v>
      </c>
      <c r="E20" s="14">
        <v>14</v>
      </c>
      <c r="F20" s="4">
        <v>34</v>
      </c>
      <c r="G20" s="4">
        <v>145</v>
      </c>
      <c r="H20" s="4">
        <v>249</v>
      </c>
      <c r="I20" s="4">
        <v>51</v>
      </c>
      <c r="J20" s="4">
        <v>16</v>
      </c>
      <c r="K20" s="4">
        <v>28</v>
      </c>
    </row>
    <row r="21" spans="2:11" ht="15.75" customHeight="1">
      <c r="B21" s="471"/>
      <c r="C21" s="488"/>
      <c r="D21" s="19">
        <v>100</v>
      </c>
      <c r="E21" s="15">
        <v>2.6</v>
      </c>
      <c r="F21" s="7">
        <v>6.3</v>
      </c>
      <c r="G21" s="7">
        <v>27</v>
      </c>
      <c r="H21" s="7">
        <v>46.4</v>
      </c>
      <c r="I21" s="7">
        <v>9.5</v>
      </c>
      <c r="J21" s="7">
        <v>3</v>
      </c>
      <c r="K21" s="7">
        <v>5.2</v>
      </c>
    </row>
    <row r="22" spans="2:11" ht="15.75" customHeight="1">
      <c r="B22" s="471"/>
      <c r="C22" s="486" t="s">
        <v>63</v>
      </c>
      <c r="D22" s="18">
        <v>1216</v>
      </c>
      <c r="E22" s="14">
        <v>19</v>
      </c>
      <c r="F22" s="4">
        <v>78</v>
      </c>
      <c r="G22" s="4">
        <v>143</v>
      </c>
      <c r="H22" s="4">
        <v>146</v>
      </c>
      <c r="I22" s="4">
        <v>723</v>
      </c>
      <c r="J22" s="4">
        <v>50</v>
      </c>
      <c r="K22" s="4">
        <v>57</v>
      </c>
    </row>
    <row r="23" spans="2:11" ht="15.75" customHeight="1">
      <c r="B23" s="471"/>
      <c r="C23" s="486"/>
      <c r="D23" s="132">
        <v>100</v>
      </c>
      <c r="E23" s="131">
        <v>1.6</v>
      </c>
      <c r="F23" s="5">
        <v>6.4</v>
      </c>
      <c r="G23" s="5">
        <v>11.8</v>
      </c>
      <c r="H23" s="5">
        <v>12</v>
      </c>
      <c r="I23" s="5">
        <v>59.5</v>
      </c>
      <c r="J23" s="5">
        <v>4.0999999999999996</v>
      </c>
      <c r="K23" s="5">
        <v>4.7</v>
      </c>
    </row>
    <row r="24" spans="2:11" ht="15.75" customHeight="1">
      <c r="B24" s="471"/>
      <c r="C24" s="487" t="s">
        <v>9</v>
      </c>
      <c r="D24" s="20">
        <v>157</v>
      </c>
      <c r="E24" s="16">
        <v>13</v>
      </c>
      <c r="F24" s="8">
        <v>21</v>
      </c>
      <c r="G24" s="8">
        <v>50</v>
      </c>
      <c r="H24" s="8">
        <v>21</v>
      </c>
      <c r="I24" s="8">
        <v>12</v>
      </c>
      <c r="J24" s="8">
        <v>18</v>
      </c>
      <c r="K24" s="8">
        <v>22</v>
      </c>
    </row>
    <row r="25" spans="2:11" ht="15.75" customHeight="1">
      <c r="B25" s="471"/>
      <c r="C25" s="488"/>
      <c r="D25" s="19">
        <v>100</v>
      </c>
      <c r="E25" s="15">
        <v>8.3000000000000007</v>
      </c>
      <c r="F25" s="7">
        <v>13.4</v>
      </c>
      <c r="G25" s="7">
        <v>31.8</v>
      </c>
      <c r="H25" s="7">
        <v>13.4</v>
      </c>
      <c r="I25" s="7">
        <v>7.6</v>
      </c>
      <c r="J25" s="7">
        <v>11.5</v>
      </c>
      <c r="K25" s="7">
        <v>14</v>
      </c>
    </row>
    <row r="26" spans="2:11" ht="15.75" customHeight="1">
      <c r="B26" s="471"/>
      <c r="C26" s="486" t="s">
        <v>17</v>
      </c>
      <c r="D26" s="18">
        <v>3701</v>
      </c>
      <c r="E26" s="14">
        <v>243</v>
      </c>
      <c r="F26" s="4">
        <v>640</v>
      </c>
      <c r="G26" s="4">
        <v>1288</v>
      </c>
      <c r="H26" s="4">
        <v>333</v>
      </c>
      <c r="I26" s="4">
        <v>473</v>
      </c>
      <c r="J26" s="4">
        <v>332</v>
      </c>
      <c r="K26" s="4">
        <v>392</v>
      </c>
    </row>
    <row r="27" spans="2:11" ht="15.75" customHeight="1">
      <c r="B27" s="472"/>
      <c r="C27" s="489"/>
      <c r="D27" s="17">
        <v>100</v>
      </c>
      <c r="E27" s="13">
        <v>6.6</v>
      </c>
      <c r="F27" s="6">
        <v>17.3</v>
      </c>
      <c r="G27" s="6">
        <v>34.799999999999997</v>
      </c>
      <c r="H27" s="6">
        <v>9</v>
      </c>
      <c r="I27" s="6">
        <v>12.8</v>
      </c>
      <c r="J27" s="6">
        <v>9</v>
      </c>
      <c r="K27" s="6">
        <v>10.6</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K9">
    <cfRule type="top10" dxfId="445" priority="612" rank="1"/>
  </conditionalFormatting>
  <conditionalFormatting sqref="E11:K11">
    <cfRule type="top10" dxfId="444" priority="613" rank="1"/>
  </conditionalFormatting>
  <conditionalFormatting sqref="E13:K13">
    <cfRule type="top10" dxfId="443" priority="614" rank="1"/>
  </conditionalFormatting>
  <conditionalFormatting sqref="E15:K15">
    <cfRule type="top10" dxfId="442" priority="615" rank="1"/>
  </conditionalFormatting>
  <conditionalFormatting sqref="E17:K17">
    <cfRule type="top10" dxfId="441" priority="616" rank="1"/>
  </conditionalFormatting>
  <conditionalFormatting sqref="E19:K19">
    <cfRule type="top10" dxfId="440" priority="617" rank="1"/>
  </conditionalFormatting>
  <conditionalFormatting sqref="E21:K21">
    <cfRule type="top10" dxfId="439" priority="618" rank="1"/>
  </conditionalFormatting>
  <conditionalFormatting sqref="E23:K23">
    <cfRule type="top10" dxfId="438" priority="619" rank="1"/>
  </conditionalFormatting>
  <conditionalFormatting sqref="E25:K25">
    <cfRule type="top10" dxfId="437" priority="620" rank="1"/>
  </conditionalFormatting>
  <conditionalFormatting sqref="E27:K27">
    <cfRule type="top10" dxfId="436" priority="62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8" ht="15.75" customHeight="1">
      <c r="A1" s="461"/>
    </row>
    <row r="2" spans="1:8" ht="15.75" customHeight="1">
      <c r="B2" s="212" t="s">
        <v>198</v>
      </c>
    </row>
    <row r="3" spans="1:8" ht="15.75" customHeight="1">
      <c r="B3" s="212" t="s">
        <v>206</v>
      </c>
    </row>
    <row r="4" spans="1:8" ht="15.75" customHeight="1">
      <c r="B4" s="212" t="s">
        <v>213</v>
      </c>
    </row>
    <row r="6" spans="1:8" ht="3" customHeight="1">
      <c r="B6" s="205"/>
      <c r="C6" s="9"/>
      <c r="D6" s="206"/>
      <c r="E6" s="11"/>
      <c r="F6" s="207"/>
      <c r="G6" s="207"/>
      <c r="H6" s="207"/>
    </row>
    <row r="7" spans="1:8" s="2" customFormat="1" ht="118.5" customHeight="1" thickBot="1">
      <c r="B7" s="208"/>
      <c r="C7" s="21" t="s">
        <v>137</v>
      </c>
      <c r="D7" s="22" t="s">
        <v>42</v>
      </c>
      <c r="E7" s="23" t="s">
        <v>19</v>
      </c>
      <c r="F7" s="209" t="s">
        <v>64</v>
      </c>
      <c r="G7" s="209" t="s">
        <v>65</v>
      </c>
      <c r="H7" s="209" t="s">
        <v>50</v>
      </c>
    </row>
    <row r="8" spans="1:8" ht="15.75" customHeight="1" thickTop="1">
      <c r="B8" s="467" t="s">
        <v>138</v>
      </c>
      <c r="C8" s="468"/>
      <c r="D8" s="18">
        <v>27166</v>
      </c>
      <c r="E8" s="14">
        <v>1422</v>
      </c>
      <c r="F8" s="4">
        <v>9482</v>
      </c>
      <c r="G8" s="4">
        <v>13910</v>
      </c>
      <c r="H8" s="4">
        <v>2352</v>
      </c>
    </row>
    <row r="9" spans="1:8" ht="15.75" customHeight="1">
      <c r="B9" s="480"/>
      <c r="C9" s="481"/>
      <c r="D9" s="132">
        <v>100</v>
      </c>
      <c r="E9" s="131">
        <v>5.2</v>
      </c>
      <c r="F9" s="5">
        <v>34.9</v>
      </c>
      <c r="G9" s="5">
        <v>51.2</v>
      </c>
      <c r="H9" s="5">
        <v>8.6999999999999993</v>
      </c>
    </row>
    <row r="10" spans="1:8" ht="15.75" customHeight="1">
      <c r="B10" s="470" t="s">
        <v>204</v>
      </c>
      <c r="C10" s="485" t="s">
        <v>12</v>
      </c>
      <c r="D10" s="210">
        <v>4312</v>
      </c>
      <c r="E10" s="12">
        <v>246</v>
      </c>
      <c r="F10" s="211">
        <v>1795</v>
      </c>
      <c r="G10" s="211">
        <v>2185</v>
      </c>
      <c r="H10" s="211">
        <v>86</v>
      </c>
    </row>
    <row r="11" spans="1:8" ht="15.75" customHeight="1">
      <c r="B11" s="471"/>
      <c r="C11" s="488"/>
      <c r="D11" s="19">
        <v>100</v>
      </c>
      <c r="E11" s="15">
        <v>5.7</v>
      </c>
      <c r="F11" s="7">
        <v>41.6</v>
      </c>
      <c r="G11" s="7">
        <v>50.7</v>
      </c>
      <c r="H11" s="7">
        <v>2</v>
      </c>
    </row>
    <row r="12" spans="1:8" ht="15.75" customHeight="1">
      <c r="B12" s="471"/>
      <c r="C12" s="486" t="s">
        <v>13</v>
      </c>
      <c r="D12" s="18">
        <v>13140</v>
      </c>
      <c r="E12" s="14">
        <v>807</v>
      </c>
      <c r="F12" s="4">
        <v>5120</v>
      </c>
      <c r="G12" s="4">
        <v>6984</v>
      </c>
      <c r="H12" s="4">
        <v>229</v>
      </c>
    </row>
    <row r="13" spans="1:8" ht="15.75" customHeight="1">
      <c r="B13" s="471"/>
      <c r="C13" s="488"/>
      <c r="D13" s="19">
        <v>100</v>
      </c>
      <c r="E13" s="15">
        <v>6.1</v>
      </c>
      <c r="F13" s="7">
        <v>39</v>
      </c>
      <c r="G13" s="7">
        <v>53.2</v>
      </c>
      <c r="H13" s="7">
        <v>1.7</v>
      </c>
    </row>
    <row r="14" spans="1:8" ht="15.75" customHeight="1">
      <c r="B14" s="471"/>
      <c r="C14" s="467" t="s">
        <v>212</v>
      </c>
      <c r="D14" s="18">
        <v>1731</v>
      </c>
      <c r="E14" s="14">
        <v>107</v>
      </c>
      <c r="F14" s="4">
        <v>653</v>
      </c>
      <c r="G14" s="4">
        <v>933</v>
      </c>
      <c r="H14" s="4">
        <v>38</v>
      </c>
    </row>
    <row r="15" spans="1:8" ht="15.75" customHeight="1">
      <c r="B15" s="471"/>
      <c r="C15" s="490"/>
      <c r="D15" s="19">
        <v>100</v>
      </c>
      <c r="E15" s="15">
        <v>6.2</v>
      </c>
      <c r="F15" s="7">
        <v>37.700000000000003</v>
      </c>
      <c r="G15" s="7">
        <v>53.9</v>
      </c>
      <c r="H15" s="7">
        <v>2.2000000000000002</v>
      </c>
    </row>
    <row r="16" spans="1:8" ht="15.75" customHeight="1">
      <c r="B16" s="471"/>
      <c r="C16" s="486" t="s">
        <v>15</v>
      </c>
      <c r="D16" s="18">
        <v>155</v>
      </c>
      <c r="E16" s="14">
        <v>18</v>
      </c>
      <c r="F16" s="4">
        <v>58</v>
      </c>
      <c r="G16" s="4">
        <v>73</v>
      </c>
      <c r="H16" s="4">
        <v>6</v>
      </c>
    </row>
    <row r="17" spans="2:8" ht="15.75" customHeight="1">
      <c r="B17" s="471"/>
      <c r="C17" s="488"/>
      <c r="D17" s="19">
        <v>100</v>
      </c>
      <c r="E17" s="15">
        <v>11.6</v>
      </c>
      <c r="F17" s="7">
        <v>37.4</v>
      </c>
      <c r="G17" s="7">
        <v>47.1</v>
      </c>
      <c r="H17" s="7">
        <v>3.9</v>
      </c>
    </row>
    <row r="18" spans="2:8" ht="15.75" customHeight="1">
      <c r="B18" s="471"/>
      <c r="C18" s="486" t="s">
        <v>16</v>
      </c>
      <c r="D18" s="18">
        <v>41</v>
      </c>
      <c r="E18" s="14">
        <v>4</v>
      </c>
      <c r="F18" s="4">
        <v>18</v>
      </c>
      <c r="G18" s="4">
        <v>18</v>
      </c>
      <c r="H18" s="4">
        <v>1</v>
      </c>
    </row>
    <row r="19" spans="2:8" ht="15.75" customHeight="1">
      <c r="B19" s="471"/>
      <c r="C19" s="488"/>
      <c r="D19" s="19">
        <v>100</v>
      </c>
      <c r="E19" s="15">
        <v>9.8000000000000007</v>
      </c>
      <c r="F19" s="7">
        <v>43.9</v>
      </c>
      <c r="G19" s="7">
        <v>43.9</v>
      </c>
      <c r="H19" s="7">
        <v>2.4</v>
      </c>
    </row>
    <row r="20" spans="2:8" ht="15.75" customHeight="1">
      <c r="B20" s="471"/>
      <c r="C20" s="486" t="s">
        <v>62</v>
      </c>
      <c r="D20" s="18">
        <v>537</v>
      </c>
      <c r="E20" s="14">
        <v>27</v>
      </c>
      <c r="F20" s="4">
        <v>238</v>
      </c>
      <c r="G20" s="4">
        <v>258</v>
      </c>
      <c r="H20" s="4">
        <v>14</v>
      </c>
    </row>
    <row r="21" spans="2:8" ht="15.75" customHeight="1">
      <c r="B21" s="471"/>
      <c r="C21" s="488"/>
      <c r="D21" s="19">
        <v>100</v>
      </c>
      <c r="E21" s="15">
        <v>5</v>
      </c>
      <c r="F21" s="7">
        <v>44.3</v>
      </c>
      <c r="G21" s="7">
        <v>48</v>
      </c>
      <c r="H21" s="7">
        <v>2.6</v>
      </c>
    </row>
    <row r="22" spans="2:8" ht="15.75" customHeight="1">
      <c r="B22" s="471"/>
      <c r="C22" s="486" t="s">
        <v>63</v>
      </c>
      <c r="D22" s="18">
        <v>1216</v>
      </c>
      <c r="E22" s="14">
        <v>61</v>
      </c>
      <c r="F22" s="4">
        <v>472</v>
      </c>
      <c r="G22" s="4">
        <v>637</v>
      </c>
      <c r="H22" s="4">
        <v>46</v>
      </c>
    </row>
    <row r="23" spans="2:8" ht="15.75" customHeight="1">
      <c r="B23" s="471"/>
      <c r="C23" s="486"/>
      <c r="D23" s="132">
        <v>100</v>
      </c>
      <c r="E23" s="131">
        <v>5</v>
      </c>
      <c r="F23" s="5">
        <v>38.799999999999997</v>
      </c>
      <c r="G23" s="5">
        <v>52.4</v>
      </c>
      <c r="H23" s="5">
        <v>3.8</v>
      </c>
    </row>
    <row r="24" spans="2:8" ht="15.75" customHeight="1">
      <c r="B24" s="471"/>
      <c r="C24" s="487" t="s">
        <v>9</v>
      </c>
      <c r="D24" s="20">
        <v>157</v>
      </c>
      <c r="E24" s="16">
        <v>11</v>
      </c>
      <c r="F24" s="8">
        <v>50</v>
      </c>
      <c r="G24" s="8">
        <v>85</v>
      </c>
      <c r="H24" s="8">
        <v>11</v>
      </c>
    </row>
    <row r="25" spans="2:8" ht="15.75" customHeight="1">
      <c r="B25" s="471"/>
      <c r="C25" s="488"/>
      <c r="D25" s="19">
        <v>100</v>
      </c>
      <c r="E25" s="15">
        <v>7</v>
      </c>
      <c r="F25" s="7">
        <v>31.8</v>
      </c>
      <c r="G25" s="7">
        <v>54.1</v>
      </c>
      <c r="H25" s="7">
        <v>7</v>
      </c>
    </row>
    <row r="26" spans="2:8" ht="15.75" customHeight="1">
      <c r="B26" s="471"/>
      <c r="C26" s="486" t="s">
        <v>17</v>
      </c>
      <c r="D26" s="18">
        <v>3701</v>
      </c>
      <c r="E26" s="14">
        <v>115</v>
      </c>
      <c r="F26" s="4">
        <v>964</v>
      </c>
      <c r="G26" s="4">
        <v>2525</v>
      </c>
      <c r="H26" s="4">
        <v>97</v>
      </c>
    </row>
    <row r="27" spans="2:8" ht="15.75" customHeight="1">
      <c r="B27" s="472"/>
      <c r="C27" s="489"/>
      <c r="D27" s="17">
        <v>100</v>
      </c>
      <c r="E27" s="13">
        <v>3.1</v>
      </c>
      <c r="F27" s="6">
        <v>26</v>
      </c>
      <c r="G27" s="6">
        <v>68.2</v>
      </c>
      <c r="H27" s="6">
        <v>2.6</v>
      </c>
    </row>
  </sheetData>
  <mergeCells count="11">
    <mergeCell ref="C26:C27"/>
    <mergeCell ref="B8:C9"/>
    <mergeCell ref="B10:B27"/>
    <mergeCell ref="C10:C11"/>
    <mergeCell ref="C12:C13"/>
    <mergeCell ref="C14:C15"/>
    <mergeCell ref="C16:C17"/>
    <mergeCell ref="C18:C19"/>
    <mergeCell ref="C20:C21"/>
    <mergeCell ref="C22:C23"/>
    <mergeCell ref="C24:C25"/>
  </mergeCells>
  <phoneticPr fontId="2"/>
  <conditionalFormatting sqref="E9:H9">
    <cfRule type="top10" dxfId="435" priority="622" rank="1"/>
  </conditionalFormatting>
  <conditionalFormatting sqref="E11:H11">
    <cfRule type="top10" dxfId="434" priority="623" rank="1"/>
  </conditionalFormatting>
  <conditionalFormatting sqref="E13:H13">
    <cfRule type="top10" dxfId="433" priority="624" rank="1"/>
  </conditionalFormatting>
  <conditionalFormatting sqref="E15:H15">
    <cfRule type="top10" dxfId="432" priority="625" rank="1"/>
  </conditionalFormatting>
  <conditionalFormatting sqref="E17:H17">
    <cfRule type="top10" dxfId="431" priority="626" rank="1"/>
  </conditionalFormatting>
  <conditionalFormatting sqref="E19:H19">
    <cfRule type="top10" dxfId="430" priority="627" rank="1"/>
  </conditionalFormatting>
  <conditionalFormatting sqref="E21:H21">
    <cfRule type="top10" dxfId="429" priority="628" rank="1"/>
  </conditionalFormatting>
  <conditionalFormatting sqref="E23:H23">
    <cfRule type="top10" dxfId="428" priority="629" rank="1"/>
  </conditionalFormatting>
  <conditionalFormatting sqref="E25:H25">
    <cfRule type="top10" dxfId="427" priority="630" rank="1"/>
  </conditionalFormatting>
  <conditionalFormatting sqref="E27:H27">
    <cfRule type="top10" dxfId="426" priority="63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6" t="s">
        <v>150</v>
      </c>
    </row>
    <row r="3" spans="1:13" ht="15.75" customHeight="1">
      <c r="B3" s="26" t="s">
        <v>151</v>
      </c>
    </row>
    <row r="4" spans="1:13" ht="15.75" customHeight="1">
      <c r="B4" s="26" t="s">
        <v>156</v>
      </c>
    </row>
    <row r="5" spans="1:13" s="349" customFormat="1" ht="15.75" customHeight="1"/>
    <row r="6" spans="1:13" s="349" customFormat="1" ht="2.25" customHeight="1">
      <c r="B6" s="350"/>
      <c r="C6" s="153"/>
      <c r="D6" s="351"/>
      <c r="E6" s="9"/>
      <c r="F6" s="352"/>
      <c r="G6" s="9"/>
      <c r="H6" s="350"/>
      <c r="I6" s="350"/>
      <c r="J6" s="350"/>
      <c r="K6" s="350"/>
      <c r="L6" s="352"/>
      <c r="M6" s="11"/>
    </row>
    <row r="7" spans="1:13" s="2" customFormat="1" ht="118.5" customHeight="1" thickBot="1">
      <c r="B7" s="353"/>
      <c r="C7" s="156" t="s">
        <v>137</v>
      </c>
      <c r="D7" s="22" t="s">
        <v>42</v>
      </c>
      <c r="E7" s="23" t="s">
        <v>142</v>
      </c>
      <c r="F7" s="354" t="s">
        <v>43</v>
      </c>
      <c r="G7" s="354" t="s">
        <v>44</v>
      </c>
      <c r="H7" s="354" t="s">
        <v>45</v>
      </c>
      <c r="I7" s="354" t="s">
        <v>46</v>
      </c>
      <c r="J7" s="354" t="s">
        <v>47</v>
      </c>
      <c r="K7" s="354" t="s">
        <v>48</v>
      </c>
      <c r="L7" s="354" t="s">
        <v>49</v>
      </c>
      <c r="M7" s="354"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155</v>
      </c>
      <c r="C10" s="469" t="s">
        <v>0</v>
      </c>
      <c r="D10" s="18">
        <v>392</v>
      </c>
      <c r="E10" s="14">
        <v>141</v>
      </c>
      <c r="F10" s="4">
        <v>177</v>
      </c>
      <c r="G10" s="4">
        <v>53</v>
      </c>
      <c r="H10" s="4">
        <v>90</v>
      </c>
      <c r="I10" s="4">
        <v>47</v>
      </c>
      <c r="J10" s="4">
        <v>31</v>
      </c>
      <c r="K10" s="4">
        <v>34</v>
      </c>
      <c r="L10" s="4">
        <v>5</v>
      </c>
      <c r="M10" s="4">
        <v>62</v>
      </c>
    </row>
    <row r="11" spans="1:13" ht="15.75" customHeight="1">
      <c r="B11" s="471"/>
      <c r="C11" s="464"/>
      <c r="D11" s="19">
        <v>100</v>
      </c>
      <c r="E11" s="15">
        <v>36</v>
      </c>
      <c r="F11" s="7">
        <v>45.2</v>
      </c>
      <c r="G11" s="7">
        <v>13.5</v>
      </c>
      <c r="H11" s="7">
        <v>23</v>
      </c>
      <c r="I11" s="7">
        <v>12</v>
      </c>
      <c r="J11" s="7">
        <v>7.9</v>
      </c>
      <c r="K11" s="7">
        <v>8.6999999999999993</v>
      </c>
      <c r="L11" s="7">
        <v>1.3</v>
      </c>
      <c r="M11" s="7">
        <v>15.8</v>
      </c>
    </row>
    <row r="12" spans="1:13" ht="15.75" customHeight="1">
      <c r="B12" s="471"/>
      <c r="C12" s="463" t="s">
        <v>1</v>
      </c>
      <c r="D12" s="20">
        <v>885</v>
      </c>
      <c r="E12" s="16">
        <v>338</v>
      </c>
      <c r="F12" s="8">
        <v>439</v>
      </c>
      <c r="G12" s="8">
        <v>109</v>
      </c>
      <c r="H12" s="8">
        <v>218</v>
      </c>
      <c r="I12" s="8">
        <v>95</v>
      </c>
      <c r="J12" s="8">
        <v>63</v>
      </c>
      <c r="K12" s="8">
        <v>66</v>
      </c>
      <c r="L12" s="8">
        <v>10</v>
      </c>
      <c r="M12" s="8">
        <v>113</v>
      </c>
    </row>
    <row r="13" spans="1:13" ht="15.75" customHeight="1">
      <c r="B13" s="471"/>
      <c r="C13" s="464"/>
      <c r="D13" s="19">
        <v>100</v>
      </c>
      <c r="E13" s="15">
        <v>38.200000000000003</v>
      </c>
      <c r="F13" s="7">
        <v>49.6</v>
      </c>
      <c r="G13" s="7">
        <v>12.3</v>
      </c>
      <c r="H13" s="7">
        <v>24.6</v>
      </c>
      <c r="I13" s="7">
        <v>10.7</v>
      </c>
      <c r="J13" s="7">
        <v>7.1</v>
      </c>
      <c r="K13" s="7">
        <v>7.5</v>
      </c>
      <c r="L13" s="7">
        <v>1.1000000000000001</v>
      </c>
      <c r="M13" s="7">
        <v>12.8</v>
      </c>
    </row>
    <row r="14" spans="1:13" ht="15.75" customHeight="1">
      <c r="B14" s="471"/>
      <c r="C14" s="463" t="s">
        <v>2</v>
      </c>
      <c r="D14" s="20">
        <v>956</v>
      </c>
      <c r="E14" s="16">
        <v>356</v>
      </c>
      <c r="F14" s="8">
        <v>523</v>
      </c>
      <c r="G14" s="8">
        <v>141</v>
      </c>
      <c r="H14" s="8">
        <v>234</v>
      </c>
      <c r="I14" s="8">
        <v>100</v>
      </c>
      <c r="J14" s="8">
        <v>59</v>
      </c>
      <c r="K14" s="8">
        <v>91</v>
      </c>
      <c r="L14" s="8">
        <v>16</v>
      </c>
      <c r="M14" s="8">
        <v>94</v>
      </c>
    </row>
    <row r="15" spans="1:13" ht="15.75" customHeight="1">
      <c r="B15" s="471"/>
      <c r="C15" s="464"/>
      <c r="D15" s="19">
        <v>100</v>
      </c>
      <c r="E15" s="15">
        <v>37.200000000000003</v>
      </c>
      <c r="F15" s="7">
        <v>54.7</v>
      </c>
      <c r="G15" s="7">
        <v>14.7</v>
      </c>
      <c r="H15" s="7">
        <v>24.5</v>
      </c>
      <c r="I15" s="7">
        <v>10.5</v>
      </c>
      <c r="J15" s="7">
        <v>6.2</v>
      </c>
      <c r="K15" s="7">
        <v>9.5</v>
      </c>
      <c r="L15" s="7">
        <v>1.7</v>
      </c>
      <c r="M15" s="7">
        <v>9.8000000000000007</v>
      </c>
    </row>
    <row r="16" spans="1:13" ht="15.75" customHeight="1">
      <c r="B16" s="471"/>
      <c r="C16" s="463" t="s">
        <v>3</v>
      </c>
      <c r="D16" s="20">
        <v>2194</v>
      </c>
      <c r="E16" s="16">
        <v>902</v>
      </c>
      <c r="F16" s="8">
        <v>1116</v>
      </c>
      <c r="G16" s="8">
        <v>345</v>
      </c>
      <c r="H16" s="8">
        <v>451</v>
      </c>
      <c r="I16" s="8">
        <v>223</v>
      </c>
      <c r="J16" s="8">
        <v>113</v>
      </c>
      <c r="K16" s="8">
        <v>220</v>
      </c>
      <c r="L16" s="8">
        <v>28</v>
      </c>
      <c r="M16" s="8">
        <v>263</v>
      </c>
    </row>
    <row r="17" spans="2:13" ht="15.75" customHeight="1">
      <c r="B17" s="471"/>
      <c r="C17" s="464"/>
      <c r="D17" s="19">
        <v>100</v>
      </c>
      <c r="E17" s="15">
        <v>41.1</v>
      </c>
      <c r="F17" s="7">
        <v>50.9</v>
      </c>
      <c r="G17" s="7">
        <v>15.7</v>
      </c>
      <c r="H17" s="7">
        <v>20.6</v>
      </c>
      <c r="I17" s="7">
        <v>10.199999999999999</v>
      </c>
      <c r="J17" s="7">
        <v>5.2</v>
      </c>
      <c r="K17" s="7">
        <v>10</v>
      </c>
      <c r="L17" s="7">
        <v>1.3</v>
      </c>
      <c r="M17" s="7">
        <v>12</v>
      </c>
    </row>
    <row r="18" spans="2:13" ht="15.75" customHeight="1">
      <c r="B18" s="471"/>
      <c r="C18" s="463" t="s">
        <v>4</v>
      </c>
      <c r="D18" s="20">
        <v>1664</v>
      </c>
      <c r="E18" s="16">
        <v>626</v>
      </c>
      <c r="F18" s="8">
        <v>901</v>
      </c>
      <c r="G18" s="8">
        <v>216</v>
      </c>
      <c r="H18" s="8">
        <v>356</v>
      </c>
      <c r="I18" s="8">
        <v>181</v>
      </c>
      <c r="J18" s="8">
        <v>135</v>
      </c>
      <c r="K18" s="8">
        <v>217</v>
      </c>
      <c r="L18" s="8">
        <v>19</v>
      </c>
      <c r="M18" s="8">
        <v>156</v>
      </c>
    </row>
    <row r="19" spans="2:13" ht="15.75" customHeight="1">
      <c r="B19" s="471"/>
      <c r="C19" s="464"/>
      <c r="D19" s="19">
        <v>100</v>
      </c>
      <c r="E19" s="15">
        <v>37.6</v>
      </c>
      <c r="F19" s="7">
        <v>54.1</v>
      </c>
      <c r="G19" s="7">
        <v>13</v>
      </c>
      <c r="H19" s="7">
        <v>21.4</v>
      </c>
      <c r="I19" s="7">
        <v>10.9</v>
      </c>
      <c r="J19" s="7">
        <v>8.1</v>
      </c>
      <c r="K19" s="7">
        <v>13</v>
      </c>
      <c r="L19" s="7">
        <v>1.1000000000000001</v>
      </c>
      <c r="M19" s="7">
        <v>9.4</v>
      </c>
    </row>
    <row r="20" spans="2:13" ht="15.75" customHeight="1">
      <c r="B20" s="471"/>
      <c r="C20" s="463" t="s">
        <v>5</v>
      </c>
      <c r="D20" s="20">
        <v>12451</v>
      </c>
      <c r="E20" s="16">
        <v>3763</v>
      </c>
      <c r="F20" s="8">
        <v>5301</v>
      </c>
      <c r="G20" s="8">
        <v>986</v>
      </c>
      <c r="H20" s="8">
        <v>2345</v>
      </c>
      <c r="I20" s="8">
        <v>1066</v>
      </c>
      <c r="J20" s="8">
        <v>683</v>
      </c>
      <c r="K20" s="8">
        <v>1229</v>
      </c>
      <c r="L20" s="8">
        <v>819</v>
      </c>
      <c r="M20" s="8">
        <v>2263</v>
      </c>
    </row>
    <row r="21" spans="2:13" ht="15.75" customHeight="1">
      <c r="B21" s="472"/>
      <c r="C21" s="473"/>
      <c r="D21" s="17">
        <v>100</v>
      </c>
      <c r="E21" s="13">
        <v>30.2</v>
      </c>
      <c r="F21" s="6">
        <v>42.6</v>
      </c>
      <c r="G21" s="6">
        <v>7.9</v>
      </c>
      <c r="H21" s="6">
        <v>18.8</v>
      </c>
      <c r="I21" s="6">
        <v>8.6</v>
      </c>
      <c r="J21" s="6">
        <v>5.5</v>
      </c>
      <c r="K21" s="6">
        <v>9.9</v>
      </c>
      <c r="L21" s="6">
        <v>6.6</v>
      </c>
      <c r="M21" s="6">
        <v>18.2</v>
      </c>
    </row>
  </sheetData>
  <mergeCells count="8">
    <mergeCell ref="C18:C19"/>
    <mergeCell ref="B8:C9"/>
    <mergeCell ref="C10:C11"/>
    <mergeCell ref="C12:C13"/>
    <mergeCell ref="C14:C15"/>
    <mergeCell ref="C16:C17"/>
    <mergeCell ref="B10:B21"/>
    <mergeCell ref="C20:C21"/>
  </mergeCells>
  <phoneticPr fontId="2"/>
  <conditionalFormatting sqref="E9:M9">
    <cfRule type="top10" dxfId="716" priority="1" rank="1"/>
  </conditionalFormatting>
  <conditionalFormatting sqref="E11:M11">
    <cfRule type="top10" dxfId="715" priority="2" rank="1"/>
  </conditionalFormatting>
  <conditionalFormatting sqref="E13:M13">
    <cfRule type="top10" dxfId="714" priority="3" rank="1"/>
  </conditionalFormatting>
  <conditionalFormatting sqref="E15:M15">
    <cfRule type="top10" dxfId="713" priority="4" rank="1"/>
  </conditionalFormatting>
  <conditionalFormatting sqref="E17:M17">
    <cfRule type="top10" dxfId="712" priority="5" rank="1"/>
  </conditionalFormatting>
  <conditionalFormatting sqref="E19:M19">
    <cfRule type="top10" dxfId="711" priority="6" rank="1"/>
  </conditionalFormatting>
  <conditionalFormatting sqref="E21:M21">
    <cfRule type="top10" dxfId="710" priority="7"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20" t="s">
        <v>216</v>
      </c>
    </row>
    <row r="3" spans="1:13" ht="15.75" customHeight="1">
      <c r="B3" s="220" t="s">
        <v>217</v>
      </c>
    </row>
    <row r="4" spans="1:13" ht="15.75" customHeight="1">
      <c r="B4" s="220" t="s">
        <v>218</v>
      </c>
    </row>
    <row r="6" spans="1:13" ht="3" customHeight="1">
      <c r="B6" s="213"/>
      <c r="C6" s="9"/>
      <c r="D6" s="214"/>
      <c r="E6" s="11"/>
      <c r="F6" s="215"/>
      <c r="G6" s="215"/>
      <c r="H6" s="215"/>
      <c r="I6" s="215"/>
      <c r="J6" s="215"/>
      <c r="K6" s="215"/>
      <c r="L6" s="215"/>
      <c r="M6" s="215"/>
    </row>
    <row r="7" spans="1:13" s="2" customFormat="1" ht="118.5" customHeight="1" thickBot="1">
      <c r="B7" s="216"/>
      <c r="C7" s="21" t="s">
        <v>137</v>
      </c>
      <c r="D7" s="22" t="s">
        <v>42</v>
      </c>
      <c r="E7" s="23" t="s">
        <v>214</v>
      </c>
      <c r="F7" s="217" t="s">
        <v>38</v>
      </c>
      <c r="G7" s="217" t="s">
        <v>39</v>
      </c>
      <c r="H7" s="217" t="s">
        <v>106</v>
      </c>
      <c r="I7" s="217" t="s">
        <v>40</v>
      </c>
      <c r="J7" s="217" t="s">
        <v>41</v>
      </c>
      <c r="K7" s="217" t="s">
        <v>9</v>
      </c>
      <c r="L7" s="217" t="s">
        <v>10</v>
      </c>
      <c r="M7" s="217" t="s">
        <v>50</v>
      </c>
    </row>
    <row r="8" spans="1:13" ht="15.75" customHeight="1" thickTop="1">
      <c r="B8" s="467" t="s">
        <v>138</v>
      </c>
      <c r="C8" s="468"/>
      <c r="D8" s="18">
        <v>27166</v>
      </c>
      <c r="E8" s="14">
        <v>14486</v>
      </c>
      <c r="F8" s="4">
        <v>4002</v>
      </c>
      <c r="G8" s="4">
        <v>10889</v>
      </c>
      <c r="H8" s="4">
        <v>10031</v>
      </c>
      <c r="I8" s="4">
        <v>4362</v>
      </c>
      <c r="J8" s="4">
        <v>11332</v>
      </c>
      <c r="K8" s="4">
        <v>543</v>
      </c>
      <c r="L8" s="4">
        <v>747</v>
      </c>
      <c r="M8" s="4">
        <v>934</v>
      </c>
    </row>
    <row r="9" spans="1:13" ht="15.75" customHeight="1">
      <c r="B9" s="480"/>
      <c r="C9" s="481"/>
      <c r="D9" s="132">
        <v>100</v>
      </c>
      <c r="E9" s="131">
        <v>53.3</v>
      </c>
      <c r="F9" s="5">
        <v>14.7</v>
      </c>
      <c r="G9" s="5">
        <v>40.1</v>
      </c>
      <c r="H9" s="5">
        <v>36.9</v>
      </c>
      <c r="I9" s="5">
        <v>16.100000000000001</v>
      </c>
      <c r="J9" s="5">
        <v>41.7</v>
      </c>
      <c r="K9" s="5">
        <v>2</v>
      </c>
      <c r="L9" s="5">
        <v>2.7</v>
      </c>
      <c r="M9" s="5">
        <v>3.4</v>
      </c>
    </row>
    <row r="10" spans="1:13" ht="15.75" customHeight="1">
      <c r="B10" s="470" t="s">
        <v>614</v>
      </c>
      <c r="C10" s="485" t="s">
        <v>54</v>
      </c>
      <c r="D10" s="218">
        <v>2952</v>
      </c>
      <c r="E10" s="12">
        <v>1579</v>
      </c>
      <c r="F10" s="219">
        <v>465</v>
      </c>
      <c r="G10" s="219">
        <v>1230</v>
      </c>
      <c r="H10" s="219">
        <v>1176</v>
      </c>
      <c r="I10" s="219">
        <v>637</v>
      </c>
      <c r="J10" s="219">
        <v>1311</v>
      </c>
      <c r="K10" s="219">
        <v>60</v>
      </c>
      <c r="L10" s="219">
        <v>53</v>
      </c>
      <c r="M10" s="219">
        <v>80</v>
      </c>
    </row>
    <row r="11" spans="1:13" ht="15.75" customHeight="1">
      <c r="B11" s="471"/>
      <c r="C11" s="488"/>
      <c r="D11" s="19">
        <v>100</v>
      </c>
      <c r="E11" s="15">
        <v>53.5</v>
      </c>
      <c r="F11" s="7">
        <v>15.8</v>
      </c>
      <c r="G11" s="7">
        <v>41.7</v>
      </c>
      <c r="H11" s="7">
        <v>39.799999999999997</v>
      </c>
      <c r="I11" s="7">
        <v>21.6</v>
      </c>
      <c r="J11" s="7">
        <v>44.4</v>
      </c>
      <c r="K11" s="7">
        <v>2</v>
      </c>
      <c r="L11" s="7">
        <v>1.8</v>
      </c>
      <c r="M11" s="7">
        <v>2.7</v>
      </c>
    </row>
    <row r="12" spans="1:13" ht="15.75" customHeight="1">
      <c r="B12" s="471"/>
      <c r="C12" s="486" t="s">
        <v>55</v>
      </c>
      <c r="D12" s="18">
        <v>9574</v>
      </c>
      <c r="E12" s="14">
        <v>5549</v>
      </c>
      <c r="F12" s="4">
        <v>1418</v>
      </c>
      <c r="G12" s="4">
        <v>4127</v>
      </c>
      <c r="H12" s="4">
        <v>3823</v>
      </c>
      <c r="I12" s="4">
        <v>1872</v>
      </c>
      <c r="J12" s="4">
        <v>4401</v>
      </c>
      <c r="K12" s="4">
        <v>146</v>
      </c>
      <c r="L12" s="4">
        <v>159</v>
      </c>
      <c r="M12" s="4">
        <v>196</v>
      </c>
    </row>
    <row r="13" spans="1:13" ht="15.75" customHeight="1">
      <c r="B13" s="471"/>
      <c r="C13" s="488"/>
      <c r="D13" s="19">
        <v>100</v>
      </c>
      <c r="E13" s="15">
        <v>58</v>
      </c>
      <c r="F13" s="7">
        <v>14.8</v>
      </c>
      <c r="G13" s="7">
        <v>43.1</v>
      </c>
      <c r="H13" s="7">
        <v>39.9</v>
      </c>
      <c r="I13" s="7">
        <v>19.600000000000001</v>
      </c>
      <c r="J13" s="7">
        <v>46</v>
      </c>
      <c r="K13" s="7">
        <v>1.5</v>
      </c>
      <c r="L13" s="7">
        <v>1.7</v>
      </c>
      <c r="M13" s="7">
        <v>2</v>
      </c>
    </row>
    <row r="14" spans="1:13" ht="15.75" customHeight="1">
      <c r="B14" s="471"/>
      <c r="C14" s="486" t="s">
        <v>215</v>
      </c>
      <c r="D14" s="18">
        <v>3762</v>
      </c>
      <c r="E14" s="14">
        <v>2218</v>
      </c>
      <c r="F14" s="4">
        <v>500</v>
      </c>
      <c r="G14" s="4">
        <v>1584</v>
      </c>
      <c r="H14" s="4">
        <v>1386</v>
      </c>
      <c r="I14" s="4">
        <v>637</v>
      </c>
      <c r="J14" s="4">
        <v>1677</v>
      </c>
      <c r="K14" s="4">
        <v>54</v>
      </c>
      <c r="L14" s="4">
        <v>68</v>
      </c>
      <c r="M14" s="4">
        <v>63</v>
      </c>
    </row>
    <row r="15" spans="1:13" ht="15.75" customHeight="1">
      <c r="B15" s="471"/>
      <c r="C15" s="488"/>
      <c r="D15" s="19">
        <v>100</v>
      </c>
      <c r="E15" s="15">
        <v>59</v>
      </c>
      <c r="F15" s="7">
        <v>13.3</v>
      </c>
      <c r="G15" s="7">
        <v>42.1</v>
      </c>
      <c r="H15" s="7">
        <v>36.799999999999997</v>
      </c>
      <c r="I15" s="7">
        <v>16.899999999999999</v>
      </c>
      <c r="J15" s="7">
        <v>44.6</v>
      </c>
      <c r="K15" s="7">
        <v>1.4</v>
      </c>
      <c r="L15" s="7">
        <v>1.8</v>
      </c>
      <c r="M15" s="7">
        <v>1.7</v>
      </c>
    </row>
    <row r="16" spans="1:13" ht="15.75" customHeight="1">
      <c r="B16" s="471"/>
      <c r="C16" s="486" t="s">
        <v>57</v>
      </c>
      <c r="D16" s="18">
        <v>1855</v>
      </c>
      <c r="E16" s="14">
        <v>900</v>
      </c>
      <c r="F16" s="4">
        <v>232</v>
      </c>
      <c r="G16" s="4">
        <v>654</v>
      </c>
      <c r="H16" s="4">
        <v>587</v>
      </c>
      <c r="I16" s="4">
        <v>212</v>
      </c>
      <c r="J16" s="4">
        <v>698</v>
      </c>
      <c r="K16" s="4">
        <v>40</v>
      </c>
      <c r="L16" s="4">
        <v>108</v>
      </c>
      <c r="M16" s="4">
        <v>60</v>
      </c>
    </row>
    <row r="17" spans="2:13" ht="15.75" customHeight="1">
      <c r="B17" s="471"/>
      <c r="C17" s="488"/>
      <c r="D17" s="19">
        <v>100</v>
      </c>
      <c r="E17" s="15">
        <v>48.5</v>
      </c>
      <c r="F17" s="7">
        <v>12.5</v>
      </c>
      <c r="G17" s="7">
        <v>35.299999999999997</v>
      </c>
      <c r="H17" s="7">
        <v>31.6</v>
      </c>
      <c r="I17" s="7">
        <v>11.4</v>
      </c>
      <c r="J17" s="7">
        <v>37.6</v>
      </c>
      <c r="K17" s="7">
        <v>2.2000000000000002</v>
      </c>
      <c r="L17" s="7">
        <v>5.8</v>
      </c>
      <c r="M17" s="7">
        <v>3.2</v>
      </c>
    </row>
    <row r="18" spans="2:13" ht="15.75" customHeight="1">
      <c r="B18" s="471"/>
      <c r="C18" s="486" t="s">
        <v>17</v>
      </c>
      <c r="D18" s="18">
        <v>6780</v>
      </c>
      <c r="E18" s="14">
        <v>3381</v>
      </c>
      <c r="F18" s="4">
        <v>1068</v>
      </c>
      <c r="G18" s="4">
        <v>2582</v>
      </c>
      <c r="H18" s="4">
        <v>2379</v>
      </c>
      <c r="I18" s="4">
        <v>732</v>
      </c>
      <c r="J18" s="4">
        <v>2596</v>
      </c>
      <c r="K18" s="4">
        <v>193</v>
      </c>
      <c r="L18" s="4">
        <v>275</v>
      </c>
      <c r="M18" s="4">
        <v>172</v>
      </c>
    </row>
    <row r="19" spans="2:13" ht="15.75" customHeight="1">
      <c r="B19" s="472"/>
      <c r="C19" s="489"/>
      <c r="D19" s="17">
        <v>100</v>
      </c>
      <c r="E19" s="13">
        <v>49.9</v>
      </c>
      <c r="F19" s="6">
        <v>15.8</v>
      </c>
      <c r="G19" s="6">
        <v>38.1</v>
      </c>
      <c r="H19" s="6">
        <v>35.1</v>
      </c>
      <c r="I19" s="6">
        <v>10.8</v>
      </c>
      <c r="J19" s="6">
        <v>38.299999999999997</v>
      </c>
      <c r="K19" s="6">
        <v>2.8</v>
      </c>
      <c r="L19" s="6">
        <v>4.0999999999999996</v>
      </c>
      <c r="M19" s="6">
        <v>2.5</v>
      </c>
    </row>
  </sheetData>
  <mergeCells count="7">
    <mergeCell ref="C18:C19"/>
    <mergeCell ref="B8:C9"/>
    <mergeCell ref="C10:C11"/>
    <mergeCell ref="C12:C13"/>
    <mergeCell ref="C14:C15"/>
    <mergeCell ref="C16:C17"/>
    <mergeCell ref="B10:B19"/>
  </mergeCells>
  <phoneticPr fontId="2"/>
  <conditionalFormatting sqref="E9:M9">
    <cfRule type="top10" dxfId="425" priority="208" rank="1"/>
  </conditionalFormatting>
  <conditionalFormatting sqref="E11:M11">
    <cfRule type="top10" dxfId="424" priority="209" rank="1"/>
  </conditionalFormatting>
  <conditionalFormatting sqref="E13:M13">
    <cfRule type="top10" dxfId="423" priority="210" rank="1"/>
  </conditionalFormatting>
  <conditionalFormatting sqref="E15:M15">
    <cfRule type="top10" dxfId="422" priority="211" rank="1"/>
  </conditionalFormatting>
  <conditionalFormatting sqref="E17:M17">
    <cfRule type="top10" dxfId="421" priority="212" rank="1"/>
  </conditionalFormatting>
  <conditionalFormatting sqref="E19:M19">
    <cfRule type="top10" dxfId="420" priority="213"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28" t="s">
        <v>216</v>
      </c>
    </row>
    <row r="3" spans="1:13" ht="15.75" customHeight="1">
      <c r="B3" s="228" t="s">
        <v>217</v>
      </c>
    </row>
    <row r="4" spans="1:13" ht="15.75" customHeight="1">
      <c r="B4" s="228" t="s">
        <v>221</v>
      </c>
    </row>
    <row r="6" spans="1:13" ht="3" customHeight="1">
      <c r="B6" s="221"/>
      <c r="C6" s="9"/>
      <c r="D6" s="222"/>
      <c r="E6" s="11"/>
      <c r="F6" s="223"/>
      <c r="G6" s="223"/>
      <c r="H6" s="223"/>
      <c r="I6" s="223"/>
      <c r="J6" s="223"/>
      <c r="K6" s="223"/>
      <c r="L6" s="223"/>
      <c r="M6" s="223"/>
    </row>
    <row r="7" spans="1:13" s="2" customFormat="1" ht="118.5" customHeight="1" thickBot="1">
      <c r="B7" s="224"/>
      <c r="C7" s="21" t="s">
        <v>137</v>
      </c>
      <c r="D7" s="22" t="s">
        <v>179</v>
      </c>
      <c r="E7" s="23" t="s">
        <v>220</v>
      </c>
      <c r="F7" s="225" t="s">
        <v>38</v>
      </c>
      <c r="G7" s="225" t="s">
        <v>39</v>
      </c>
      <c r="H7" s="225" t="s">
        <v>106</v>
      </c>
      <c r="I7" s="225" t="s">
        <v>40</v>
      </c>
      <c r="J7" s="225" t="s">
        <v>41</v>
      </c>
      <c r="K7" s="225" t="s">
        <v>9</v>
      </c>
      <c r="L7" s="225" t="s">
        <v>10</v>
      </c>
      <c r="M7" s="225" t="s">
        <v>50</v>
      </c>
    </row>
    <row r="8" spans="1:13" ht="15.75" customHeight="1" thickTop="1">
      <c r="B8" s="467" t="s">
        <v>138</v>
      </c>
      <c r="C8" s="468"/>
      <c r="D8" s="18">
        <v>27166</v>
      </c>
      <c r="E8" s="14">
        <v>15615</v>
      </c>
      <c r="F8" s="4">
        <v>4878</v>
      </c>
      <c r="G8" s="4">
        <v>10670</v>
      </c>
      <c r="H8" s="4">
        <v>6360</v>
      </c>
      <c r="I8" s="4">
        <v>1163</v>
      </c>
      <c r="J8" s="4">
        <v>2100</v>
      </c>
      <c r="K8" s="4">
        <v>493</v>
      </c>
      <c r="L8" s="4">
        <v>1191</v>
      </c>
      <c r="M8" s="4">
        <v>1037</v>
      </c>
    </row>
    <row r="9" spans="1:13" ht="15.75" customHeight="1">
      <c r="B9" s="480"/>
      <c r="C9" s="481"/>
      <c r="D9" s="132">
        <v>100</v>
      </c>
      <c r="E9" s="131">
        <v>57.5</v>
      </c>
      <c r="F9" s="5">
        <v>18</v>
      </c>
      <c r="G9" s="5">
        <v>39.299999999999997</v>
      </c>
      <c r="H9" s="5">
        <v>23.4</v>
      </c>
      <c r="I9" s="5">
        <v>4.3</v>
      </c>
      <c r="J9" s="5">
        <v>7.7</v>
      </c>
      <c r="K9" s="5">
        <v>1.8</v>
      </c>
      <c r="L9" s="5">
        <v>4.4000000000000004</v>
      </c>
      <c r="M9" s="5">
        <v>3.8</v>
      </c>
    </row>
    <row r="10" spans="1:13" ht="15.75" customHeight="1">
      <c r="B10" s="470" t="s">
        <v>614</v>
      </c>
      <c r="C10" s="485" t="s">
        <v>54</v>
      </c>
      <c r="D10" s="226">
        <v>2952</v>
      </c>
      <c r="E10" s="12">
        <v>1695</v>
      </c>
      <c r="F10" s="227">
        <v>569</v>
      </c>
      <c r="G10" s="227">
        <v>1286</v>
      </c>
      <c r="H10" s="227">
        <v>812</v>
      </c>
      <c r="I10" s="227">
        <v>243</v>
      </c>
      <c r="J10" s="227">
        <v>310</v>
      </c>
      <c r="K10" s="227">
        <v>44</v>
      </c>
      <c r="L10" s="227">
        <v>82</v>
      </c>
      <c r="M10" s="227">
        <v>92</v>
      </c>
    </row>
    <row r="11" spans="1:13" ht="15.75" customHeight="1">
      <c r="B11" s="471"/>
      <c r="C11" s="488"/>
      <c r="D11" s="19">
        <v>100</v>
      </c>
      <c r="E11" s="15">
        <v>57.4</v>
      </c>
      <c r="F11" s="7">
        <v>19.3</v>
      </c>
      <c r="G11" s="7">
        <v>43.6</v>
      </c>
      <c r="H11" s="7">
        <v>27.5</v>
      </c>
      <c r="I11" s="7">
        <v>8.1999999999999993</v>
      </c>
      <c r="J11" s="7">
        <v>10.5</v>
      </c>
      <c r="K11" s="7">
        <v>1.5</v>
      </c>
      <c r="L11" s="7">
        <v>2.8</v>
      </c>
      <c r="M11" s="7">
        <v>3.1</v>
      </c>
    </row>
    <row r="12" spans="1:13" ht="15.75" customHeight="1">
      <c r="B12" s="471"/>
      <c r="C12" s="486" t="s">
        <v>55</v>
      </c>
      <c r="D12" s="18">
        <v>9574</v>
      </c>
      <c r="E12" s="14">
        <v>5958</v>
      </c>
      <c r="F12" s="4">
        <v>1732</v>
      </c>
      <c r="G12" s="4">
        <v>4030</v>
      </c>
      <c r="H12" s="4">
        <v>2530</v>
      </c>
      <c r="I12" s="4">
        <v>458</v>
      </c>
      <c r="J12" s="4">
        <v>810</v>
      </c>
      <c r="K12" s="4">
        <v>129</v>
      </c>
      <c r="L12" s="4">
        <v>275</v>
      </c>
      <c r="M12" s="4">
        <v>214</v>
      </c>
    </row>
    <row r="13" spans="1:13" ht="15.75" customHeight="1">
      <c r="B13" s="471"/>
      <c r="C13" s="488"/>
      <c r="D13" s="19">
        <v>100</v>
      </c>
      <c r="E13" s="15">
        <v>62.2</v>
      </c>
      <c r="F13" s="7">
        <v>18.100000000000001</v>
      </c>
      <c r="G13" s="7">
        <v>42.1</v>
      </c>
      <c r="H13" s="7">
        <v>26.4</v>
      </c>
      <c r="I13" s="7">
        <v>4.8</v>
      </c>
      <c r="J13" s="7">
        <v>8.5</v>
      </c>
      <c r="K13" s="7">
        <v>1.3</v>
      </c>
      <c r="L13" s="7">
        <v>2.9</v>
      </c>
      <c r="M13" s="7">
        <v>2.2000000000000002</v>
      </c>
    </row>
    <row r="14" spans="1:13" ht="15.75" customHeight="1">
      <c r="B14" s="471"/>
      <c r="C14" s="486" t="s">
        <v>219</v>
      </c>
      <c r="D14" s="18">
        <v>3762</v>
      </c>
      <c r="E14" s="14">
        <v>2347</v>
      </c>
      <c r="F14" s="4">
        <v>608</v>
      </c>
      <c r="G14" s="4">
        <v>1557</v>
      </c>
      <c r="H14" s="4">
        <v>887</v>
      </c>
      <c r="I14" s="4">
        <v>168</v>
      </c>
      <c r="J14" s="4">
        <v>319</v>
      </c>
      <c r="K14" s="4">
        <v>52</v>
      </c>
      <c r="L14" s="4">
        <v>134</v>
      </c>
      <c r="M14" s="4">
        <v>81</v>
      </c>
    </row>
    <row r="15" spans="1:13" ht="15.75" customHeight="1">
      <c r="B15" s="471"/>
      <c r="C15" s="488"/>
      <c r="D15" s="19">
        <v>100</v>
      </c>
      <c r="E15" s="15">
        <v>62.4</v>
      </c>
      <c r="F15" s="7">
        <v>16.2</v>
      </c>
      <c r="G15" s="7">
        <v>41.4</v>
      </c>
      <c r="H15" s="7">
        <v>23.6</v>
      </c>
      <c r="I15" s="7">
        <v>4.5</v>
      </c>
      <c r="J15" s="7">
        <v>8.5</v>
      </c>
      <c r="K15" s="7">
        <v>1.4</v>
      </c>
      <c r="L15" s="7">
        <v>3.6</v>
      </c>
      <c r="M15" s="7">
        <v>2.2000000000000002</v>
      </c>
    </row>
    <row r="16" spans="1:13" ht="15.75" customHeight="1">
      <c r="B16" s="471"/>
      <c r="C16" s="486" t="s">
        <v>57</v>
      </c>
      <c r="D16" s="18">
        <v>1855</v>
      </c>
      <c r="E16" s="14">
        <v>983</v>
      </c>
      <c r="F16" s="4">
        <v>303</v>
      </c>
      <c r="G16" s="4">
        <v>663</v>
      </c>
      <c r="H16" s="4">
        <v>339</v>
      </c>
      <c r="I16" s="4">
        <v>48</v>
      </c>
      <c r="J16" s="4">
        <v>115</v>
      </c>
      <c r="K16" s="4">
        <v>48</v>
      </c>
      <c r="L16" s="4">
        <v>171</v>
      </c>
      <c r="M16" s="4">
        <v>53</v>
      </c>
    </row>
    <row r="17" spans="2:13" ht="15.75" customHeight="1">
      <c r="B17" s="471"/>
      <c r="C17" s="488"/>
      <c r="D17" s="19">
        <v>100</v>
      </c>
      <c r="E17" s="15">
        <v>53</v>
      </c>
      <c r="F17" s="7">
        <v>16.3</v>
      </c>
      <c r="G17" s="7">
        <v>35.700000000000003</v>
      </c>
      <c r="H17" s="7">
        <v>18.3</v>
      </c>
      <c r="I17" s="7">
        <v>2.6</v>
      </c>
      <c r="J17" s="7">
        <v>6.2</v>
      </c>
      <c r="K17" s="7">
        <v>2.6</v>
      </c>
      <c r="L17" s="7">
        <v>9.1999999999999993</v>
      </c>
      <c r="M17" s="7">
        <v>2.9</v>
      </c>
    </row>
    <row r="18" spans="2:13" ht="15.75" customHeight="1">
      <c r="B18" s="471"/>
      <c r="C18" s="486" t="s">
        <v>17</v>
      </c>
      <c r="D18" s="18">
        <v>6780</v>
      </c>
      <c r="E18" s="14">
        <v>3680</v>
      </c>
      <c r="F18" s="4">
        <v>1281</v>
      </c>
      <c r="G18" s="4">
        <v>2388</v>
      </c>
      <c r="H18" s="4">
        <v>1358</v>
      </c>
      <c r="I18" s="4">
        <v>173</v>
      </c>
      <c r="J18" s="4">
        <v>434</v>
      </c>
      <c r="K18" s="4">
        <v>162</v>
      </c>
      <c r="L18" s="4">
        <v>433</v>
      </c>
      <c r="M18" s="4">
        <v>195</v>
      </c>
    </row>
    <row r="19" spans="2:13" ht="15.75" customHeight="1">
      <c r="B19" s="472"/>
      <c r="C19" s="489"/>
      <c r="D19" s="17">
        <v>100</v>
      </c>
      <c r="E19" s="13">
        <v>54.3</v>
      </c>
      <c r="F19" s="6">
        <v>18.899999999999999</v>
      </c>
      <c r="G19" s="6">
        <v>35.200000000000003</v>
      </c>
      <c r="H19" s="6">
        <v>20</v>
      </c>
      <c r="I19" s="6">
        <v>2.6</v>
      </c>
      <c r="J19" s="6">
        <v>6.4</v>
      </c>
      <c r="K19" s="6">
        <v>2.4</v>
      </c>
      <c r="L19" s="6">
        <v>6.4</v>
      </c>
      <c r="M19" s="6">
        <v>2.9</v>
      </c>
    </row>
  </sheetData>
  <mergeCells count="7">
    <mergeCell ref="B8:C9"/>
    <mergeCell ref="B10:B19"/>
    <mergeCell ref="C10:C11"/>
    <mergeCell ref="C12:C13"/>
    <mergeCell ref="C14:C15"/>
    <mergeCell ref="C16:C17"/>
    <mergeCell ref="C18:C19"/>
  </mergeCells>
  <phoneticPr fontId="2"/>
  <conditionalFormatting sqref="E9:M9">
    <cfRule type="top10" dxfId="419" priority="1" rank="1"/>
  </conditionalFormatting>
  <conditionalFormatting sqref="E11:M11">
    <cfRule type="top10" dxfId="418" priority="2" rank="1"/>
  </conditionalFormatting>
  <conditionalFormatting sqref="E13:M13">
    <cfRule type="top10" dxfId="417" priority="3" rank="1"/>
  </conditionalFormatting>
  <conditionalFormatting sqref="E15:M15">
    <cfRule type="top10" dxfId="416" priority="4" rank="1"/>
  </conditionalFormatting>
  <conditionalFormatting sqref="E17:M17">
    <cfRule type="top10" dxfId="415" priority="5" rank="1"/>
  </conditionalFormatting>
  <conditionalFormatting sqref="E19:M19">
    <cfRule type="top10" dxfId="414" priority="6"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229" t="s">
        <v>216</v>
      </c>
    </row>
    <row r="3" spans="1:15" ht="15.75" customHeight="1">
      <c r="B3" s="229" t="s">
        <v>222</v>
      </c>
    </row>
    <row r="4" spans="1:15" ht="15.75" customHeight="1">
      <c r="B4" s="229" t="s">
        <v>620</v>
      </c>
    </row>
    <row r="6" spans="1:15" ht="3" customHeight="1">
      <c r="B6" s="230"/>
      <c r="C6" s="9"/>
      <c r="D6" s="231"/>
      <c r="E6" s="11"/>
      <c r="F6" s="232"/>
      <c r="G6" s="232"/>
      <c r="H6" s="232"/>
      <c r="I6" s="232"/>
      <c r="J6" s="232"/>
      <c r="K6" s="232"/>
      <c r="L6" s="232"/>
      <c r="M6" s="232"/>
      <c r="N6" s="232"/>
      <c r="O6" s="232"/>
    </row>
    <row r="7" spans="1:15" s="2" customFormat="1" ht="118.5" customHeight="1" thickBot="1">
      <c r="B7" s="233"/>
      <c r="C7" s="21" t="s">
        <v>137</v>
      </c>
      <c r="D7" s="22" t="s">
        <v>182</v>
      </c>
      <c r="E7" s="23" t="s">
        <v>224</v>
      </c>
      <c r="F7" s="234" t="s">
        <v>436</v>
      </c>
      <c r="G7" s="234" t="s">
        <v>86</v>
      </c>
      <c r="H7" s="234" t="s">
        <v>87</v>
      </c>
      <c r="I7" s="234" t="s">
        <v>88</v>
      </c>
      <c r="J7" s="234" t="s">
        <v>89</v>
      </c>
      <c r="K7" s="234" t="s">
        <v>90</v>
      </c>
      <c r="L7" s="234" t="s">
        <v>91</v>
      </c>
      <c r="M7" s="234" t="s">
        <v>92</v>
      </c>
      <c r="N7" s="234" t="s">
        <v>93</v>
      </c>
      <c r="O7" s="234" t="s">
        <v>50</v>
      </c>
    </row>
    <row r="8" spans="1:15" ht="15.75" customHeight="1" thickTop="1">
      <c r="B8" s="467" t="s">
        <v>138</v>
      </c>
      <c r="C8" s="468"/>
      <c r="D8" s="18">
        <v>27166</v>
      </c>
      <c r="E8" s="14">
        <v>4464</v>
      </c>
      <c r="F8" s="4">
        <v>9708</v>
      </c>
      <c r="G8" s="4">
        <v>1474</v>
      </c>
      <c r="H8" s="4">
        <v>1661</v>
      </c>
      <c r="I8" s="4">
        <v>5168</v>
      </c>
      <c r="J8" s="4">
        <v>1895</v>
      </c>
      <c r="K8" s="4">
        <v>1320</v>
      </c>
      <c r="L8" s="4">
        <v>581</v>
      </c>
      <c r="M8" s="4">
        <v>5266</v>
      </c>
      <c r="N8" s="4">
        <v>8936</v>
      </c>
      <c r="O8" s="4">
        <v>2664</v>
      </c>
    </row>
    <row r="9" spans="1:15" ht="15.75" customHeight="1">
      <c r="B9" s="467"/>
      <c r="C9" s="468"/>
      <c r="D9" s="132">
        <v>100</v>
      </c>
      <c r="E9" s="131">
        <v>16.399999999999999</v>
      </c>
      <c r="F9" s="5">
        <v>35.700000000000003</v>
      </c>
      <c r="G9" s="5">
        <v>5.4</v>
      </c>
      <c r="H9" s="5">
        <v>6.1</v>
      </c>
      <c r="I9" s="5">
        <v>19</v>
      </c>
      <c r="J9" s="5">
        <v>7</v>
      </c>
      <c r="K9" s="5">
        <v>4.9000000000000004</v>
      </c>
      <c r="L9" s="5">
        <v>2.1</v>
      </c>
      <c r="M9" s="5">
        <v>19.399999999999999</v>
      </c>
      <c r="N9" s="5">
        <v>32.9</v>
      </c>
      <c r="O9" s="5">
        <v>9.8000000000000007</v>
      </c>
    </row>
    <row r="10" spans="1:15" ht="15.75" customHeight="1">
      <c r="B10" s="470" t="s">
        <v>614</v>
      </c>
      <c r="C10" s="485" t="s">
        <v>54</v>
      </c>
      <c r="D10" s="235">
        <v>2952</v>
      </c>
      <c r="E10" s="12">
        <v>579</v>
      </c>
      <c r="F10" s="236">
        <v>1311</v>
      </c>
      <c r="G10" s="236">
        <v>232</v>
      </c>
      <c r="H10" s="236">
        <v>274</v>
      </c>
      <c r="I10" s="236">
        <v>702</v>
      </c>
      <c r="J10" s="236">
        <v>329</v>
      </c>
      <c r="K10" s="236">
        <v>258</v>
      </c>
      <c r="L10" s="236">
        <v>90</v>
      </c>
      <c r="M10" s="236">
        <v>812</v>
      </c>
      <c r="N10" s="236">
        <v>681</v>
      </c>
      <c r="O10" s="236">
        <v>243</v>
      </c>
    </row>
    <row r="11" spans="1:15" ht="15.75" customHeight="1">
      <c r="B11" s="471"/>
      <c r="C11" s="488"/>
      <c r="D11" s="19">
        <v>100</v>
      </c>
      <c r="E11" s="15">
        <v>19.600000000000001</v>
      </c>
      <c r="F11" s="7">
        <v>44.4</v>
      </c>
      <c r="G11" s="7">
        <v>7.9</v>
      </c>
      <c r="H11" s="7">
        <v>9.3000000000000007</v>
      </c>
      <c r="I11" s="7">
        <v>23.8</v>
      </c>
      <c r="J11" s="7">
        <v>11.1</v>
      </c>
      <c r="K11" s="7">
        <v>8.6999999999999993</v>
      </c>
      <c r="L11" s="7">
        <v>3</v>
      </c>
      <c r="M11" s="7">
        <v>27.5</v>
      </c>
      <c r="N11" s="7">
        <v>23.1</v>
      </c>
      <c r="O11" s="7">
        <v>8.1999999999999993</v>
      </c>
    </row>
    <row r="12" spans="1:15" ht="15.75" customHeight="1">
      <c r="B12" s="471"/>
      <c r="C12" s="486" t="s">
        <v>55</v>
      </c>
      <c r="D12" s="18">
        <v>9574</v>
      </c>
      <c r="E12" s="14">
        <v>1868</v>
      </c>
      <c r="F12" s="4">
        <v>4280</v>
      </c>
      <c r="G12" s="4">
        <v>729</v>
      </c>
      <c r="H12" s="4">
        <v>808</v>
      </c>
      <c r="I12" s="4">
        <v>2484</v>
      </c>
      <c r="J12" s="4">
        <v>944</v>
      </c>
      <c r="K12" s="4">
        <v>652</v>
      </c>
      <c r="L12" s="4">
        <v>259</v>
      </c>
      <c r="M12" s="4">
        <v>2591</v>
      </c>
      <c r="N12" s="4">
        <v>2388</v>
      </c>
      <c r="O12" s="4">
        <v>509</v>
      </c>
    </row>
    <row r="13" spans="1:15" ht="15.75" customHeight="1">
      <c r="B13" s="471"/>
      <c r="C13" s="486"/>
      <c r="D13" s="132">
        <v>100</v>
      </c>
      <c r="E13" s="131">
        <v>19.5</v>
      </c>
      <c r="F13" s="5">
        <v>44.7</v>
      </c>
      <c r="G13" s="5">
        <v>7.6</v>
      </c>
      <c r="H13" s="5">
        <v>8.4</v>
      </c>
      <c r="I13" s="5">
        <v>25.9</v>
      </c>
      <c r="J13" s="5">
        <v>9.9</v>
      </c>
      <c r="K13" s="5">
        <v>6.8</v>
      </c>
      <c r="L13" s="5">
        <v>2.7</v>
      </c>
      <c r="M13" s="5">
        <v>27.1</v>
      </c>
      <c r="N13" s="5">
        <v>24.9</v>
      </c>
      <c r="O13" s="5">
        <v>5.3</v>
      </c>
    </row>
    <row r="14" spans="1:15" ht="15.75" customHeight="1">
      <c r="B14" s="471"/>
      <c r="C14" s="487" t="s">
        <v>219</v>
      </c>
      <c r="D14" s="20">
        <v>3762</v>
      </c>
      <c r="E14" s="16">
        <v>697</v>
      </c>
      <c r="F14" s="8">
        <v>1570</v>
      </c>
      <c r="G14" s="8">
        <v>263</v>
      </c>
      <c r="H14" s="8">
        <v>304</v>
      </c>
      <c r="I14" s="8">
        <v>868</v>
      </c>
      <c r="J14" s="8">
        <v>313</v>
      </c>
      <c r="K14" s="8">
        <v>216</v>
      </c>
      <c r="L14" s="8">
        <v>106</v>
      </c>
      <c r="M14" s="8">
        <v>883</v>
      </c>
      <c r="N14" s="8">
        <v>1064</v>
      </c>
      <c r="O14" s="8">
        <v>231</v>
      </c>
    </row>
    <row r="15" spans="1:15" ht="15.75" customHeight="1">
      <c r="B15" s="471"/>
      <c r="C15" s="488"/>
      <c r="D15" s="19">
        <v>100</v>
      </c>
      <c r="E15" s="15">
        <v>18.5</v>
      </c>
      <c r="F15" s="7">
        <v>41.7</v>
      </c>
      <c r="G15" s="7">
        <v>7</v>
      </c>
      <c r="H15" s="7">
        <v>8.1</v>
      </c>
      <c r="I15" s="7">
        <v>23.1</v>
      </c>
      <c r="J15" s="7">
        <v>8.3000000000000007</v>
      </c>
      <c r="K15" s="7">
        <v>5.7</v>
      </c>
      <c r="L15" s="7">
        <v>2.8</v>
      </c>
      <c r="M15" s="7">
        <v>23.5</v>
      </c>
      <c r="N15" s="7">
        <v>28.3</v>
      </c>
      <c r="O15" s="7">
        <v>6.1</v>
      </c>
    </row>
    <row r="16" spans="1:15" ht="15.75" customHeight="1">
      <c r="B16" s="471"/>
      <c r="C16" s="486" t="s">
        <v>57</v>
      </c>
      <c r="D16" s="18">
        <v>1855</v>
      </c>
      <c r="E16" s="14">
        <v>283</v>
      </c>
      <c r="F16" s="4">
        <v>529</v>
      </c>
      <c r="G16" s="4">
        <v>83</v>
      </c>
      <c r="H16" s="4">
        <v>79</v>
      </c>
      <c r="I16" s="4">
        <v>239</v>
      </c>
      <c r="J16" s="4">
        <v>73</v>
      </c>
      <c r="K16" s="4">
        <v>47</v>
      </c>
      <c r="L16" s="4">
        <v>21</v>
      </c>
      <c r="M16" s="4">
        <v>223</v>
      </c>
      <c r="N16" s="4">
        <v>820</v>
      </c>
      <c r="O16" s="4">
        <v>140</v>
      </c>
    </row>
    <row r="17" spans="2:15" ht="15.75" customHeight="1">
      <c r="B17" s="471"/>
      <c r="C17" s="486"/>
      <c r="D17" s="132">
        <v>100</v>
      </c>
      <c r="E17" s="131">
        <v>15.3</v>
      </c>
      <c r="F17" s="5">
        <v>28.5</v>
      </c>
      <c r="G17" s="5">
        <v>4.5</v>
      </c>
      <c r="H17" s="5">
        <v>4.3</v>
      </c>
      <c r="I17" s="5">
        <v>12.9</v>
      </c>
      <c r="J17" s="5">
        <v>3.9</v>
      </c>
      <c r="K17" s="5">
        <v>2.5</v>
      </c>
      <c r="L17" s="5">
        <v>1.1000000000000001</v>
      </c>
      <c r="M17" s="5">
        <v>12</v>
      </c>
      <c r="N17" s="5">
        <v>44.2</v>
      </c>
      <c r="O17" s="5">
        <v>7.5</v>
      </c>
    </row>
    <row r="18" spans="2:15" ht="15.75" customHeight="1">
      <c r="B18" s="471"/>
      <c r="C18" s="487" t="s">
        <v>17</v>
      </c>
      <c r="D18" s="20">
        <v>6780</v>
      </c>
      <c r="E18" s="16">
        <v>872</v>
      </c>
      <c r="F18" s="8">
        <v>1625</v>
      </c>
      <c r="G18" s="8">
        <v>126</v>
      </c>
      <c r="H18" s="8">
        <v>143</v>
      </c>
      <c r="I18" s="8">
        <v>699</v>
      </c>
      <c r="J18" s="8">
        <v>176</v>
      </c>
      <c r="K18" s="8">
        <v>104</v>
      </c>
      <c r="L18" s="8">
        <v>85</v>
      </c>
      <c r="M18" s="8">
        <v>586</v>
      </c>
      <c r="N18" s="8">
        <v>3454</v>
      </c>
      <c r="O18" s="8">
        <v>476</v>
      </c>
    </row>
    <row r="19" spans="2:15" ht="15.75" customHeight="1">
      <c r="B19" s="472"/>
      <c r="C19" s="489"/>
      <c r="D19" s="17">
        <v>100</v>
      </c>
      <c r="E19" s="13">
        <v>12.9</v>
      </c>
      <c r="F19" s="6">
        <v>24</v>
      </c>
      <c r="G19" s="6">
        <v>1.9</v>
      </c>
      <c r="H19" s="6">
        <v>2.1</v>
      </c>
      <c r="I19" s="6">
        <v>10.3</v>
      </c>
      <c r="J19" s="6">
        <v>2.6</v>
      </c>
      <c r="K19" s="6">
        <v>1.5</v>
      </c>
      <c r="L19" s="6">
        <v>1.3</v>
      </c>
      <c r="M19" s="6">
        <v>8.6</v>
      </c>
      <c r="N19" s="6">
        <v>50.9</v>
      </c>
      <c r="O19" s="6">
        <v>7</v>
      </c>
    </row>
  </sheetData>
  <mergeCells count="7">
    <mergeCell ref="B8:C9"/>
    <mergeCell ref="B10:B19"/>
    <mergeCell ref="C10:C11"/>
    <mergeCell ref="C12:C13"/>
    <mergeCell ref="C14:C15"/>
    <mergeCell ref="C16:C17"/>
    <mergeCell ref="C18:C19"/>
  </mergeCells>
  <phoneticPr fontId="2"/>
  <conditionalFormatting sqref="E9:O9">
    <cfRule type="top10" dxfId="413" priority="214" rank="1"/>
  </conditionalFormatting>
  <conditionalFormatting sqref="E11:O11">
    <cfRule type="top10" dxfId="412" priority="215" rank="1"/>
  </conditionalFormatting>
  <conditionalFormatting sqref="E13:O13">
    <cfRule type="top10" dxfId="411" priority="216" rank="1"/>
  </conditionalFormatting>
  <conditionalFormatting sqref="E15:O15">
    <cfRule type="top10" dxfId="410" priority="217" rank="1"/>
  </conditionalFormatting>
  <conditionalFormatting sqref="E17:O17">
    <cfRule type="top10" dxfId="409" priority="218" rank="1"/>
  </conditionalFormatting>
  <conditionalFormatting sqref="E19:O19">
    <cfRule type="top10" dxfId="408" priority="219"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40" t="s">
        <v>216</v>
      </c>
    </row>
    <row r="3" spans="1:11" ht="15.75" customHeight="1">
      <c r="B3" s="240" t="s">
        <v>226</v>
      </c>
    </row>
    <row r="4" spans="1:11" ht="15.75" customHeight="1">
      <c r="B4" s="240" t="s">
        <v>227</v>
      </c>
    </row>
    <row r="6" spans="1:11" ht="3" customHeight="1">
      <c r="B6" s="230"/>
      <c r="C6" s="9"/>
      <c r="D6" s="231"/>
      <c r="E6" s="11"/>
      <c r="F6" s="232"/>
      <c r="G6" s="232"/>
      <c r="H6" s="232"/>
      <c r="I6" s="232"/>
      <c r="J6" s="232"/>
      <c r="K6" s="232"/>
    </row>
    <row r="7" spans="1:11" s="2" customFormat="1" ht="118.5" customHeight="1" thickBot="1">
      <c r="B7" s="233"/>
      <c r="C7" s="21" t="s">
        <v>137</v>
      </c>
      <c r="D7" s="22" t="s">
        <v>192</v>
      </c>
      <c r="E7" s="23" t="s">
        <v>141</v>
      </c>
      <c r="F7" s="234" t="s">
        <v>1</v>
      </c>
      <c r="G7" s="234" t="s">
        <v>2</v>
      </c>
      <c r="H7" s="234" t="s">
        <v>3</v>
      </c>
      <c r="I7" s="234" t="s">
        <v>4</v>
      </c>
      <c r="J7" s="234" t="s">
        <v>5</v>
      </c>
      <c r="K7" s="234" t="s">
        <v>50</v>
      </c>
    </row>
    <row r="8" spans="1:11" ht="15.75" customHeight="1" thickTop="1">
      <c r="B8" s="467" t="s">
        <v>138</v>
      </c>
      <c r="C8" s="468"/>
      <c r="D8" s="18">
        <v>27166</v>
      </c>
      <c r="E8" s="14">
        <v>3528</v>
      </c>
      <c r="F8" s="4">
        <v>1366</v>
      </c>
      <c r="G8" s="4">
        <v>362</v>
      </c>
      <c r="H8" s="4">
        <v>608</v>
      </c>
      <c r="I8" s="4">
        <v>1166</v>
      </c>
      <c r="J8" s="4">
        <v>11655</v>
      </c>
      <c r="K8" s="4">
        <v>8481</v>
      </c>
    </row>
    <row r="9" spans="1:11" ht="15.75" customHeight="1">
      <c r="B9" s="467"/>
      <c r="C9" s="468"/>
      <c r="D9" s="132">
        <v>100</v>
      </c>
      <c r="E9" s="131">
        <v>13</v>
      </c>
      <c r="F9" s="5">
        <v>5</v>
      </c>
      <c r="G9" s="5">
        <v>1.3</v>
      </c>
      <c r="H9" s="5">
        <v>2.2000000000000002</v>
      </c>
      <c r="I9" s="5">
        <v>4.3</v>
      </c>
      <c r="J9" s="5">
        <v>42.9</v>
      </c>
      <c r="K9" s="5">
        <v>31.2</v>
      </c>
    </row>
    <row r="10" spans="1:11" ht="15.75" customHeight="1">
      <c r="B10" s="470" t="s">
        <v>614</v>
      </c>
      <c r="C10" s="485" t="s">
        <v>54</v>
      </c>
      <c r="D10" s="235">
        <v>2952</v>
      </c>
      <c r="E10" s="12">
        <v>347</v>
      </c>
      <c r="F10" s="236">
        <v>126</v>
      </c>
      <c r="G10" s="236">
        <v>36</v>
      </c>
      <c r="H10" s="236">
        <v>81</v>
      </c>
      <c r="I10" s="236">
        <v>145</v>
      </c>
      <c r="J10" s="236">
        <v>1173</v>
      </c>
      <c r="K10" s="236">
        <v>1044</v>
      </c>
    </row>
    <row r="11" spans="1:11" ht="15.75" customHeight="1">
      <c r="B11" s="471"/>
      <c r="C11" s="488"/>
      <c r="D11" s="19">
        <v>100</v>
      </c>
      <c r="E11" s="15">
        <v>11.8</v>
      </c>
      <c r="F11" s="7">
        <v>4.3</v>
      </c>
      <c r="G11" s="7">
        <v>1.2</v>
      </c>
      <c r="H11" s="7">
        <v>2.7</v>
      </c>
      <c r="I11" s="7">
        <v>4.9000000000000004</v>
      </c>
      <c r="J11" s="7">
        <v>39.700000000000003</v>
      </c>
      <c r="K11" s="7">
        <v>35.4</v>
      </c>
    </row>
    <row r="12" spans="1:11" ht="15.75" customHeight="1">
      <c r="B12" s="471"/>
      <c r="C12" s="486" t="s">
        <v>55</v>
      </c>
      <c r="D12" s="18">
        <v>9574</v>
      </c>
      <c r="E12" s="14">
        <v>1415</v>
      </c>
      <c r="F12" s="4">
        <v>567</v>
      </c>
      <c r="G12" s="4">
        <v>149</v>
      </c>
      <c r="H12" s="4">
        <v>263</v>
      </c>
      <c r="I12" s="4">
        <v>518</v>
      </c>
      <c r="J12" s="4">
        <v>3976</v>
      </c>
      <c r="K12" s="4">
        <v>2686</v>
      </c>
    </row>
    <row r="13" spans="1:11" ht="15.75" customHeight="1">
      <c r="B13" s="471"/>
      <c r="C13" s="486"/>
      <c r="D13" s="132">
        <v>100</v>
      </c>
      <c r="E13" s="131">
        <v>14.8</v>
      </c>
      <c r="F13" s="5">
        <v>5.9</v>
      </c>
      <c r="G13" s="5">
        <v>1.6</v>
      </c>
      <c r="H13" s="5">
        <v>2.7</v>
      </c>
      <c r="I13" s="5">
        <v>5.4</v>
      </c>
      <c r="J13" s="5">
        <v>41.5</v>
      </c>
      <c r="K13" s="5">
        <v>28.1</v>
      </c>
    </row>
    <row r="14" spans="1:11" ht="15.75" customHeight="1">
      <c r="B14" s="471"/>
      <c r="C14" s="487" t="s">
        <v>219</v>
      </c>
      <c r="D14" s="20">
        <v>3762</v>
      </c>
      <c r="E14" s="16">
        <v>551</v>
      </c>
      <c r="F14" s="8">
        <v>213</v>
      </c>
      <c r="G14" s="8">
        <v>59</v>
      </c>
      <c r="H14" s="8">
        <v>94</v>
      </c>
      <c r="I14" s="8">
        <v>213</v>
      </c>
      <c r="J14" s="8">
        <v>1598</v>
      </c>
      <c r="K14" s="8">
        <v>1034</v>
      </c>
    </row>
    <row r="15" spans="1:11" ht="15.75" customHeight="1">
      <c r="B15" s="471"/>
      <c r="C15" s="488"/>
      <c r="D15" s="19">
        <v>100</v>
      </c>
      <c r="E15" s="15">
        <v>14.6</v>
      </c>
      <c r="F15" s="7">
        <v>5.7</v>
      </c>
      <c r="G15" s="7">
        <v>1.6</v>
      </c>
      <c r="H15" s="7">
        <v>2.5</v>
      </c>
      <c r="I15" s="7">
        <v>5.7</v>
      </c>
      <c r="J15" s="7">
        <v>42.5</v>
      </c>
      <c r="K15" s="7">
        <v>27.5</v>
      </c>
    </row>
    <row r="16" spans="1:11" ht="15.75" customHeight="1">
      <c r="B16" s="471"/>
      <c r="C16" s="486" t="s">
        <v>57</v>
      </c>
      <c r="D16" s="18">
        <v>1855</v>
      </c>
      <c r="E16" s="14">
        <v>213</v>
      </c>
      <c r="F16" s="4">
        <v>101</v>
      </c>
      <c r="G16" s="4">
        <v>30</v>
      </c>
      <c r="H16" s="4">
        <v>35</v>
      </c>
      <c r="I16" s="4">
        <v>59</v>
      </c>
      <c r="J16" s="4">
        <v>893</v>
      </c>
      <c r="K16" s="4">
        <v>524</v>
      </c>
    </row>
    <row r="17" spans="2:11" ht="15.75" customHeight="1">
      <c r="B17" s="471"/>
      <c r="C17" s="486"/>
      <c r="D17" s="132">
        <v>100</v>
      </c>
      <c r="E17" s="131">
        <v>11.5</v>
      </c>
      <c r="F17" s="5">
        <v>5.4</v>
      </c>
      <c r="G17" s="5">
        <v>1.6</v>
      </c>
      <c r="H17" s="5">
        <v>1.9</v>
      </c>
      <c r="I17" s="5">
        <v>3.2</v>
      </c>
      <c r="J17" s="5">
        <v>48.1</v>
      </c>
      <c r="K17" s="5">
        <v>28.2</v>
      </c>
    </row>
    <row r="18" spans="2:11" ht="15.75" customHeight="1">
      <c r="B18" s="471"/>
      <c r="C18" s="487" t="s">
        <v>17</v>
      </c>
      <c r="D18" s="20">
        <v>6780</v>
      </c>
      <c r="E18" s="16">
        <v>868</v>
      </c>
      <c r="F18" s="8">
        <v>317</v>
      </c>
      <c r="G18" s="8">
        <v>70</v>
      </c>
      <c r="H18" s="8">
        <v>107</v>
      </c>
      <c r="I18" s="8">
        <v>190</v>
      </c>
      <c r="J18" s="8">
        <v>3383</v>
      </c>
      <c r="K18" s="8">
        <v>1845</v>
      </c>
    </row>
    <row r="19" spans="2:11" ht="15.75" customHeight="1">
      <c r="B19" s="472"/>
      <c r="C19" s="489"/>
      <c r="D19" s="17">
        <v>100</v>
      </c>
      <c r="E19" s="13">
        <v>12.8</v>
      </c>
      <c r="F19" s="6">
        <v>4.7</v>
      </c>
      <c r="G19" s="6">
        <v>1</v>
      </c>
      <c r="H19" s="6">
        <v>1.6</v>
      </c>
      <c r="I19" s="6">
        <v>2.8</v>
      </c>
      <c r="J19" s="6">
        <v>49.9</v>
      </c>
      <c r="K19" s="6">
        <v>27.2</v>
      </c>
    </row>
  </sheetData>
  <mergeCells count="7">
    <mergeCell ref="B8:C9"/>
    <mergeCell ref="B10:B19"/>
    <mergeCell ref="C10:C11"/>
    <mergeCell ref="C12:C13"/>
    <mergeCell ref="C14:C15"/>
    <mergeCell ref="C16:C17"/>
    <mergeCell ref="C18:C19"/>
  </mergeCells>
  <phoneticPr fontId="2"/>
  <conditionalFormatting sqref="E9:K9">
    <cfRule type="top10" dxfId="407" priority="220" rank="1"/>
  </conditionalFormatting>
  <conditionalFormatting sqref="E11:K11">
    <cfRule type="top10" dxfId="406" priority="221" rank="1"/>
  </conditionalFormatting>
  <conditionalFormatting sqref="E13:K13">
    <cfRule type="top10" dxfId="405" priority="222" rank="1"/>
  </conditionalFormatting>
  <conditionalFormatting sqref="E15:K15">
    <cfRule type="top10" dxfId="404" priority="223" rank="1"/>
  </conditionalFormatting>
  <conditionalFormatting sqref="E17:K17">
    <cfRule type="top10" dxfId="403" priority="224" rank="1"/>
  </conditionalFormatting>
  <conditionalFormatting sqref="E19:K19">
    <cfRule type="top10" dxfId="402" priority="225"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24" ht="15.75" customHeight="1">
      <c r="A1" s="461"/>
    </row>
    <row r="2" spans="1:24" ht="15.75" customHeight="1">
      <c r="B2" s="241" t="s">
        <v>216</v>
      </c>
    </row>
    <row r="3" spans="1:24" ht="15.75" customHeight="1">
      <c r="B3" s="241" t="s">
        <v>228</v>
      </c>
    </row>
    <row r="4" spans="1:24" ht="15.75" customHeight="1">
      <c r="B4" s="241" t="s">
        <v>229</v>
      </c>
    </row>
    <row r="5" spans="1:24" ht="15.75" customHeight="1">
      <c r="D5" s="237"/>
    </row>
    <row r="6" spans="1:24" ht="3" customHeight="1">
      <c r="B6" s="230"/>
      <c r="C6" s="9"/>
      <c r="D6" s="231"/>
      <c r="E6" s="11"/>
      <c r="F6" s="232"/>
      <c r="G6" s="232"/>
      <c r="H6" s="232"/>
      <c r="I6" s="232"/>
      <c r="J6" s="232"/>
      <c r="K6" s="232"/>
      <c r="L6" s="232"/>
      <c r="M6" s="232"/>
      <c r="N6" s="232"/>
      <c r="O6" s="232"/>
      <c r="P6" s="232"/>
      <c r="Q6" s="232"/>
      <c r="R6" s="232"/>
      <c r="S6" s="232"/>
      <c r="T6" s="232"/>
      <c r="U6" s="232"/>
      <c r="V6" s="232"/>
      <c r="W6" s="232"/>
      <c r="X6" s="232"/>
    </row>
    <row r="7" spans="1:24" s="2" customFormat="1" ht="118.5" customHeight="1" thickBot="1">
      <c r="B7" s="233"/>
      <c r="C7" s="21" t="s">
        <v>137</v>
      </c>
      <c r="D7" s="22" t="s">
        <v>42</v>
      </c>
      <c r="E7" s="23" t="s">
        <v>223</v>
      </c>
      <c r="F7" s="234" t="s">
        <v>115</v>
      </c>
      <c r="G7" s="234" t="s">
        <v>116</v>
      </c>
      <c r="H7" s="234" t="s">
        <v>117</v>
      </c>
      <c r="I7" s="234" t="s">
        <v>118</v>
      </c>
      <c r="J7" s="234" t="s">
        <v>20</v>
      </c>
      <c r="K7" s="234" t="s">
        <v>119</v>
      </c>
      <c r="L7" s="234" t="s">
        <v>120</v>
      </c>
      <c r="M7" s="234" t="s">
        <v>121</v>
      </c>
      <c r="N7" s="234" t="s">
        <v>122</v>
      </c>
      <c r="O7" s="234" t="s">
        <v>21</v>
      </c>
      <c r="P7" s="234" t="s">
        <v>123</v>
      </c>
      <c r="Q7" s="234" t="s">
        <v>124</v>
      </c>
      <c r="R7" s="234" t="s">
        <v>125</v>
      </c>
      <c r="S7" s="234" t="s">
        <v>126</v>
      </c>
      <c r="T7" s="234" t="s">
        <v>127</v>
      </c>
      <c r="U7" s="234" t="s">
        <v>128</v>
      </c>
      <c r="V7" s="234" t="s">
        <v>129</v>
      </c>
      <c r="W7" s="234" t="s">
        <v>9</v>
      </c>
      <c r="X7" s="234" t="s">
        <v>50</v>
      </c>
    </row>
    <row r="8" spans="1:24" ht="15.75" customHeight="1" thickTop="1">
      <c r="B8" s="467" t="s">
        <v>138</v>
      </c>
      <c r="C8" s="468"/>
      <c r="D8" s="18">
        <v>27166</v>
      </c>
      <c r="E8" s="14">
        <v>4082</v>
      </c>
      <c r="F8" s="4">
        <v>12542</v>
      </c>
      <c r="G8" s="4">
        <v>1045</v>
      </c>
      <c r="H8" s="4">
        <v>2714</v>
      </c>
      <c r="I8" s="4">
        <v>3425</v>
      </c>
      <c r="J8" s="4">
        <v>2273</v>
      </c>
      <c r="K8" s="4">
        <v>1217</v>
      </c>
      <c r="L8" s="4">
        <v>1329</v>
      </c>
      <c r="M8" s="4">
        <v>1940</v>
      </c>
      <c r="N8" s="4">
        <v>3180</v>
      </c>
      <c r="O8" s="4">
        <v>830</v>
      </c>
      <c r="P8" s="4">
        <v>784</v>
      </c>
      <c r="Q8" s="4">
        <v>232</v>
      </c>
      <c r="R8" s="4">
        <v>231</v>
      </c>
      <c r="S8" s="4">
        <v>252</v>
      </c>
      <c r="T8" s="4">
        <v>103</v>
      </c>
      <c r="U8" s="4">
        <v>4676</v>
      </c>
      <c r="V8" s="4">
        <v>1637</v>
      </c>
      <c r="W8" s="4">
        <v>1922</v>
      </c>
      <c r="X8" s="4">
        <v>1940</v>
      </c>
    </row>
    <row r="9" spans="1:24" ht="15.75" customHeight="1">
      <c r="B9" s="467"/>
      <c r="C9" s="468"/>
      <c r="D9" s="132">
        <v>100</v>
      </c>
      <c r="E9" s="131">
        <v>15</v>
      </c>
      <c r="F9" s="5">
        <v>46.2</v>
      </c>
      <c r="G9" s="5">
        <v>3.8</v>
      </c>
      <c r="H9" s="5">
        <v>10</v>
      </c>
      <c r="I9" s="5">
        <v>12.6</v>
      </c>
      <c r="J9" s="5">
        <v>8.4</v>
      </c>
      <c r="K9" s="5">
        <v>4.5</v>
      </c>
      <c r="L9" s="5">
        <v>4.9000000000000004</v>
      </c>
      <c r="M9" s="5">
        <v>7.1</v>
      </c>
      <c r="N9" s="5">
        <v>11.7</v>
      </c>
      <c r="O9" s="5">
        <v>3.1</v>
      </c>
      <c r="P9" s="5">
        <v>2.9</v>
      </c>
      <c r="Q9" s="5">
        <v>0.9</v>
      </c>
      <c r="R9" s="5">
        <v>0.9</v>
      </c>
      <c r="S9" s="5">
        <v>0.9</v>
      </c>
      <c r="T9" s="5">
        <v>0.4</v>
      </c>
      <c r="U9" s="5">
        <v>17.2</v>
      </c>
      <c r="V9" s="5">
        <v>6</v>
      </c>
      <c r="W9" s="5">
        <v>7.1</v>
      </c>
      <c r="X9" s="5">
        <v>7.1</v>
      </c>
    </row>
    <row r="10" spans="1:24" ht="15.75" customHeight="1">
      <c r="B10" s="470" t="s">
        <v>614</v>
      </c>
      <c r="C10" s="485" t="s">
        <v>54</v>
      </c>
      <c r="D10" s="235">
        <v>2952</v>
      </c>
      <c r="E10" s="12">
        <v>443</v>
      </c>
      <c r="F10" s="236">
        <v>1432</v>
      </c>
      <c r="G10" s="236">
        <v>106</v>
      </c>
      <c r="H10" s="236">
        <v>306</v>
      </c>
      <c r="I10" s="236">
        <v>333</v>
      </c>
      <c r="J10" s="236">
        <v>204</v>
      </c>
      <c r="K10" s="236">
        <v>121</v>
      </c>
      <c r="L10" s="236">
        <v>138</v>
      </c>
      <c r="M10" s="236">
        <v>189</v>
      </c>
      <c r="N10" s="236">
        <v>362</v>
      </c>
      <c r="O10" s="236">
        <v>92</v>
      </c>
      <c r="P10" s="236">
        <v>89</v>
      </c>
      <c r="Q10" s="236">
        <v>15</v>
      </c>
      <c r="R10" s="236">
        <v>22</v>
      </c>
      <c r="S10" s="236">
        <v>18</v>
      </c>
      <c r="T10" s="236">
        <v>5</v>
      </c>
      <c r="U10" s="236">
        <v>497</v>
      </c>
      <c r="V10" s="236">
        <v>188</v>
      </c>
      <c r="W10" s="236">
        <v>173</v>
      </c>
      <c r="X10" s="236">
        <v>188</v>
      </c>
    </row>
    <row r="11" spans="1:24" ht="15.75" customHeight="1">
      <c r="B11" s="471"/>
      <c r="C11" s="488"/>
      <c r="D11" s="19">
        <v>100</v>
      </c>
      <c r="E11" s="15">
        <v>15</v>
      </c>
      <c r="F11" s="7">
        <v>48.5</v>
      </c>
      <c r="G11" s="7">
        <v>3.6</v>
      </c>
      <c r="H11" s="7">
        <v>10.4</v>
      </c>
      <c r="I11" s="7">
        <v>11.3</v>
      </c>
      <c r="J11" s="7">
        <v>6.9</v>
      </c>
      <c r="K11" s="7">
        <v>4.0999999999999996</v>
      </c>
      <c r="L11" s="7">
        <v>4.7</v>
      </c>
      <c r="M11" s="7">
        <v>6.4</v>
      </c>
      <c r="N11" s="7">
        <v>12.3</v>
      </c>
      <c r="O11" s="7">
        <v>3.1</v>
      </c>
      <c r="P11" s="7">
        <v>3</v>
      </c>
      <c r="Q11" s="7">
        <v>0.5</v>
      </c>
      <c r="R11" s="7">
        <v>0.7</v>
      </c>
      <c r="S11" s="7">
        <v>0.6</v>
      </c>
      <c r="T11" s="7">
        <v>0.2</v>
      </c>
      <c r="U11" s="7">
        <v>16.8</v>
      </c>
      <c r="V11" s="7">
        <v>6.4</v>
      </c>
      <c r="W11" s="7">
        <v>5.9</v>
      </c>
      <c r="X11" s="7">
        <v>6.4</v>
      </c>
    </row>
    <row r="12" spans="1:24" ht="15.75" customHeight="1">
      <c r="B12" s="471"/>
      <c r="C12" s="486" t="s">
        <v>55</v>
      </c>
      <c r="D12" s="18">
        <v>9574</v>
      </c>
      <c r="E12" s="14">
        <v>1516</v>
      </c>
      <c r="F12" s="4">
        <v>4537</v>
      </c>
      <c r="G12" s="4">
        <v>323</v>
      </c>
      <c r="H12" s="4">
        <v>907</v>
      </c>
      <c r="I12" s="4">
        <v>1225</v>
      </c>
      <c r="J12" s="4">
        <v>875</v>
      </c>
      <c r="K12" s="4">
        <v>399</v>
      </c>
      <c r="L12" s="4">
        <v>456</v>
      </c>
      <c r="M12" s="4">
        <v>677</v>
      </c>
      <c r="N12" s="4">
        <v>1103</v>
      </c>
      <c r="O12" s="4">
        <v>281</v>
      </c>
      <c r="P12" s="4">
        <v>269</v>
      </c>
      <c r="Q12" s="4">
        <v>92</v>
      </c>
      <c r="R12" s="4">
        <v>51</v>
      </c>
      <c r="S12" s="4">
        <v>65</v>
      </c>
      <c r="T12" s="4">
        <v>37</v>
      </c>
      <c r="U12" s="4">
        <v>1621</v>
      </c>
      <c r="V12" s="4">
        <v>529</v>
      </c>
      <c r="W12" s="4">
        <v>669</v>
      </c>
      <c r="X12" s="4">
        <v>532</v>
      </c>
    </row>
    <row r="13" spans="1:24" ht="15.75" customHeight="1">
      <c r="B13" s="471"/>
      <c r="C13" s="486"/>
      <c r="D13" s="132">
        <v>100</v>
      </c>
      <c r="E13" s="131">
        <v>15.8</v>
      </c>
      <c r="F13" s="5">
        <v>47.4</v>
      </c>
      <c r="G13" s="5">
        <v>3.4</v>
      </c>
      <c r="H13" s="5">
        <v>9.5</v>
      </c>
      <c r="I13" s="5">
        <v>12.8</v>
      </c>
      <c r="J13" s="5">
        <v>9.1</v>
      </c>
      <c r="K13" s="5">
        <v>4.2</v>
      </c>
      <c r="L13" s="5">
        <v>4.8</v>
      </c>
      <c r="M13" s="5">
        <v>7.1</v>
      </c>
      <c r="N13" s="5">
        <v>11.5</v>
      </c>
      <c r="O13" s="5">
        <v>2.9</v>
      </c>
      <c r="P13" s="5">
        <v>2.8</v>
      </c>
      <c r="Q13" s="5">
        <v>1</v>
      </c>
      <c r="R13" s="5">
        <v>0.5</v>
      </c>
      <c r="S13" s="5">
        <v>0.7</v>
      </c>
      <c r="T13" s="5">
        <v>0.4</v>
      </c>
      <c r="U13" s="5">
        <v>16.899999999999999</v>
      </c>
      <c r="V13" s="5">
        <v>5.5</v>
      </c>
      <c r="W13" s="5">
        <v>7</v>
      </c>
      <c r="X13" s="5">
        <v>5.6</v>
      </c>
    </row>
    <row r="14" spans="1:24" ht="15.75" customHeight="1">
      <c r="B14" s="471"/>
      <c r="C14" s="487" t="s">
        <v>219</v>
      </c>
      <c r="D14" s="20">
        <v>3762</v>
      </c>
      <c r="E14" s="16">
        <v>526</v>
      </c>
      <c r="F14" s="8">
        <v>1799</v>
      </c>
      <c r="G14" s="8">
        <v>158</v>
      </c>
      <c r="H14" s="8">
        <v>420</v>
      </c>
      <c r="I14" s="8">
        <v>498</v>
      </c>
      <c r="J14" s="8">
        <v>334</v>
      </c>
      <c r="K14" s="8">
        <v>196</v>
      </c>
      <c r="L14" s="8">
        <v>196</v>
      </c>
      <c r="M14" s="8">
        <v>341</v>
      </c>
      <c r="N14" s="8">
        <v>438</v>
      </c>
      <c r="O14" s="8">
        <v>124</v>
      </c>
      <c r="P14" s="8">
        <v>120</v>
      </c>
      <c r="Q14" s="8">
        <v>36</v>
      </c>
      <c r="R14" s="8">
        <v>46</v>
      </c>
      <c r="S14" s="8">
        <v>32</v>
      </c>
      <c r="T14" s="8">
        <v>11</v>
      </c>
      <c r="U14" s="8">
        <v>679</v>
      </c>
      <c r="V14" s="8">
        <v>244</v>
      </c>
      <c r="W14" s="8">
        <v>280</v>
      </c>
      <c r="X14" s="8">
        <v>193</v>
      </c>
    </row>
    <row r="15" spans="1:24" ht="15.75" customHeight="1">
      <c r="B15" s="471"/>
      <c r="C15" s="488"/>
      <c r="D15" s="19">
        <v>100</v>
      </c>
      <c r="E15" s="15">
        <v>14</v>
      </c>
      <c r="F15" s="7">
        <v>47.8</v>
      </c>
      <c r="G15" s="7">
        <v>4.2</v>
      </c>
      <c r="H15" s="7">
        <v>11.2</v>
      </c>
      <c r="I15" s="7">
        <v>13.2</v>
      </c>
      <c r="J15" s="7">
        <v>8.9</v>
      </c>
      <c r="K15" s="7">
        <v>5.2</v>
      </c>
      <c r="L15" s="7">
        <v>5.2</v>
      </c>
      <c r="M15" s="7">
        <v>9.1</v>
      </c>
      <c r="N15" s="7">
        <v>11.6</v>
      </c>
      <c r="O15" s="7">
        <v>3.3</v>
      </c>
      <c r="P15" s="7">
        <v>3.2</v>
      </c>
      <c r="Q15" s="7">
        <v>1</v>
      </c>
      <c r="R15" s="7">
        <v>1.2</v>
      </c>
      <c r="S15" s="7">
        <v>0.9</v>
      </c>
      <c r="T15" s="7">
        <v>0.3</v>
      </c>
      <c r="U15" s="7">
        <v>18</v>
      </c>
      <c r="V15" s="7">
        <v>6.5</v>
      </c>
      <c r="W15" s="7">
        <v>7.4</v>
      </c>
      <c r="X15" s="7">
        <v>5.0999999999999996</v>
      </c>
    </row>
    <row r="16" spans="1:24" ht="15.75" customHeight="1">
      <c r="B16" s="471"/>
      <c r="C16" s="486" t="s">
        <v>57</v>
      </c>
      <c r="D16" s="18">
        <v>1855</v>
      </c>
      <c r="E16" s="14">
        <v>248</v>
      </c>
      <c r="F16" s="4">
        <v>877</v>
      </c>
      <c r="G16" s="4">
        <v>99</v>
      </c>
      <c r="H16" s="4">
        <v>242</v>
      </c>
      <c r="I16" s="4">
        <v>283</v>
      </c>
      <c r="J16" s="4">
        <v>172</v>
      </c>
      <c r="K16" s="4">
        <v>91</v>
      </c>
      <c r="L16" s="4">
        <v>114</v>
      </c>
      <c r="M16" s="4">
        <v>171</v>
      </c>
      <c r="N16" s="4">
        <v>214</v>
      </c>
      <c r="O16" s="4">
        <v>53</v>
      </c>
      <c r="P16" s="4">
        <v>61</v>
      </c>
      <c r="Q16" s="4">
        <v>17</v>
      </c>
      <c r="R16" s="4">
        <v>25</v>
      </c>
      <c r="S16" s="4">
        <v>26</v>
      </c>
      <c r="T16" s="4">
        <v>5</v>
      </c>
      <c r="U16" s="4">
        <v>369</v>
      </c>
      <c r="V16" s="4">
        <v>129</v>
      </c>
      <c r="W16" s="4">
        <v>153</v>
      </c>
      <c r="X16" s="4">
        <v>105</v>
      </c>
    </row>
    <row r="17" spans="2:24" ht="15.75" customHeight="1">
      <c r="B17" s="471"/>
      <c r="C17" s="486"/>
      <c r="D17" s="132">
        <v>100</v>
      </c>
      <c r="E17" s="131">
        <v>13.4</v>
      </c>
      <c r="F17" s="5">
        <v>47.3</v>
      </c>
      <c r="G17" s="5">
        <v>5.3</v>
      </c>
      <c r="H17" s="5">
        <v>13</v>
      </c>
      <c r="I17" s="5">
        <v>15.3</v>
      </c>
      <c r="J17" s="5">
        <v>9.3000000000000007</v>
      </c>
      <c r="K17" s="5">
        <v>4.9000000000000004</v>
      </c>
      <c r="L17" s="5">
        <v>6.1</v>
      </c>
      <c r="M17" s="5">
        <v>9.1999999999999993</v>
      </c>
      <c r="N17" s="5">
        <v>11.5</v>
      </c>
      <c r="O17" s="5">
        <v>2.9</v>
      </c>
      <c r="P17" s="5">
        <v>3.3</v>
      </c>
      <c r="Q17" s="5">
        <v>0.9</v>
      </c>
      <c r="R17" s="5">
        <v>1.3</v>
      </c>
      <c r="S17" s="5">
        <v>1.4</v>
      </c>
      <c r="T17" s="5">
        <v>0.3</v>
      </c>
      <c r="U17" s="5">
        <v>19.899999999999999</v>
      </c>
      <c r="V17" s="5">
        <v>7</v>
      </c>
      <c r="W17" s="5">
        <v>8.1999999999999993</v>
      </c>
      <c r="X17" s="5">
        <v>5.7</v>
      </c>
    </row>
    <row r="18" spans="2:24" ht="15.75" customHeight="1">
      <c r="B18" s="471"/>
      <c r="C18" s="487" t="s">
        <v>17</v>
      </c>
      <c r="D18" s="20">
        <v>6780</v>
      </c>
      <c r="E18" s="16">
        <v>1104</v>
      </c>
      <c r="F18" s="8">
        <v>3018</v>
      </c>
      <c r="G18" s="8">
        <v>274</v>
      </c>
      <c r="H18" s="8">
        <v>644</v>
      </c>
      <c r="I18" s="8">
        <v>838</v>
      </c>
      <c r="J18" s="8">
        <v>565</v>
      </c>
      <c r="K18" s="8">
        <v>322</v>
      </c>
      <c r="L18" s="8">
        <v>338</v>
      </c>
      <c r="M18" s="8">
        <v>442</v>
      </c>
      <c r="N18" s="8">
        <v>818</v>
      </c>
      <c r="O18" s="8">
        <v>204</v>
      </c>
      <c r="P18" s="8">
        <v>191</v>
      </c>
      <c r="Q18" s="8">
        <v>49</v>
      </c>
      <c r="R18" s="8">
        <v>70</v>
      </c>
      <c r="S18" s="8">
        <v>80</v>
      </c>
      <c r="T18" s="8">
        <v>35</v>
      </c>
      <c r="U18" s="8">
        <v>1176</v>
      </c>
      <c r="V18" s="8">
        <v>411</v>
      </c>
      <c r="W18" s="8">
        <v>536</v>
      </c>
      <c r="X18" s="8">
        <v>424</v>
      </c>
    </row>
    <row r="19" spans="2:24" ht="15.75" customHeight="1">
      <c r="B19" s="472"/>
      <c r="C19" s="489"/>
      <c r="D19" s="17">
        <v>100</v>
      </c>
      <c r="E19" s="13">
        <v>16.3</v>
      </c>
      <c r="F19" s="6">
        <v>44.5</v>
      </c>
      <c r="G19" s="6">
        <v>4</v>
      </c>
      <c r="H19" s="6">
        <v>9.5</v>
      </c>
      <c r="I19" s="6">
        <v>12.4</v>
      </c>
      <c r="J19" s="6">
        <v>8.3000000000000007</v>
      </c>
      <c r="K19" s="6">
        <v>4.7</v>
      </c>
      <c r="L19" s="6">
        <v>5</v>
      </c>
      <c r="M19" s="6">
        <v>6.5</v>
      </c>
      <c r="N19" s="6">
        <v>12.1</v>
      </c>
      <c r="O19" s="6">
        <v>3</v>
      </c>
      <c r="P19" s="6">
        <v>2.8</v>
      </c>
      <c r="Q19" s="6">
        <v>0.7</v>
      </c>
      <c r="R19" s="6">
        <v>1</v>
      </c>
      <c r="S19" s="6">
        <v>1.2</v>
      </c>
      <c r="T19" s="6">
        <v>0.5</v>
      </c>
      <c r="U19" s="6">
        <v>17.3</v>
      </c>
      <c r="V19" s="6">
        <v>6.1</v>
      </c>
      <c r="W19" s="6">
        <v>7.9</v>
      </c>
      <c r="X19" s="6">
        <v>6.3</v>
      </c>
    </row>
  </sheetData>
  <mergeCells count="7">
    <mergeCell ref="B8:C9"/>
    <mergeCell ref="B10:B19"/>
    <mergeCell ref="C10:C11"/>
    <mergeCell ref="C12:C13"/>
    <mergeCell ref="C14:C15"/>
    <mergeCell ref="C16:C17"/>
    <mergeCell ref="C18:C19"/>
  </mergeCells>
  <phoneticPr fontId="2"/>
  <conditionalFormatting sqref="E9:X9">
    <cfRule type="top10" dxfId="401" priority="6" rank="1"/>
  </conditionalFormatting>
  <conditionalFormatting sqref="E11:X11">
    <cfRule type="top10" dxfId="400" priority="5" rank="1"/>
  </conditionalFormatting>
  <conditionalFormatting sqref="E13:X13">
    <cfRule type="top10" dxfId="399" priority="4" rank="1"/>
  </conditionalFormatting>
  <conditionalFormatting sqref="E15:X15">
    <cfRule type="top10" dxfId="398" priority="3" rank="1"/>
  </conditionalFormatting>
  <conditionalFormatting sqref="E17:X17">
    <cfRule type="top10" dxfId="397" priority="2" rank="1"/>
  </conditionalFormatting>
  <conditionalFormatting sqref="E19:X19">
    <cfRule type="top10" dxfId="396" priority="1" rank="1"/>
  </conditionalFormatting>
  <pageMargins left="0.70866141732283472" right="0.70866141732283472" top="0.74803149606299213" bottom="0.74803149606299213" header="0.31496062992125984" footer="0.31496062992125984"/>
  <pageSetup paperSize="9" scale="61" orientation="landscape"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242" t="s">
        <v>216</v>
      </c>
    </row>
    <row r="3" spans="1:14" ht="15.75" customHeight="1">
      <c r="B3" s="242" t="s">
        <v>230</v>
      </c>
    </row>
    <row r="4" spans="1:14" ht="15.75" customHeight="1">
      <c r="B4" s="242" t="s">
        <v>231</v>
      </c>
    </row>
    <row r="6" spans="1:14" ht="3" customHeight="1">
      <c r="B6" s="230"/>
      <c r="C6" s="9"/>
      <c r="D6" s="231"/>
      <c r="E6" s="11"/>
      <c r="F6" s="232"/>
      <c r="G6" s="232"/>
      <c r="H6" s="232"/>
      <c r="I6" s="232"/>
      <c r="J6" s="232"/>
      <c r="K6" s="232"/>
      <c r="L6" s="232"/>
      <c r="M6" s="232"/>
      <c r="N6" s="232"/>
    </row>
    <row r="7" spans="1:14" s="2" customFormat="1" ht="118.5" customHeight="1" thickBot="1">
      <c r="B7" s="233"/>
      <c r="C7" s="21" t="s">
        <v>137</v>
      </c>
      <c r="D7" s="22" t="s">
        <v>182</v>
      </c>
      <c r="E7" s="23" t="s">
        <v>225</v>
      </c>
      <c r="F7" s="234" t="s">
        <v>13</v>
      </c>
      <c r="G7" s="234" t="s">
        <v>14</v>
      </c>
      <c r="H7" s="234" t="s">
        <v>15</v>
      </c>
      <c r="I7" s="234" t="s">
        <v>16</v>
      </c>
      <c r="J7" s="234" t="s">
        <v>62</v>
      </c>
      <c r="K7" s="234" t="s">
        <v>63</v>
      </c>
      <c r="L7" s="234" t="s">
        <v>9</v>
      </c>
      <c r="M7" s="234" t="s">
        <v>17</v>
      </c>
      <c r="N7" s="234" t="s">
        <v>50</v>
      </c>
    </row>
    <row r="8" spans="1:14" ht="15.75" customHeight="1" thickTop="1">
      <c r="B8" s="467" t="s">
        <v>138</v>
      </c>
      <c r="C8" s="468"/>
      <c r="D8" s="18">
        <v>27166</v>
      </c>
      <c r="E8" s="14">
        <v>4312</v>
      </c>
      <c r="F8" s="4">
        <v>13140</v>
      </c>
      <c r="G8" s="4">
        <v>1731</v>
      </c>
      <c r="H8" s="4">
        <v>155</v>
      </c>
      <c r="I8" s="4">
        <v>41</v>
      </c>
      <c r="J8" s="4">
        <v>537</v>
      </c>
      <c r="K8" s="4">
        <v>1216</v>
      </c>
      <c r="L8" s="4">
        <v>157</v>
      </c>
      <c r="M8" s="4">
        <v>3701</v>
      </c>
      <c r="N8" s="4">
        <v>2176</v>
      </c>
    </row>
    <row r="9" spans="1:14" ht="15.75" customHeight="1">
      <c r="B9" s="467"/>
      <c r="C9" s="468"/>
      <c r="D9" s="132">
        <v>100</v>
      </c>
      <c r="E9" s="131">
        <v>15.9</v>
      </c>
      <c r="F9" s="5">
        <v>48.4</v>
      </c>
      <c r="G9" s="5">
        <v>6.4</v>
      </c>
      <c r="H9" s="5">
        <v>0.6</v>
      </c>
      <c r="I9" s="5">
        <v>0.2</v>
      </c>
      <c r="J9" s="5">
        <v>2</v>
      </c>
      <c r="K9" s="5">
        <v>4.5</v>
      </c>
      <c r="L9" s="5">
        <v>0.6</v>
      </c>
      <c r="M9" s="5">
        <v>13.6</v>
      </c>
      <c r="N9" s="5">
        <v>8</v>
      </c>
    </row>
    <row r="10" spans="1:14" ht="15.75" customHeight="1">
      <c r="B10" s="470" t="s">
        <v>617</v>
      </c>
      <c r="C10" s="485" t="s">
        <v>54</v>
      </c>
      <c r="D10" s="235">
        <v>2952</v>
      </c>
      <c r="E10" s="12">
        <v>511</v>
      </c>
      <c r="F10" s="236">
        <v>1444</v>
      </c>
      <c r="G10" s="236">
        <v>219</v>
      </c>
      <c r="H10" s="236">
        <v>38</v>
      </c>
      <c r="I10" s="236">
        <v>7</v>
      </c>
      <c r="J10" s="236">
        <v>56</v>
      </c>
      <c r="K10" s="236">
        <v>153</v>
      </c>
      <c r="L10" s="236">
        <v>13</v>
      </c>
      <c r="M10" s="236">
        <v>335</v>
      </c>
      <c r="N10" s="236">
        <v>176</v>
      </c>
    </row>
    <row r="11" spans="1:14" ht="15.75" customHeight="1">
      <c r="B11" s="471"/>
      <c r="C11" s="488"/>
      <c r="D11" s="19">
        <v>100</v>
      </c>
      <c r="E11" s="15">
        <v>17.3</v>
      </c>
      <c r="F11" s="7">
        <v>48.9</v>
      </c>
      <c r="G11" s="7">
        <v>7.4</v>
      </c>
      <c r="H11" s="7">
        <v>1.3</v>
      </c>
      <c r="I11" s="7">
        <v>0.2</v>
      </c>
      <c r="J11" s="7">
        <v>1.9</v>
      </c>
      <c r="K11" s="7">
        <v>5.2</v>
      </c>
      <c r="L11" s="7">
        <v>0.4</v>
      </c>
      <c r="M11" s="7">
        <v>11.3</v>
      </c>
      <c r="N11" s="7">
        <v>6</v>
      </c>
    </row>
    <row r="12" spans="1:14" ht="15.75" customHeight="1">
      <c r="B12" s="471"/>
      <c r="C12" s="486" t="s">
        <v>55</v>
      </c>
      <c r="D12" s="18">
        <v>9574</v>
      </c>
      <c r="E12" s="14">
        <v>1616</v>
      </c>
      <c r="F12" s="4">
        <v>5090</v>
      </c>
      <c r="G12" s="4">
        <v>608</v>
      </c>
      <c r="H12" s="4">
        <v>41</v>
      </c>
      <c r="I12" s="4">
        <v>14</v>
      </c>
      <c r="J12" s="4">
        <v>196</v>
      </c>
      <c r="K12" s="4">
        <v>469</v>
      </c>
      <c r="L12" s="4">
        <v>45</v>
      </c>
      <c r="M12" s="4">
        <v>1074</v>
      </c>
      <c r="N12" s="4">
        <v>421</v>
      </c>
    </row>
    <row r="13" spans="1:14" ht="15.75" customHeight="1">
      <c r="B13" s="471"/>
      <c r="C13" s="486"/>
      <c r="D13" s="132">
        <v>100</v>
      </c>
      <c r="E13" s="131">
        <v>16.899999999999999</v>
      </c>
      <c r="F13" s="5">
        <v>53.2</v>
      </c>
      <c r="G13" s="5">
        <v>6.4</v>
      </c>
      <c r="H13" s="5">
        <v>0.4</v>
      </c>
      <c r="I13" s="5">
        <v>0.1</v>
      </c>
      <c r="J13" s="5">
        <v>2</v>
      </c>
      <c r="K13" s="5">
        <v>4.9000000000000004</v>
      </c>
      <c r="L13" s="5">
        <v>0.5</v>
      </c>
      <c r="M13" s="5">
        <v>11.2</v>
      </c>
      <c r="N13" s="5">
        <v>4.4000000000000004</v>
      </c>
    </row>
    <row r="14" spans="1:14" ht="15.75" customHeight="1">
      <c r="B14" s="471"/>
      <c r="C14" s="487" t="s">
        <v>219</v>
      </c>
      <c r="D14" s="20">
        <v>3762</v>
      </c>
      <c r="E14" s="16">
        <v>607</v>
      </c>
      <c r="F14" s="8">
        <v>2040</v>
      </c>
      <c r="G14" s="8">
        <v>232</v>
      </c>
      <c r="H14" s="8">
        <v>26</v>
      </c>
      <c r="I14" s="8">
        <v>4</v>
      </c>
      <c r="J14" s="8">
        <v>80</v>
      </c>
      <c r="K14" s="8">
        <v>172</v>
      </c>
      <c r="L14" s="8">
        <v>17</v>
      </c>
      <c r="M14" s="8">
        <v>409</v>
      </c>
      <c r="N14" s="8">
        <v>175</v>
      </c>
    </row>
    <row r="15" spans="1:14" ht="15.75" customHeight="1">
      <c r="B15" s="471"/>
      <c r="C15" s="488"/>
      <c r="D15" s="19">
        <v>100</v>
      </c>
      <c r="E15" s="15">
        <v>16.100000000000001</v>
      </c>
      <c r="F15" s="7">
        <v>54.2</v>
      </c>
      <c r="G15" s="7">
        <v>6.2</v>
      </c>
      <c r="H15" s="7">
        <v>0.7</v>
      </c>
      <c r="I15" s="7">
        <v>0.1</v>
      </c>
      <c r="J15" s="7">
        <v>2.1</v>
      </c>
      <c r="K15" s="7">
        <v>4.5999999999999996</v>
      </c>
      <c r="L15" s="7">
        <v>0.5</v>
      </c>
      <c r="M15" s="7">
        <v>10.9</v>
      </c>
      <c r="N15" s="7">
        <v>4.7</v>
      </c>
    </row>
    <row r="16" spans="1:14" ht="15.75" customHeight="1">
      <c r="B16" s="471"/>
      <c r="C16" s="486" t="s">
        <v>57</v>
      </c>
      <c r="D16" s="18">
        <v>1855</v>
      </c>
      <c r="E16" s="14">
        <v>312</v>
      </c>
      <c r="F16" s="4">
        <v>902</v>
      </c>
      <c r="G16" s="4">
        <v>130</v>
      </c>
      <c r="H16" s="4">
        <v>8</v>
      </c>
      <c r="I16" s="4">
        <v>4</v>
      </c>
      <c r="J16" s="4">
        <v>42</v>
      </c>
      <c r="K16" s="4">
        <v>90</v>
      </c>
      <c r="L16" s="4">
        <v>11</v>
      </c>
      <c r="M16" s="4">
        <v>260</v>
      </c>
      <c r="N16" s="4">
        <v>96</v>
      </c>
    </row>
    <row r="17" spans="2:14" ht="15.75" customHeight="1">
      <c r="B17" s="471"/>
      <c r="C17" s="486"/>
      <c r="D17" s="132">
        <v>100</v>
      </c>
      <c r="E17" s="131">
        <v>16.8</v>
      </c>
      <c r="F17" s="5">
        <v>48.6</v>
      </c>
      <c r="G17" s="5">
        <v>7</v>
      </c>
      <c r="H17" s="5">
        <v>0.4</v>
      </c>
      <c r="I17" s="5">
        <v>0.2</v>
      </c>
      <c r="J17" s="5">
        <v>2.2999999999999998</v>
      </c>
      <c r="K17" s="5">
        <v>4.9000000000000004</v>
      </c>
      <c r="L17" s="5">
        <v>0.6</v>
      </c>
      <c r="M17" s="5">
        <v>14</v>
      </c>
      <c r="N17" s="5">
        <v>5.2</v>
      </c>
    </row>
    <row r="18" spans="2:14" ht="15.75" customHeight="1">
      <c r="B18" s="471"/>
      <c r="C18" s="487" t="s">
        <v>17</v>
      </c>
      <c r="D18" s="20">
        <v>6780</v>
      </c>
      <c r="E18" s="16">
        <v>1072</v>
      </c>
      <c r="F18" s="8">
        <v>2949</v>
      </c>
      <c r="G18" s="8">
        <v>443</v>
      </c>
      <c r="H18" s="8">
        <v>33</v>
      </c>
      <c r="I18" s="8">
        <v>10</v>
      </c>
      <c r="J18" s="8">
        <v>128</v>
      </c>
      <c r="K18" s="8">
        <v>266</v>
      </c>
      <c r="L18" s="8">
        <v>61</v>
      </c>
      <c r="M18" s="8">
        <v>1418</v>
      </c>
      <c r="N18" s="8">
        <v>400</v>
      </c>
    </row>
    <row r="19" spans="2:14" ht="15.75" customHeight="1">
      <c r="B19" s="472"/>
      <c r="C19" s="489"/>
      <c r="D19" s="17">
        <v>100</v>
      </c>
      <c r="E19" s="13">
        <v>15.8</v>
      </c>
      <c r="F19" s="6">
        <v>43.5</v>
      </c>
      <c r="G19" s="6">
        <v>6.5</v>
      </c>
      <c r="H19" s="6">
        <v>0.5</v>
      </c>
      <c r="I19" s="6">
        <v>0.1</v>
      </c>
      <c r="J19" s="6">
        <v>1.9</v>
      </c>
      <c r="K19" s="6">
        <v>3.9</v>
      </c>
      <c r="L19" s="6">
        <v>0.9</v>
      </c>
      <c r="M19" s="6">
        <v>20.9</v>
      </c>
      <c r="N19" s="6">
        <v>5.9</v>
      </c>
    </row>
  </sheetData>
  <mergeCells count="7">
    <mergeCell ref="B8:C9"/>
    <mergeCell ref="B10:B19"/>
    <mergeCell ref="C10:C11"/>
    <mergeCell ref="C12:C13"/>
    <mergeCell ref="C14:C15"/>
    <mergeCell ref="C16:C17"/>
    <mergeCell ref="C18:C19"/>
  </mergeCells>
  <phoneticPr fontId="2"/>
  <conditionalFormatting sqref="E9:N9">
    <cfRule type="top10" dxfId="395" priority="226" rank="1"/>
  </conditionalFormatting>
  <conditionalFormatting sqref="E11:N11">
    <cfRule type="top10" dxfId="394" priority="227" rank="1"/>
  </conditionalFormatting>
  <conditionalFormatting sqref="E13:N13">
    <cfRule type="top10" dxfId="393" priority="228" rank="1"/>
  </conditionalFormatting>
  <conditionalFormatting sqref="E15:N15">
    <cfRule type="top10" dxfId="392" priority="229" rank="1"/>
  </conditionalFormatting>
  <conditionalFormatting sqref="E17:N17">
    <cfRule type="top10" dxfId="391" priority="230" rank="1"/>
  </conditionalFormatting>
  <conditionalFormatting sqref="E19:N19">
    <cfRule type="top10" dxfId="390" priority="23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9" ht="15.75" customHeight="1">
      <c r="A1" s="461"/>
    </row>
    <row r="2" spans="1:9" ht="15.75" customHeight="1">
      <c r="B2" s="250" t="s">
        <v>234</v>
      </c>
    </row>
    <row r="3" spans="1:9" ht="15.75" customHeight="1">
      <c r="B3" s="250" t="s">
        <v>235</v>
      </c>
    </row>
    <row r="4" spans="1:9" ht="15.75" customHeight="1">
      <c r="B4" s="250" t="s">
        <v>236</v>
      </c>
    </row>
    <row r="6" spans="1:9" ht="3" customHeight="1">
      <c r="B6" s="243"/>
      <c r="C6" s="9"/>
      <c r="D6" s="244"/>
      <c r="E6" s="11"/>
      <c r="F6" s="245"/>
      <c r="G6" s="245"/>
      <c r="H6" s="245"/>
      <c r="I6" s="245"/>
    </row>
    <row r="7" spans="1:9" s="2" customFormat="1" ht="118.5" customHeight="1" thickBot="1">
      <c r="B7" s="246"/>
      <c r="C7" s="21" t="s">
        <v>137</v>
      </c>
      <c r="D7" s="22" t="s">
        <v>192</v>
      </c>
      <c r="E7" s="23" t="s">
        <v>233</v>
      </c>
      <c r="F7" s="247" t="s">
        <v>112</v>
      </c>
      <c r="G7" s="247" t="s">
        <v>113</v>
      </c>
      <c r="H7" s="247" t="s">
        <v>114</v>
      </c>
      <c r="I7" s="247" t="s">
        <v>50</v>
      </c>
    </row>
    <row r="8" spans="1:9" ht="15.75" customHeight="1" thickTop="1">
      <c r="B8" s="467" t="s">
        <v>138</v>
      </c>
      <c r="C8" s="468"/>
      <c r="D8" s="18">
        <v>27166</v>
      </c>
      <c r="E8" s="14">
        <v>2413</v>
      </c>
      <c r="F8" s="4">
        <v>12231</v>
      </c>
      <c r="G8" s="4">
        <v>7789</v>
      </c>
      <c r="H8" s="4">
        <v>2087</v>
      </c>
      <c r="I8" s="4">
        <v>2646</v>
      </c>
    </row>
    <row r="9" spans="1:9" ht="15.75" customHeight="1">
      <c r="B9" s="467"/>
      <c r="C9" s="468"/>
      <c r="D9" s="132">
        <v>100</v>
      </c>
      <c r="E9" s="131">
        <v>8.9</v>
      </c>
      <c r="F9" s="5">
        <v>45</v>
      </c>
      <c r="G9" s="5">
        <v>28.7</v>
      </c>
      <c r="H9" s="5">
        <v>7.7</v>
      </c>
      <c r="I9" s="5">
        <v>9.6999999999999993</v>
      </c>
    </row>
    <row r="10" spans="1:9" ht="15.75" customHeight="1">
      <c r="B10" s="470" t="s">
        <v>232</v>
      </c>
      <c r="C10" s="485" t="s">
        <v>22</v>
      </c>
      <c r="D10" s="248">
        <v>16050</v>
      </c>
      <c r="E10" s="12">
        <v>1875</v>
      </c>
      <c r="F10" s="249">
        <v>7935</v>
      </c>
      <c r="G10" s="249">
        <v>3595</v>
      </c>
      <c r="H10" s="249">
        <v>1547</v>
      </c>
      <c r="I10" s="249">
        <v>1098</v>
      </c>
    </row>
    <row r="11" spans="1:9" ht="15.75" customHeight="1">
      <c r="B11" s="471"/>
      <c r="C11" s="488"/>
      <c r="D11" s="19">
        <v>100</v>
      </c>
      <c r="E11" s="15">
        <v>11.7</v>
      </c>
      <c r="F11" s="7">
        <v>49.4</v>
      </c>
      <c r="G11" s="7">
        <v>22.4</v>
      </c>
      <c r="H11" s="7">
        <v>9.6</v>
      </c>
      <c r="I11" s="7">
        <v>6.8</v>
      </c>
    </row>
    <row r="12" spans="1:9" ht="15.75" customHeight="1">
      <c r="B12" s="471"/>
      <c r="C12" s="486" t="s">
        <v>23</v>
      </c>
      <c r="D12" s="18">
        <v>7399</v>
      </c>
      <c r="E12" s="14">
        <v>305</v>
      </c>
      <c r="F12" s="4">
        <v>2958</v>
      </c>
      <c r="G12" s="4">
        <v>3367</v>
      </c>
      <c r="H12" s="4">
        <v>312</v>
      </c>
      <c r="I12" s="4">
        <v>457</v>
      </c>
    </row>
    <row r="13" spans="1:9" ht="15.75" customHeight="1">
      <c r="B13" s="472"/>
      <c r="C13" s="489"/>
      <c r="D13" s="17">
        <v>100</v>
      </c>
      <c r="E13" s="13">
        <v>4.0999999999999996</v>
      </c>
      <c r="F13" s="6">
        <v>40</v>
      </c>
      <c r="G13" s="6">
        <v>45.5</v>
      </c>
      <c r="H13" s="6">
        <v>4.2</v>
      </c>
      <c r="I13" s="6">
        <v>6.2</v>
      </c>
    </row>
  </sheetData>
  <mergeCells count="4">
    <mergeCell ref="B8:C9"/>
    <mergeCell ref="C10:C11"/>
    <mergeCell ref="C12:C13"/>
    <mergeCell ref="B10:B13"/>
  </mergeCells>
  <phoneticPr fontId="2"/>
  <conditionalFormatting sqref="E9:I9">
    <cfRule type="top10" dxfId="389" priority="232" rank="1"/>
  </conditionalFormatting>
  <conditionalFormatting sqref="E11:I11">
    <cfRule type="top10" dxfId="388" priority="233" rank="1"/>
  </conditionalFormatting>
  <conditionalFormatting sqref="E13:I13">
    <cfRule type="top10" dxfId="387" priority="234"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9" ht="15.75" customHeight="1">
      <c r="A1" s="461"/>
    </row>
    <row r="2" spans="1:9" ht="15.75" customHeight="1">
      <c r="B2" s="251" t="s">
        <v>234</v>
      </c>
    </row>
    <row r="3" spans="1:9" ht="15.75" customHeight="1">
      <c r="B3" s="251" t="s">
        <v>235</v>
      </c>
    </row>
    <row r="4" spans="1:9" ht="15.75" customHeight="1">
      <c r="B4" s="251" t="s">
        <v>237</v>
      </c>
    </row>
    <row r="6" spans="1:9" ht="3" customHeight="1">
      <c r="B6" s="252"/>
      <c r="C6" s="9"/>
      <c r="D6" s="253"/>
      <c r="E6" s="11"/>
      <c r="F6" s="254"/>
      <c r="G6" s="254"/>
      <c r="H6" s="254"/>
      <c r="I6" s="254"/>
    </row>
    <row r="7" spans="1:9" s="2" customFormat="1" ht="118.5" customHeight="1" thickBot="1">
      <c r="B7" s="255"/>
      <c r="C7" s="21" t="s">
        <v>137</v>
      </c>
      <c r="D7" s="22" t="s">
        <v>179</v>
      </c>
      <c r="E7" s="23" t="s">
        <v>238</v>
      </c>
      <c r="F7" s="256" t="s">
        <v>112</v>
      </c>
      <c r="G7" s="256" t="s">
        <v>113</v>
      </c>
      <c r="H7" s="256" t="s">
        <v>114</v>
      </c>
      <c r="I7" s="256" t="s">
        <v>50</v>
      </c>
    </row>
    <row r="8" spans="1:9" ht="15.75" customHeight="1" thickTop="1">
      <c r="B8" s="467" t="s">
        <v>138</v>
      </c>
      <c r="C8" s="468"/>
      <c r="D8" s="18">
        <v>27166</v>
      </c>
      <c r="E8" s="14">
        <v>918</v>
      </c>
      <c r="F8" s="4">
        <v>8738</v>
      </c>
      <c r="G8" s="4">
        <v>13110</v>
      </c>
      <c r="H8" s="4">
        <v>1365</v>
      </c>
      <c r="I8" s="4">
        <v>3035</v>
      </c>
    </row>
    <row r="9" spans="1:9" ht="15.75" customHeight="1">
      <c r="B9" s="467"/>
      <c r="C9" s="468"/>
      <c r="D9" s="132">
        <v>100</v>
      </c>
      <c r="E9" s="131">
        <v>3.4</v>
      </c>
      <c r="F9" s="5">
        <v>32.200000000000003</v>
      </c>
      <c r="G9" s="5">
        <v>48.3</v>
      </c>
      <c r="H9" s="5">
        <v>5</v>
      </c>
      <c r="I9" s="5">
        <v>11.2</v>
      </c>
    </row>
    <row r="10" spans="1:9" ht="15.75" customHeight="1">
      <c r="B10" s="470" t="s">
        <v>232</v>
      </c>
      <c r="C10" s="485" t="s">
        <v>22</v>
      </c>
      <c r="D10" s="257">
        <v>16050</v>
      </c>
      <c r="E10" s="12">
        <v>723</v>
      </c>
      <c r="F10" s="258">
        <v>6002</v>
      </c>
      <c r="G10" s="258">
        <v>6884</v>
      </c>
      <c r="H10" s="258">
        <v>1087</v>
      </c>
      <c r="I10" s="258">
        <v>1354</v>
      </c>
    </row>
    <row r="11" spans="1:9" ht="15.75" customHeight="1">
      <c r="B11" s="471"/>
      <c r="C11" s="488"/>
      <c r="D11" s="19">
        <v>100</v>
      </c>
      <c r="E11" s="15">
        <v>4.5</v>
      </c>
      <c r="F11" s="7">
        <v>37.4</v>
      </c>
      <c r="G11" s="7">
        <v>42.9</v>
      </c>
      <c r="H11" s="7">
        <v>6.8</v>
      </c>
      <c r="I11" s="7">
        <v>8.4</v>
      </c>
    </row>
    <row r="12" spans="1:9" ht="15.75" customHeight="1">
      <c r="B12" s="471"/>
      <c r="C12" s="486" t="s">
        <v>23</v>
      </c>
      <c r="D12" s="18">
        <v>7399</v>
      </c>
      <c r="E12" s="14">
        <v>110</v>
      </c>
      <c r="F12" s="4">
        <v>1774</v>
      </c>
      <c r="G12" s="4">
        <v>4872</v>
      </c>
      <c r="H12" s="4">
        <v>161</v>
      </c>
      <c r="I12" s="4">
        <v>482</v>
      </c>
    </row>
    <row r="13" spans="1:9" ht="15.75" customHeight="1">
      <c r="B13" s="472"/>
      <c r="C13" s="489"/>
      <c r="D13" s="17">
        <v>100</v>
      </c>
      <c r="E13" s="13">
        <v>1.5</v>
      </c>
      <c r="F13" s="6">
        <v>24</v>
      </c>
      <c r="G13" s="6">
        <v>65.8</v>
      </c>
      <c r="H13" s="6">
        <v>2.2000000000000002</v>
      </c>
      <c r="I13" s="6">
        <v>6.5</v>
      </c>
    </row>
    <row r="19" spans="5:16" ht="15.75" customHeight="1">
      <c r="E19" s="259"/>
      <c r="F19" s="259"/>
      <c r="G19" s="259"/>
      <c r="H19" s="259"/>
      <c r="I19" s="259"/>
      <c r="J19" s="259"/>
      <c r="K19" s="259"/>
      <c r="L19" s="259"/>
      <c r="M19" s="259"/>
      <c r="N19" s="259"/>
      <c r="O19" s="259"/>
      <c r="P19" s="259"/>
    </row>
    <row r="20" spans="5:16" ht="15.75" customHeight="1">
      <c r="E20" s="259"/>
      <c r="F20" s="259"/>
      <c r="G20" s="259"/>
      <c r="H20" s="259"/>
      <c r="I20" s="259"/>
      <c r="J20" s="259"/>
      <c r="K20" s="259"/>
      <c r="L20" s="259"/>
      <c r="M20" s="259"/>
      <c r="N20" s="259"/>
      <c r="O20" s="259"/>
      <c r="P20" s="259"/>
    </row>
    <row r="21" spans="5:16" ht="15.75" customHeight="1">
      <c r="E21" s="259"/>
      <c r="F21" s="259"/>
      <c r="G21" s="259"/>
      <c r="H21" s="259"/>
      <c r="I21" s="259"/>
      <c r="J21" s="259"/>
      <c r="K21" s="259"/>
      <c r="L21" s="259"/>
      <c r="M21" s="259"/>
      <c r="N21" s="259"/>
      <c r="O21" s="259"/>
      <c r="P21" s="259"/>
    </row>
    <row r="22" spans="5:16" ht="15.75" customHeight="1">
      <c r="E22" s="259"/>
      <c r="F22" s="259"/>
      <c r="G22" s="259"/>
      <c r="H22" s="259"/>
      <c r="I22" s="259"/>
      <c r="J22" s="259"/>
      <c r="K22" s="259"/>
      <c r="L22" s="259"/>
      <c r="M22" s="259"/>
      <c r="N22" s="259"/>
      <c r="O22" s="259"/>
      <c r="P22" s="259"/>
    </row>
    <row r="23" spans="5:16" ht="15.75" customHeight="1">
      <c r="E23" s="259"/>
      <c r="F23" s="260"/>
      <c r="G23" s="261"/>
      <c r="H23" s="262"/>
      <c r="I23" s="263"/>
      <c r="J23" s="263"/>
      <c r="K23" s="263"/>
      <c r="L23" s="263"/>
      <c r="M23" s="263"/>
      <c r="N23" s="259"/>
      <c r="O23" s="259"/>
      <c r="P23" s="259"/>
    </row>
    <row r="24" spans="5:16" ht="15.75" customHeight="1">
      <c r="E24" s="259"/>
      <c r="F24" s="264"/>
      <c r="G24" s="264"/>
      <c r="H24" s="265"/>
      <c r="I24" s="265"/>
      <c r="J24" s="265"/>
      <c r="K24" s="265"/>
      <c r="L24" s="265"/>
      <c r="M24" s="265"/>
      <c r="N24" s="259"/>
      <c r="O24" s="259"/>
      <c r="P24" s="259"/>
    </row>
    <row r="25" spans="5:16" ht="15.75" customHeight="1">
      <c r="E25" s="259"/>
      <c r="F25" s="264"/>
      <c r="G25" s="264"/>
      <c r="H25" s="266"/>
      <c r="I25" s="266"/>
      <c r="J25" s="266"/>
      <c r="K25" s="266"/>
      <c r="L25" s="266"/>
      <c r="M25" s="266"/>
      <c r="N25" s="259"/>
      <c r="O25" s="259"/>
      <c r="P25" s="259"/>
    </row>
    <row r="26" spans="5:16" ht="15.75" customHeight="1">
      <c r="E26" s="259"/>
      <c r="F26" s="267"/>
      <c r="G26" s="268"/>
      <c r="H26" s="265"/>
      <c r="I26" s="265"/>
      <c r="J26" s="265"/>
      <c r="K26" s="265"/>
      <c r="L26" s="265"/>
      <c r="M26" s="265"/>
      <c r="N26" s="259"/>
      <c r="O26" s="259"/>
      <c r="P26" s="259"/>
    </row>
    <row r="27" spans="5:16" ht="15.75" customHeight="1">
      <c r="E27" s="259"/>
      <c r="F27" s="267"/>
      <c r="G27" s="268"/>
      <c r="H27" s="266"/>
      <c r="I27" s="266"/>
      <c r="J27" s="266"/>
      <c r="K27" s="266"/>
      <c r="L27" s="266"/>
      <c r="M27" s="266"/>
      <c r="N27" s="259"/>
      <c r="O27" s="259"/>
      <c r="P27" s="259"/>
    </row>
    <row r="28" spans="5:16" ht="15.75" customHeight="1">
      <c r="E28" s="259"/>
      <c r="F28" s="267"/>
      <c r="G28" s="268"/>
      <c r="H28" s="265"/>
      <c r="I28" s="265"/>
      <c r="J28" s="265"/>
      <c r="K28" s="265"/>
      <c r="L28" s="265"/>
      <c r="M28" s="265"/>
      <c r="N28" s="259"/>
      <c r="O28" s="259"/>
      <c r="P28" s="259"/>
    </row>
    <row r="29" spans="5:16" ht="15.75" customHeight="1">
      <c r="E29" s="259"/>
      <c r="F29" s="267"/>
      <c r="G29" s="268"/>
      <c r="H29" s="266"/>
      <c r="I29" s="266"/>
      <c r="J29" s="266"/>
      <c r="K29" s="266"/>
      <c r="L29" s="266"/>
      <c r="M29" s="266"/>
      <c r="N29" s="259"/>
      <c r="O29" s="259"/>
      <c r="P29" s="259"/>
    </row>
  </sheetData>
  <mergeCells count="4">
    <mergeCell ref="B8:C9"/>
    <mergeCell ref="C10:C11"/>
    <mergeCell ref="C12:C13"/>
    <mergeCell ref="B10:B13"/>
  </mergeCells>
  <phoneticPr fontId="2"/>
  <conditionalFormatting sqref="E9:I9">
    <cfRule type="top10" dxfId="386" priority="4" rank="1"/>
  </conditionalFormatting>
  <conditionalFormatting sqref="E11:I11">
    <cfRule type="top10" dxfId="385" priority="5" rank="1"/>
  </conditionalFormatting>
  <conditionalFormatting sqref="E13:I13">
    <cfRule type="top10" dxfId="384" priority="6" rank="1"/>
  </conditionalFormatting>
  <conditionalFormatting sqref="I25:M25">
    <cfRule type="top10" dxfId="383" priority="1" rank="1"/>
  </conditionalFormatting>
  <conditionalFormatting sqref="I27:M27">
    <cfRule type="top10" dxfId="382" priority="2" rank="1"/>
  </conditionalFormatting>
  <conditionalFormatting sqref="I29:M29">
    <cfRule type="top10" dxfId="381" priority="3"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69" t="s">
        <v>234</v>
      </c>
    </row>
    <row r="3" spans="1:11" ht="15.75" customHeight="1">
      <c r="B3" s="269" t="s">
        <v>239</v>
      </c>
    </row>
    <row r="4" spans="1:11" ht="15.75" customHeight="1">
      <c r="B4" s="269" t="s">
        <v>631</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265</v>
      </c>
      <c r="F7" s="293" t="s">
        <v>1</v>
      </c>
      <c r="G7" s="293" t="s">
        <v>2</v>
      </c>
      <c r="H7" s="293" t="s">
        <v>3</v>
      </c>
      <c r="I7" s="293" t="s">
        <v>4</v>
      </c>
      <c r="J7" s="293" t="s">
        <v>5</v>
      </c>
      <c r="K7" s="293" t="s">
        <v>50</v>
      </c>
    </row>
    <row r="8" spans="1:11" ht="15.75" customHeight="1" thickTop="1">
      <c r="B8" s="465" t="s">
        <v>138</v>
      </c>
      <c r="C8" s="466"/>
      <c r="D8" s="18">
        <v>27166</v>
      </c>
      <c r="E8" s="14">
        <v>212</v>
      </c>
      <c r="F8" s="4">
        <v>349</v>
      </c>
      <c r="G8" s="4">
        <v>367</v>
      </c>
      <c r="H8" s="4">
        <v>1307</v>
      </c>
      <c r="I8" s="4">
        <v>2943</v>
      </c>
      <c r="J8" s="4">
        <v>13185</v>
      </c>
      <c r="K8" s="4">
        <v>8803</v>
      </c>
    </row>
    <row r="9" spans="1:11" ht="15.75" customHeight="1">
      <c r="B9" s="467"/>
      <c r="C9" s="468"/>
      <c r="D9" s="17">
        <v>100</v>
      </c>
      <c r="E9" s="13">
        <v>0.8</v>
      </c>
      <c r="F9" s="6">
        <v>1.3</v>
      </c>
      <c r="G9" s="6">
        <v>1.4</v>
      </c>
      <c r="H9" s="6">
        <v>4.8</v>
      </c>
      <c r="I9" s="6">
        <v>10.8</v>
      </c>
      <c r="J9" s="6">
        <v>48.5</v>
      </c>
      <c r="K9" s="6">
        <v>32.4</v>
      </c>
    </row>
    <row r="10" spans="1:11" ht="15.75" customHeight="1">
      <c r="B10" s="470" t="s">
        <v>139</v>
      </c>
      <c r="C10" s="469" t="s">
        <v>24</v>
      </c>
      <c r="D10" s="18">
        <v>150</v>
      </c>
      <c r="E10" s="14">
        <v>2</v>
      </c>
      <c r="F10" s="4">
        <v>3</v>
      </c>
      <c r="G10" s="4">
        <v>1</v>
      </c>
      <c r="H10" s="4">
        <v>2</v>
      </c>
      <c r="I10" s="4">
        <v>5</v>
      </c>
      <c r="J10" s="4">
        <v>72</v>
      </c>
      <c r="K10" s="4">
        <v>65</v>
      </c>
    </row>
    <row r="11" spans="1:11" ht="15.75" customHeight="1">
      <c r="B11" s="471"/>
      <c r="C11" s="464"/>
      <c r="D11" s="19">
        <v>100</v>
      </c>
      <c r="E11" s="15">
        <v>1.3</v>
      </c>
      <c r="F11" s="7">
        <v>2</v>
      </c>
      <c r="G11" s="7">
        <v>0.7</v>
      </c>
      <c r="H11" s="7">
        <v>1.3</v>
      </c>
      <c r="I11" s="7">
        <v>3.3</v>
      </c>
      <c r="J11" s="7">
        <v>48</v>
      </c>
      <c r="K11" s="7">
        <v>43.3</v>
      </c>
    </row>
    <row r="12" spans="1:11" ht="15.75" customHeight="1">
      <c r="B12" s="471"/>
      <c r="C12" s="463" t="s">
        <v>25</v>
      </c>
      <c r="D12" s="20">
        <v>123</v>
      </c>
      <c r="E12" s="16">
        <v>0</v>
      </c>
      <c r="F12" s="8">
        <v>0</v>
      </c>
      <c r="G12" s="8">
        <v>1</v>
      </c>
      <c r="H12" s="8">
        <v>3</v>
      </c>
      <c r="I12" s="8">
        <v>2</v>
      </c>
      <c r="J12" s="8">
        <v>80</v>
      </c>
      <c r="K12" s="8">
        <v>37</v>
      </c>
    </row>
    <row r="13" spans="1:11" ht="15.75" customHeight="1">
      <c r="B13" s="471"/>
      <c r="C13" s="464"/>
      <c r="D13" s="19">
        <v>100</v>
      </c>
      <c r="E13" s="15">
        <v>0</v>
      </c>
      <c r="F13" s="7">
        <v>0</v>
      </c>
      <c r="G13" s="7">
        <v>0.8</v>
      </c>
      <c r="H13" s="7">
        <v>2.4</v>
      </c>
      <c r="I13" s="7">
        <v>1.6</v>
      </c>
      <c r="J13" s="7">
        <v>65</v>
      </c>
      <c r="K13" s="7">
        <v>30.1</v>
      </c>
    </row>
    <row r="14" spans="1:11" ht="15.75" customHeight="1">
      <c r="B14" s="471"/>
      <c r="C14" s="463" t="s">
        <v>26</v>
      </c>
      <c r="D14" s="20">
        <v>198</v>
      </c>
      <c r="E14" s="16">
        <v>1</v>
      </c>
      <c r="F14" s="8">
        <v>3</v>
      </c>
      <c r="G14" s="8">
        <v>2</v>
      </c>
      <c r="H14" s="8">
        <v>3</v>
      </c>
      <c r="I14" s="8">
        <v>8</v>
      </c>
      <c r="J14" s="8">
        <v>117</v>
      </c>
      <c r="K14" s="8">
        <v>64</v>
      </c>
    </row>
    <row r="15" spans="1:11" ht="15.75" customHeight="1">
      <c r="B15" s="471"/>
      <c r="C15" s="464"/>
      <c r="D15" s="19">
        <v>100</v>
      </c>
      <c r="E15" s="15">
        <v>0.5</v>
      </c>
      <c r="F15" s="7">
        <v>1.5</v>
      </c>
      <c r="G15" s="7">
        <v>1</v>
      </c>
      <c r="H15" s="7">
        <v>1.5</v>
      </c>
      <c r="I15" s="7">
        <v>4</v>
      </c>
      <c r="J15" s="7">
        <v>59.1</v>
      </c>
      <c r="K15" s="7">
        <v>32.299999999999997</v>
      </c>
    </row>
    <row r="16" spans="1:11" ht="15.75" customHeight="1">
      <c r="B16" s="471"/>
      <c r="C16" s="463" t="s">
        <v>27</v>
      </c>
      <c r="D16" s="20">
        <v>558</v>
      </c>
      <c r="E16" s="16">
        <v>1</v>
      </c>
      <c r="F16" s="8">
        <v>1</v>
      </c>
      <c r="G16" s="8">
        <v>6</v>
      </c>
      <c r="H16" s="8">
        <v>8</v>
      </c>
      <c r="I16" s="8">
        <v>27</v>
      </c>
      <c r="J16" s="8">
        <v>331</v>
      </c>
      <c r="K16" s="8">
        <v>184</v>
      </c>
    </row>
    <row r="17" spans="2:11" ht="15.75" customHeight="1">
      <c r="B17" s="471"/>
      <c r="C17" s="464"/>
      <c r="D17" s="19">
        <v>100</v>
      </c>
      <c r="E17" s="15">
        <v>0.2</v>
      </c>
      <c r="F17" s="7">
        <v>0.2</v>
      </c>
      <c r="G17" s="7">
        <v>1.1000000000000001</v>
      </c>
      <c r="H17" s="7">
        <v>1.4</v>
      </c>
      <c r="I17" s="7">
        <v>4.8</v>
      </c>
      <c r="J17" s="7">
        <v>59.3</v>
      </c>
      <c r="K17" s="7">
        <v>33</v>
      </c>
    </row>
    <row r="18" spans="2:11" ht="15.75" customHeight="1">
      <c r="B18" s="471"/>
      <c r="C18" s="463" t="s">
        <v>28</v>
      </c>
      <c r="D18" s="20">
        <v>622</v>
      </c>
      <c r="E18" s="16">
        <v>1</v>
      </c>
      <c r="F18" s="8">
        <v>3</v>
      </c>
      <c r="G18" s="8">
        <v>5</v>
      </c>
      <c r="H18" s="8">
        <v>12</v>
      </c>
      <c r="I18" s="8">
        <v>55</v>
      </c>
      <c r="J18" s="8">
        <v>358</v>
      </c>
      <c r="K18" s="8">
        <v>188</v>
      </c>
    </row>
    <row r="19" spans="2:11" ht="15.75" customHeight="1">
      <c r="B19" s="471"/>
      <c r="C19" s="464"/>
      <c r="D19" s="19">
        <v>100</v>
      </c>
      <c r="E19" s="15">
        <v>0.2</v>
      </c>
      <c r="F19" s="7">
        <v>0.5</v>
      </c>
      <c r="G19" s="7">
        <v>0.8</v>
      </c>
      <c r="H19" s="7">
        <v>1.9</v>
      </c>
      <c r="I19" s="7">
        <v>8.8000000000000007</v>
      </c>
      <c r="J19" s="7">
        <v>57.6</v>
      </c>
      <c r="K19" s="7">
        <v>30.2</v>
      </c>
    </row>
    <row r="20" spans="2:11" ht="15.75" customHeight="1">
      <c r="B20" s="471"/>
      <c r="C20" s="463" t="s">
        <v>29</v>
      </c>
      <c r="D20" s="20">
        <v>5123</v>
      </c>
      <c r="E20" s="16">
        <v>32</v>
      </c>
      <c r="F20" s="8">
        <v>42</v>
      </c>
      <c r="G20" s="8">
        <v>36</v>
      </c>
      <c r="H20" s="8">
        <v>166</v>
      </c>
      <c r="I20" s="8">
        <v>482</v>
      </c>
      <c r="J20" s="8">
        <v>2850</v>
      </c>
      <c r="K20" s="8">
        <v>1515</v>
      </c>
    </row>
    <row r="21" spans="2:11" ht="15.75" customHeight="1">
      <c r="B21" s="471"/>
      <c r="C21" s="464"/>
      <c r="D21" s="19">
        <v>100</v>
      </c>
      <c r="E21" s="15">
        <v>0.6</v>
      </c>
      <c r="F21" s="7">
        <v>0.8</v>
      </c>
      <c r="G21" s="7">
        <v>0.7</v>
      </c>
      <c r="H21" s="7">
        <v>3.2</v>
      </c>
      <c r="I21" s="7">
        <v>9.4</v>
      </c>
      <c r="J21" s="7">
        <v>55.6</v>
      </c>
      <c r="K21" s="7">
        <v>29.6</v>
      </c>
    </row>
    <row r="22" spans="2:11" ht="15.75" customHeight="1">
      <c r="B22" s="476"/>
      <c r="C22" s="463" t="s">
        <v>30</v>
      </c>
      <c r="D22" s="20">
        <v>2260</v>
      </c>
      <c r="E22" s="16">
        <v>11</v>
      </c>
      <c r="F22" s="8">
        <v>27</v>
      </c>
      <c r="G22" s="8">
        <v>28</v>
      </c>
      <c r="H22" s="8">
        <v>90</v>
      </c>
      <c r="I22" s="8">
        <v>273</v>
      </c>
      <c r="J22" s="8">
        <v>1187</v>
      </c>
      <c r="K22" s="8">
        <v>644</v>
      </c>
    </row>
    <row r="23" spans="2:11" ht="15.75" customHeight="1">
      <c r="B23" s="476"/>
      <c r="C23" s="464"/>
      <c r="D23" s="19">
        <v>100</v>
      </c>
      <c r="E23" s="15">
        <v>0.5</v>
      </c>
      <c r="F23" s="7">
        <v>1.2</v>
      </c>
      <c r="G23" s="7">
        <v>1.2</v>
      </c>
      <c r="H23" s="7">
        <v>4</v>
      </c>
      <c r="I23" s="7">
        <v>12.1</v>
      </c>
      <c r="J23" s="7">
        <v>52.5</v>
      </c>
      <c r="K23" s="7">
        <v>28.5</v>
      </c>
    </row>
    <row r="24" spans="2:11" ht="15.75" customHeight="1">
      <c r="B24" s="476"/>
      <c r="C24" s="463" t="s">
        <v>31</v>
      </c>
      <c r="D24" s="20">
        <v>3142</v>
      </c>
      <c r="E24" s="16">
        <v>17</v>
      </c>
      <c r="F24" s="8">
        <v>46</v>
      </c>
      <c r="G24" s="8">
        <v>50</v>
      </c>
      <c r="H24" s="8">
        <v>188</v>
      </c>
      <c r="I24" s="8">
        <v>409</v>
      </c>
      <c r="J24" s="8">
        <v>1583</v>
      </c>
      <c r="K24" s="8">
        <v>849</v>
      </c>
    </row>
    <row r="25" spans="2:11" ht="15.75" customHeight="1">
      <c r="B25" s="476"/>
      <c r="C25" s="464"/>
      <c r="D25" s="19">
        <v>100</v>
      </c>
      <c r="E25" s="15">
        <v>0.5</v>
      </c>
      <c r="F25" s="7">
        <v>1.5</v>
      </c>
      <c r="G25" s="7">
        <v>1.6</v>
      </c>
      <c r="H25" s="7">
        <v>6</v>
      </c>
      <c r="I25" s="7">
        <v>13</v>
      </c>
      <c r="J25" s="7">
        <v>50.4</v>
      </c>
      <c r="K25" s="7">
        <v>27</v>
      </c>
    </row>
    <row r="26" spans="2:11" ht="15.75" customHeight="1">
      <c r="B26" s="476"/>
      <c r="C26" s="463" t="s">
        <v>32</v>
      </c>
      <c r="D26" s="20">
        <v>5338</v>
      </c>
      <c r="E26" s="16">
        <v>44</v>
      </c>
      <c r="F26" s="8">
        <v>72</v>
      </c>
      <c r="G26" s="8">
        <v>82</v>
      </c>
      <c r="H26" s="8">
        <v>337</v>
      </c>
      <c r="I26" s="8">
        <v>727</v>
      </c>
      <c r="J26" s="8">
        <v>2561</v>
      </c>
      <c r="K26" s="8">
        <v>1515</v>
      </c>
    </row>
    <row r="27" spans="2:11" ht="15.75" customHeight="1">
      <c r="B27" s="476"/>
      <c r="C27" s="464"/>
      <c r="D27" s="19">
        <v>100</v>
      </c>
      <c r="E27" s="15">
        <v>0.8</v>
      </c>
      <c r="F27" s="7">
        <v>1.3</v>
      </c>
      <c r="G27" s="7">
        <v>1.5</v>
      </c>
      <c r="H27" s="7">
        <v>6.3</v>
      </c>
      <c r="I27" s="7">
        <v>13.6</v>
      </c>
      <c r="J27" s="7">
        <v>48</v>
      </c>
      <c r="K27" s="7">
        <v>28.4</v>
      </c>
    </row>
    <row r="28" spans="2:11" ht="15.75" customHeight="1">
      <c r="B28" s="476"/>
      <c r="C28" s="463" t="s">
        <v>33</v>
      </c>
      <c r="D28" s="20">
        <v>2385</v>
      </c>
      <c r="E28" s="16">
        <v>20</v>
      </c>
      <c r="F28" s="8">
        <v>37</v>
      </c>
      <c r="G28" s="8">
        <v>37</v>
      </c>
      <c r="H28" s="8">
        <v>139</v>
      </c>
      <c r="I28" s="8">
        <v>305</v>
      </c>
      <c r="J28" s="8">
        <v>1118</v>
      </c>
      <c r="K28" s="8">
        <v>729</v>
      </c>
    </row>
    <row r="29" spans="2:11" ht="15.75" customHeight="1">
      <c r="B29" s="476"/>
      <c r="C29" s="464"/>
      <c r="D29" s="19">
        <v>100</v>
      </c>
      <c r="E29" s="15">
        <v>0.8</v>
      </c>
      <c r="F29" s="7">
        <v>1.6</v>
      </c>
      <c r="G29" s="7">
        <v>1.6</v>
      </c>
      <c r="H29" s="7">
        <v>5.8</v>
      </c>
      <c r="I29" s="7">
        <v>12.8</v>
      </c>
      <c r="J29" s="7">
        <v>46.9</v>
      </c>
      <c r="K29" s="7">
        <v>30.6</v>
      </c>
    </row>
    <row r="30" spans="2:11" ht="15.75" customHeight="1">
      <c r="B30" s="476"/>
      <c r="C30" s="463" t="s">
        <v>140</v>
      </c>
      <c r="D30" s="18">
        <v>5306</v>
      </c>
      <c r="E30" s="14">
        <v>71</v>
      </c>
      <c r="F30" s="4">
        <v>94</v>
      </c>
      <c r="G30" s="4">
        <v>102</v>
      </c>
      <c r="H30" s="4">
        <v>319</v>
      </c>
      <c r="I30" s="4">
        <v>541</v>
      </c>
      <c r="J30" s="4">
        <v>2307</v>
      </c>
      <c r="K30" s="4">
        <v>1872</v>
      </c>
    </row>
    <row r="31" spans="2:11" ht="15.75" customHeight="1">
      <c r="B31" s="477"/>
      <c r="C31" s="473"/>
      <c r="D31" s="17">
        <v>100</v>
      </c>
      <c r="E31" s="13">
        <v>1.3</v>
      </c>
      <c r="F31" s="6">
        <v>1.8</v>
      </c>
      <c r="G31" s="6">
        <v>1.9</v>
      </c>
      <c r="H31" s="6">
        <v>6</v>
      </c>
      <c r="I31" s="6">
        <v>10.199999999999999</v>
      </c>
      <c r="J31" s="6">
        <v>43.5</v>
      </c>
      <c r="K31" s="6">
        <v>35.299999999999997</v>
      </c>
    </row>
  </sheetData>
  <mergeCells count="13">
    <mergeCell ref="C18:C19"/>
    <mergeCell ref="B8:C9"/>
    <mergeCell ref="C10:C11"/>
    <mergeCell ref="C12:C13"/>
    <mergeCell ref="C14:C15"/>
    <mergeCell ref="C16:C17"/>
    <mergeCell ref="B10:B31"/>
    <mergeCell ref="C20:C21"/>
    <mergeCell ref="C22:C23"/>
    <mergeCell ref="C24:C25"/>
    <mergeCell ref="C26:C27"/>
    <mergeCell ref="C28:C29"/>
    <mergeCell ref="C30:C31"/>
  </mergeCells>
  <phoneticPr fontId="2"/>
  <conditionalFormatting sqref="E9:K9">
    <cfRule type="top10" dxfId="380" priority="235" rank="1"/>
  </conditionalFormatting>
  <conditionalFormatting sqref="E11:K11">
    <cfRule type="top10" dxfId="379" priority="236" rank="1"/>
  </conditionalFormatting>
  <conditionalFormatting sqref="E13:K13">
    <cfRule type="top10" dxfId="378" priority="237" rank="1"/>
  </conditionalFormatting>
  <conditionalFormatting sqref="E15:K15">
    <cfRule type="top10" dxfId="377" priority="238" rank="1"/>
  </conditionalFormatting>
  <conditionalFormatting sqref="E17:K17">
    <cfRule type="top10" dxfId="376" priority="239" rank="1"/>
  </conditionalFormatting>
  <conditionalFormatting sqref="E19:K19">
    <cfRule type="top10" dxfId="375" priority="240" rank="1"/>
  </conditionalFormatting>
  <conditionalFormatting sqref="E21:K21">
    <cfRule type="top10" dxfId="374" priority="241" rank="1"/>
  </conditionalFormatting>
  <conditionalFormatting sqref="E23:K23">
    <cfRule type="top10" dxfId="373" priority="242" rank="1"/>
  </conditionalFormatting>
  <conditionalFormatting sqref="E25:K25">
    <cfRule type="top10" dxfId="372" priority="243" rank="1"/>
  </conditionalFormatting>
  <conditionalFormatting sqref="E27:K27">
    <cfRule type="top10" dxfId="371" priority="244" rank="1"/>
  </conditionalFormatting>
  <conditionalFormatting sqref="E29:K29">
    <cfRule type="top10" dxfId="370" priority="245" rank="1"/>
  </conditionalFormatting>
  <conditionalFormatting sqref="E31:K31">
    <cfRule type="top10" dxfId="369" priority="246"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244</v>
      </c>
    </row>
    <row r="3" spans="1:11" ht="15.75" customHeight="1">
      <c r="B3" s="275" t="s">
        <v>239</v>
      </c>
    </row>
    <row r="4" spans="1:11" ht="15.75" customHeight="1">
      <c r="B4" s="275" t="s">
        <v>628</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141</v>
      </c>
      <c r="F7" s="293" t="s">
        <v>1</v>
      </c>
      <c r="G7" s="293" t="s">
        <v>2</v>
      </c>
      <c r="H7" s="293" t="s">
        <v>3</v>
      </c>
      <c r="I7" s="293" t="s">
        <v>4</v>
      </c>
      <c r="J7" s="293" t="s">
        <v>5</v>
      </c>
      <c r="K7" s="293" t="s">
        <v>50</v>
      </c>
    </row>
    <row r="8" spans="1:11" ht="15.75" customHeight="1" thickTop="1">
      <c r="B8" s="465" t="s">
        <v>138</v>
      </c>
      <c r="C8" s="466"/>
      <c r="D8" s="18">
        <v>27166</v>
      </c>
      <c r="E8" s="14">
        <v>809</v>
      </c>
      <c r="F8" s="4">
        <v>1717</v>
      </c>
      <c r="G8" s="4">
        <v>1104</v>
      </c>
      <c r="H8" s="4">
        <v>1363</v>
      </c>
      <c r="I8" s="4">
        <v>1548</v>
      </c>
      <c r="J8" s="4">
        <v>12535</v>
      </c>
      <c r="K8" s="4">
        <v>8090</v>
      </c>
    </row>
    <row r="9" spans="1:11" ht="15.75" customHeight="1">
      <c r="B9" s="467"/>
      <c r="C9" s="468"/>
      <c r="D9" s="17">
        <v>100</v>
      </c>
      <c r="E9" s="13">
        <v>3</v>
      </c>
      <c r="F9" s="6">
        <v>6.3</v>
      </c>
      <c r="G9" s="6">
        <v>4.0999999999999996</v>
      </c>
      <c r="H9" s="6">
        <v>5</v>
      </c>
      <c r="I9" s="6">
        <v>5.7</v>
      </c>
      <c r="J9" s="6">
        <v>46.1</v>
      </c>
      <c r="K9" s="6">
        <v>29.8</v>
      </c>
    </row>
    <row r="10" spans="1:11" ht="15.75" customHeight="1">
      <c r="B10" s="470" t="s">
        <v>139</v>
      </c>
      <c r="C10" s="469" t="s">
        <v>24</v>
      </c>
      <c r="D10" s="18">
        <v>150</v>
      </c>
      <c r="E10" s="14">
        <v>0</v>
      </c>
      <c r="F10" s="4">
        <v>5</v>
      </c>
      <c r="G10" s="4">
        <v>2</v>
      </c>
      <c r="H10" s="4">
        <v>1</v>
      </c>
      <c r="I10" s="4">
        <v>3</v>
      </c>
      <c r="J10" s="4">
        <v>72</v>
      </c>
      <c r="K10" s="4">
        <v>67</v>
      </c>
    </row>
    <row r="11" spans="1:11" ht="15.75" customHeight="1">
      <c r="B11" s="471"/>
      <c r="C11" s="464"/>
      <c r="D11" s="19">
        <v>100</v>
      </c>
      <c r="E11" s="15">
        <v>0</v>
      </c>
      <c r="F11" s="7">
        <v>3.3</v>
      </c>
      <c r="G11" s="7">
        <v>1.3</v>
      </c>
      <c r="H11" s="7">
        <v>0.7</v>
      </c>
      <c r="I11" s="7">
        <v>2</v>
      </c>
      <c r="J11" s="7">
        <v>48</v>
      </c>
      <c r="K11" s="7">
        <v>44.7</v>
      </c>
    </row>
    <row r="12" spans="1:11" ht="15.75" customHeight="1">
      <c r="B12" s="471"/>
      <c r="C12" s="463" t="s">
        <v>25</v>
      </c>
      <c r="D12" s="20">
        <v>123</v>
      </c>
      <c r="E12" s="16">
        <v>0</v>
      </c>
      <c r="F12" s="8">
        <v>1</v>
      </c>
      <c r="G12" s="8">
        <v>4</v>
      </c>
      <c r="H12" s="8">
        <v>2</v>
      </c>
      <c r="I12" s="8">
        <v>2</v>
      </c>
      <c r="J12" s="8">
        <v>79</v>
      </c>
      <c r="K12" s="8">
        <v>35</v>
      </c>
    </row>
    <row r="13" spans="1:11" ht="15.75" customHeight="1">
      <c r="B13" s="471"/>
      <c r="C13" s="464"/>
      <c r="D13" s="19">
        <v>100</v>
      </c>
      <c r="E13" s="15">
        <v>0</v>
      </c>
      <c r="F13" s="7">
        <v>0.8</v>
      </c>
      <c r="G13" s="7">
        <v>3.3</v>
      </c>
      <c r="H13" s="7">
        <v>1.6</v>
      </c>
      <c r="I13" s="7">
        <v>1.6</v>
      </c>
      <c r="J13" s="7">
        <v>64.2</v>
      </c>
      <c r="K13" s="7">
        <v>28.5</v>
      </c>
    </row>
    <row r="14" spans="1:11" ht="15.75" customHeight="1">
      <c r="B14" s="471"/>
      <c r="C14" s="463" t="s">
        <v>26</v>
      </c>
      <c r="D14" s="20">
        <v>198</v>
      </c>
      <c r="E14" s="16">
        <v>1</v>
      </c>
      <c r="F14" s="8">
        <v>2</v>
      </c>
      <c r="G14" s="8">
        <v>2</v>
      </c>
      <c r="H14" s="8">
        <v>3</v>
      </c>
      <c r="I14" s="8">
        <v>5</v>
      </c>
      <c r="J14" s="8">
        <v>115</v>
      </c>
      <c r="K14" s="8">
        <v>70</v>
      </c>
    </row>
    <row r="15" spans="1:11" ht="15.75" customHeight="1">
      <c r="B15" s="471"/>
      <c r="C15" s="464"/>
      <c r="D15" s="19">
        <v>100</v>
      </c>
      <c r="E15" s="15">
        <v>0.5</v>
      </c>
      <c r="F15" s="7">
        <v>1</v>
      </c>
      <c r="G15" s="7">
        <v>1</v>
      </c>
      <c r="H15" s="7">
        <v>1.5</v>
      </c>
      <c r="I15" s="7">
        <v>2.5</v>
      </c>
      <c r="J15" s="7">
        <v>58.1</v>
      </c>
      <c r="K15" s="7">
        <v>35.4</v>
      </c>
    </row>
    <row r="16" spans="1:11" ht="15.75" customHeight="1">
      <c r="B16" s="471"/>
      <c r="C16" s="463" t="s">
        <v>27</v>
      </c>
      <c r="D16" s="20">
        <v>558</v>
      </c>
      <c r="E16" s="16">
        <v>6</v>
      </c>
      <c r="F16" s="8">
        <v>15</v>
      </c>
      <c r="G16" s="8">
        <v>8</v>
      </c>
      <c r="H16" s="8">
        <v>15</v>
      </c>
      <c r="I16" s="8">
        <v>12</v>
      </c>
      <c r="J16" s="8">
        <v>330</v>
      </c>
      <c r="K16" s="8">
        <v>172</v>
      </c>
    </row>
    <row r="17" spans="2:11" ht="15.75" customHeight="1">
      <c r="B17" s="471"/>
      <c r="C17" s="464"/>
      <c r="D17" s="19">
        <v>100</v>
      </c>
      <c r="E17" s="15">
        <v>1.1000000000000001</v>
      </c>
      <c r="F17" s="7">
        <v>2.7</v>
      </c>
      <c r="G17" s="7">
        <v>1.4</v>
      </c>
      <c r="H17" s="7">
        <v>2.7</v>
      </c>
      <c r="I17" s="7">
        <v>2.2000000000000002</v>
      </c>
      <c r="J17" s="7">
        <v>59.1</v>
      </c>
      <c r="K17" s="7">
        <v>30.8</v>
      </c>
    </row>
    <row r="18" spans="2:11" ht="15.75" customHeight="1">
      <c r="B18" s="471"/>
      <c r="C18" s="463" t="s">
        <v>28</v>
      </c>
      <c r="D18" s="20">
        <v>622</v>
      </c>
      <c r="E18" s="16">
        <v>9</v>
      </c>
      <c r="F18" s="8">
        <v>15</v>
      </c>
      <c r="G18" s="8">
        <v>14</v>
      </c>
      <c r="H18" s="8">
        <v>19</v>
      </c>
      <c r="I18" s="8">
        <v>24</v>
      </c>
      <c r="J18" s="8">
        <v>362</v>
      </c>
      <c r="K18" s="8">
        <v>179</v>
      </c>
    </row>
    <row r="19" spans="2:11" ht="15.75" customHeight="1">
      <c r="B19" s="471"/>
      <c r="C19" s="464"/>
      <c r="D19" s="19">
        <v>100</v>
      </c>
      <c r="E19" s="15">
        <v>1.4</v>
      </c>
      <c r="F19" s="7">
        <v>2.4</v>
      </c>
      <c r="G19" s="7">
        <v>2.2999999999999998</v>
      </c>
      <c r="H19" s="7">
        <v>3.1</v>
      </c>
      <c r="I19" s="7">
        <v>3.9</v>
      </c>
      <c r="J19" s="7">
        <v>58.2</v>
      </c>
      <c r="K19" s="7">
        <v>28.8</v>
      </c>
    </row>
    <row r="20" spans="2:11" ht="15.75" customHeight="1">
      <c r="B20" s="471"/>
      <c r="C20" s="463" t="s">
        <v>29</v>
      </c>
      <c r="D20" s="20">
        <v>5123</v>
      </c>
      <c r="E20" s="16">
        <v>91</v>
      </c>
      <c r="F20" s="8">
        <v>228</v>
      </c>
      <c r="G20" s="8">
        <v>139</v>
      </c>
      <c r="H20" s="8">
        <v>175</v>
      </c>
      <c r="I20" s="8">
        <v>235</v>
      </c>
      <c r="J20" s="8">
        <v>2833</v>
      </c>
      <c r="K20" s="8">
        <v>1422</v>
      </c>
    </row>
    <row r="21" spans="2:11" ht="15.75" customHeight="1">
      <c r="B21" s="471"/>
      <c r="C21" s="464"/>
      <c r="D21" s="19">
        <v>100</v>
      </c>
      <c r="E21" s="15">
        <v>1.8</v>
      </c>
      <c r="F21" s="7">
        <v>4.5</v>
      </c>
      <c r="G21" s="7">
        <v>2.7</v>
      </c>
      <c r="H21" s="7">
        <v>3.4</v>
      </c>
      <c r="I21" s="7">
        <v>4.5999999999999996</v>
      </c>
      <c r="J21" s="7">
        <v>55.3</v>
      </c>
      <c r="K21" s="7">
        <v>27.8</v>
      </c>
    </row>
    <row r="22" spans="2:11" ht="15.75" customHeight="1">
      <c r="B22" s="476"/>
      <c r="C22" s="463" t="s">
        <v>30</v>
      </c>
      <c r="D22" s="20">
        <v>2260</v>
      </c>
      <c r="E22" s="16">
        <v>55</v>
      </c>
      <c r="F22" s="8">
        <v>130</v>
      </c>
      <c r="G22" s="8">
        <v>91</v>
      </c>
      <c r="H22" s="8">
        <v>134</v>
      </c>
      <c r="I22" s="8">
        <v>136</v>
      </c>
      <c r="J22" s="8">
        <v>1140</v>
      </c>
      <c r="K22" s="8">
        <v>574</v>
      </c>
    </row>
    <row r="23" spans="2:11" ht="15.75" customHeight="1">
      <c r="B23" s="476"/>
      <c r="C23" s="464"/>
      <c r="D23" s="19">
        <v>100</v>
      </c>
      <c r="E23" s="15">
        <v>2.4</v>
      </c>
      <c r="F23" s="7">
        <v>5.8</v>
      </c>
      <c r="G23" s="7">
        <v>4</v>
      </c>
      <c r="H23" s="7">
        <v>5.9</v>
      </c>
      <c r="I23" s="7">
        <v>6</v>
      </c>
      <c r="J23" s="7">
        <v>50.4</v>
      </c>
      <c r="K23" s="7">
        <v>25.4</v>
      </c>
    </row>
    <row r="24" spans="2:11" ht="15.75" customHeight="1">
      <c r="B24" s="476"/>
      <c r="C24" s="463" t="s">
        <v>31</v>
      </c>
      <c r="D24" s="20">
        <v>3142</v>
      </c>
      <c r="E24" s="16">
        <v>80</v>
      </c>
      <c r="F24" s="8">
        <v>215</v>
      </c>
      <c r="G24" s="8">
        <v>139</v>
      </c>
      <c r="H24" s="8">
        <v>187</v>
      </c>
      <c r="I24" s="8">
        <v>241</v>
      </c>
      <c r="J24" s="8">
        <v>1492</v>
      </c>
      <c r="K24" s="8">
        <v>788</v>
      </c>
    </row>
    <row r="25" spans="2:11" ht="15.75" customHeight="1">
      <c r="B25" s="476"/>
      <c r="C25" s="464"/>
      <c r="D25" s="19">
        <v>100</v>
      </c>
      <c r="E25" s="15">
        <v>2.5</v>
      </c>
      <c r="F25" s="7">
        <v>6.8</v>
      </c>
      <c r="G25" s="7">
        <v>4.4000000000000004</v>
      </c>
      <c r="H25" s="7">
        <v>6</v>
      </c>
      <c r="I25" s="7">
        <v>7.7</v>
      </c>
      <c r="J25" s="7">
        <v>47.5</v>
      </c>
      <c r="K25" s="7">
        <v>25.1</v>
      </c>
    </row>
    <row r="26" spans="2:11" ht="15.75" customHeight="1">
      <c r="B26" s="476"/>
      <c r="C26" s="463" t="s">
        <v>32</v>
      </c>
      <c r="D26" s="20">
        <v>5338</v>
      </c>
      <c r="E26" s="16">
        <v>198</v>
      </c>
      <c r="F26" s="8">
        <v>447</v>
      </c>
      <c r="G26" s="8">
        <v>286</v>
      </c>
      <c r="H26" s="8">
        <v>334</v>
      </c>
      <c r="I26" s="8">
        <v>372</v>
      </c>
      <c r="J26" s="8">
        <v>2349</v>
      </c>
      <c r="K26" s="8">
        <v>1352</v>
      </c>
    </row>
    <row r="27" spans="2:11" ht="15.75" customHeight="1">
      <c r="B27" s="476"/>
      <c r="C27" s="464"/>
      <c r="D27" s="19">
        <v>100</v>
      </c>
      <c r="E27" s="15">
        <v>3.7</v>
      </c>
      <c r="F27" s="7">
        <v>8.4</v>
      </c>
      <c r="G27" s="7">
        <v>5.4</v>
      </c>
      <c r="H27" s="7">
        <v>6.3</v>
      </c>
      <c r="I27" s="7">
        <v>7</v>
      </c>
      <c r="J27" s="7">
        <v>44</v>
      </c>
      <c r="K27" s="7">
        <v>25.3</v>
      </c>
    </row>
    <row r="28" spans="2:11" ht="15.75" customHeight="1">
      <c r="B28" s="476"/>
      <c r="C28" s="463" t="s">
        <v>33</v>
      </c>
      <c r="D28" s="20">
        <v>2385</v>
      </c>
      <c r="E28" s="16">
        <v>103</v>
      </c>
      <c r="F28" s="8">
        <v>190</v>
      </c>
      <c r="G28" s="8">
        <v>132</v>
      </c>
      <c r="H28" s="8">
        <v>160</v>
      </c>
      <c r="I28" s="8">
        <v>142</v>
      </c>
      <c r="J28" s="8">
        <v>1028</v>
      </c>
      <c r="K28" s="8">
        <v>630</v>
      </c>
    </row>
    <row r="29" spans="2:11" ht="15.75" customHeight="1">
      <c r="B29" s="476"/>
      <c r="C29" s="464"/>
      <c r="D29" s="19">
        <v>100</v>
      </c>
      <c r="E29" s="15">
        <v>4.3</v>
      </c>
      <c r="F29" s="7">
        <v>8</v>
      </c>
      <c r="G29" s="7">
        <v>5.5</v>
      </c>
      <c r="H29" s="7">
        <v>6.7</v>
      </c>
      <c r="I29" s="7">
        <v>6</v>
      </c>
      <c r="J29" s="7">
        <v>43.1</v>
      </c>
      <c r="K29" s="7">
        <v>26.4</v>
      </c>
    </row>
    <row r="30" spans="2:11" ht="15.75" customHeight="1">
      <c r="B30" s="476"/>
      <c r="C30" s="463" t="s">
        <v>140</v>
      </c>
      <c r="D30" s="18">
        <v>5306</v>
      </c>
      <c r="E30" s="14">
        <v>228</v>
      </c>
      <c r="F30" s="4">
        <v>406</v>
      </c>
      <c r="G30" s="4">
        <v>244</v>
      </c>
      <c r="H30" s="4">
        <v>265</v>
      </c>
      <c r="I30" s="4">
        <v>326</v>
      </c>
      <c r="J30" s="4">
        <v>2132</v>
      </c>
      <c r="K30" s="4">
        <v>1705</v>
      </c>
    </row>
    <row r="31" spans="2:11" ht="15.75" customHeight="1">
      <c r="B31" s="477"/>
      <c r="C31" s="473"/>
      <c r="D31" s="17">
        <v>100</v>
      </c>
      <c r="E31" s="13">
        <v>4.3</v>
      </c>
      <c r="F31" s="6">
        <v>7.7</v>
      </c>
      <c r="G31" s="6">
        <v>4.5999999999999996</v>
      </c>
      <c r="H31" s="6">
        <v>5</v>
      </c>
      <c r="I31" s="6">
        <v>6.1</v>
      </c>
      <c r="J31" s="6">
        <v>40.200000000000003</v>
      </c>
      <c r="K31" s="6">
        <v>32.1</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68" priority="247" rank="1"/>
  </conditionalFormatting>
  <conditionalFormatting sqref="E11:K11">
    <cfRule type="top10" dxfId="367" priority="248" rank="1"/>
  </conditionalFormatting>
  <conditionalFormatting sqref="E13:K13">
    <cfRule type="top10" dxfId="366" priority="249" rank="1"/>
  </conditionalFormatting>
  <conditionalFormatting sqref="E15:K15">
    <cfRule type="top10" dxfId="365" priority="250" rank="1"/>
  </conditionalFormatting>
  <conditionalFormatting sqref="E17:K17">
    <cfRule type="top10" dxfId="364" priority="251" rank="1"/>
  </conditionalFormatting>
  <conditionalFormatting sqref="E19:K19">
    <cfRule type="top10" dxfId="363" priority="252" rank="1"/>
  </conditionalFormatting>
  <conditionalFormatting sqref="E21:K21">
    <cfRule type="top10" dxfId="362" priority="253" rank="1"/>
  </conditionalFormatting>
  <conditionalFormatting sqref="E23:K23">
    <cfRule type="top10" dxfId="361" priority="254" rank="1"/>
  </conditionalFormatting>
  <conditionalFormatting sqref="E25:K25">
    <cfRule type="top10" dxfId="360" priority="255" rank="1"/>
  </conditionalFormatting>
  <conditionalFormatting sqref="E27:K27">
    <cfRule type="top10" dxfId="359" priority="256" rank="1"/>
  </conditionalFormatting>
  <conditionalFormatting sqref="E29:K29">
    <cfRule type="top10" dxfId="358" priority="257" rank="1"/>
  </conditionalFormatting>
  <conditionalFormatting sqref="E31:K31">
    <cfRule type="top10" dxfId="357" priority="258"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7" t="s">
        <v>150</v>
      </c>
    </row>
    <row r="3" spans="1:13" ht="15.75" customHeight="1">
      <c r="B3" s="27" t="s">
        <v>151</v>
      </c>
    </row>
    <row r="4" spans="1:13" ht="15.75" customHeight="1">
      <c r="B4" s="27" t="s">
        <v>158</v>
      </c>
    </row>
    <row r="6" spans="1:13" ht="3" customHeight="1">
      <c r="B6" s="28"/>
      <c r="C6" s="9"/>
      <c r="D6" s="29"/>
      <c r="E6" s="11"/>
      <c r="F6" s="30"/>
      <c r="G6" s="30"/>
      <c r="H6" s="30"/>
      <c r="I6" s="30"/>
      <c r="J6" s="30"/>
      <c r="K6" s="30"/>
      <c r="L6" s="30"/>
      <c r="M6" s="30"/>
    </row>
    <row r="7" spans="1:13" s="2" customFormat="1" ht="118.5" customHeight="1" thickBot="1">
      <c r="B7" s="31"/>
      <c r="C7" s="32" t="s">
        <v>137</v>
      </c>
      <c r="D7" s="22" t="s">
        <v>42</v>
      </c>
      <c r="E7" s="23" t="s">
        <v>143</v>
      </c>
      <c r="F7" s="33" t="s">
        <v>43</v>
      </c>
      <c r="G7" s="33" t="s">
        <v>44</v>
      </c>
      <c r="H7" s="33" t="s">
        <v>45</v>
      </c>
      <c r="I7" s="33" t="s">
        <v>46</v>
      </c>
      <c r="J7" s="33" t="s">
        <v>47</v>
      </c>
      <c r="K7" s="33" t="s">
        <v>48</v>
      </c>
      <c r="L7" s="33" t="s">
        <v>49</v>
      </c>
      <c r="M7" s="33"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157</v>
      </c>
      <c r="C10" s="469" t="s">
        <v>0</v>
      </c>
      <c r="D10" s="18">
        <v>104</v>
      </c>
      <c r="E10" s="14">
        <v>37</v>
      </c>
      <c r="F10" s="4">
        <v>42</v>
      </c>
      <c r="G10" s="4">
        <v>11</v>
      </c>
      <c r="H10" s="4">
        <v>27</v>
      </c>
      <c r="I10" s="4">
        <v>16</v>
      </c>
      <c r="J10" s="4">
        <v>7</v>
      </c>
      <c r="K10" s="4">
        <v>7</v>
      </c>
      <c r="L10" s="4">
        <v>0</v>
      </c>
      <c r="M10" s="4">
        <v>19</v>
      </c>
    </row>
    <row r="11" spans="1:13" ht="15.75" customHeight="1">
      <c r="B11" s="471"/>
      <c r="C11" s="464"/>
      <c r="D11" s="19">
        <v>100</v>
      </c>
      <c r="E11" s="15">
        <v>35.6</v>
      </c>
      <c r="F11" s="7">
        <v>40.4</v>
      </c>
      <c r="G11" s="7">
        <v>10.6</v>
      </c>
      <c r="H11" s="7">
        <v>26</v>
      </c>
      <c r="I11" s="7">
        <v>15.4</v>
      </c>
      <c r="J11" s="7">
        <v>6.7</v>
      </c>
      <c r="K11" s="7">
        <v>6.7</v>
      </c>
      <c r="L11" s="7">
        <v>0</v>
      </c>
      <c r="M11" s="7">
        <v>18.3</v>
      </c>
    </row>
    <row r="12" spans="1:13" ht="15.75" customHeight="1">
      <c r="B12" s="471"/>
      <c r="C12" s="463" t="s">
        <v>1</v>
      </c>
      <c r="D12" s="20">
        <v>144</v>
      </c>
      <c r="E12" s="16">
        <v>74</v>
      </c>
      <c r="F12" s="8">
        <v>63</v>
      </c>
      <c r="G12" s="8">
        <v>27</v>
      </c>
      <c r="H12" s="8">
        <v>31</v>
      </c>
      <c r="I12" s="8">
        <v>17</v>
      </c>
      <c r="J12" s="8">
        <v>8</v>
      </c>
      <c r="K12" s="8">
        <v>12</v>
      </c>
      <c r="L12" s="8">
        <v>3</v>
      </c>
      <c r="M12" s="8">
        <v>12</v>
      </c>
    </row>
    <row r="13" spans="1:13" ht="15.75" customHeight="1">
      <c r="B13" s="471"/>
      <c r="C13" s="464"/>
      <c r="D13" s="19">
        <v>100</v>
      </c>
      <c r="E13" s="15">
        <v>51.4</v>
      </c>
      <c r="F13" s="7">
        <v>43.8</v>
      </c>
      <c r="G13" s="7">
        <v>18.8</v>
      </c>
      <c r="H13" s="7">
        <v>21.5</v>
      </c>
      <c r="I13" s="7">
        <v>11.8</v>
      </c>
      <c r="J13" s="7">
        <v>5.6</v>
      </c>
      <c r="K13" s="7">
        <v>8.3000000000000007</v>
      </c>
      <c r="L13" s="7">
        <v>2.1</v>
      </c>
      <c r="M13" s="7">
        <v>8.3000000000000007</v>
      </c>
    </row>
    <row r="14" spans="1:13" ht="15.75" customHeight="1">
      <c r="B14" s="471"/>
      <c r="C14" s="463" t="s">
        <v>2</v>
      </c>
      <c r="D14" s="20">
        <v>237</v>
      </c>
      <c r="E14" s="16">
        <v>96</v>
      </c>
      <c r="F14" s="8">
        <v>124</v>
      </c>
      <c r="G14" s="8">
        <v>43</v>
      </c>
      <c r="H14" s="8">
        <v>50</v>
      </c>
      <c r="I14" s="8">
        <v>30</v>
      </c>
      <c r="J14" s="8">
        <v>18</v>
      </c>
      <c r="K14" s="8">
        <v>25</v>
      </c>
      <c r="L14" s="8">
        <v>7</v>
      </c>
      <c r="M14" s="8">
        <v>22</v>
      </c>
    </row>
    <row r="15" spans="1:13" ht="15.75" customHeight="1">
      <c r="B15" s="471"/>
      <c r="C15" s="464"/>
      <c r="D15" s="19">
        <v>100</v>
      </c>
      <c r="E15" s="15">
        <v>40.5</v>
      </c>
      <c r="F15" s="7">
        <v>52.3</v>
      </c>
      <c r="G15" s="7">
        <v>18.100000000000001</v>
      </c>
      <c r="H15" s="7">
        <v>21.1</v>
      </c>
      <c r="I15" s="7">
        <v>12.7</v>
      </c>
      <c r="J15" s="7">
        <v>7.6</v>
      </c>
      <c r="K15" s="7">
        <v>10.5</v>
      </c>
      <c r="L15" s="7">
        <v>3</v>
      </c>
      <c r="M15" s="7">
        <v>9.3000000000000007</v>
      </c>
    </row>
    <row r="16" spans="1:13" ht="15.75" customHeight="1">
      <c r="B16" s="471"/>
      <c r="C16" s="463" t="s">
        <v>3</v>
      </c>
      <c r="D16" s="20">
        <v>974</v>
      </c>
      <c r="E16" s="16">
        <v>423</v>
      </c>
      <c r="F16" s="8">
        <v>501</v>
      </c>
      <c r="G16" s="8">
        <v>175</v>
      </c>
      <c r="H16" s="8">
        <v>214</v>
      </c>
      <c r="I16" s="8">
        <v>107</v>
      </c>
      <c r="J16" s="8">
        <v>63</v>
      </c>
      <c r="K16" s="8">
        <v>94</v>
      </c>
      <c r="L16" s="8">
        <v>11</v>
      </c>
      <c r="M16" s="8">
        <v>92</v>
      </c>
    </row>
    <row r="17" spans="2:13" ht="15.75" customHeight="1">
      <c r="B17" s="471"/>
      <c r="C17" s="464"/>
      <c r="D17" s="19">
        <v>100</v>
      </c>
      <c r="E17" s="15">
        <v>43.4</v>
      </c>
      <c r="F17" s="7">
        <v>51.4</v>
      </c>
      <c r="G17" s="7">
        <v>18</v>
      </c>
      <c r="H17" s="7">
        <v>22</v>
      </c>
      <c r="I17" s="7">
        <v>11</v>
      </c>
      <c r="J17" s="7">
        <v>6.5</v>
      </c>
      <c r="K17" s="7">
        <v>9.6999999999999993</v>
      </c>
      <c r="L17" s="7">
        <v>1.1000000000000001</v>
      </c>
      <c r="M17" s="7">
        <v>9.4</v>
      </c>
    </row>
    <row r="18" spans="2:13" ht="15.75" customHeight="1">
      <c r="B18" s="471"/>
      <c r="C18" s="463" t="s">
        <v>4</v>
      </c>
      <c r="D18" s="20">
        <v>1203</v>
      </c>
      <c r="E18" s="16">
        <v>532</v>
      </c>
      <c r="F18" s="8">
        <v>646</v>
      </c>
      <c r="G18" s="8">
        <v>220</v>
      </c>
      <c r="H18" s="8">
        <v>254</v>
      </c>
      <c r="I18" s="8">
        <v>155</v>
      </c>
      <c r="J18" s="8">
        <v>105</v>
      </c>
      <c r="K18" s="8">
        <v>136</v>
      </c>
      <c r="L18" s="8">
        <v>4</v>
      </c>
      <c r="M18" s="8">
        <v>78</v>
      </c>
    </row>
    <row r="19" spans="2:13" ht="15.75" customHeight="1">
      <c r="B19" s="471"/>
      <c r="C19" s="464"/>
      <c r="D19" s="19">
        <v>100</v>
      </c>
      <c r="E19" s="15">
        <v>44.2</v>
      </c>
      <c r="F19" s="7">
        <v>53.7</v>
      </c>
      <c r="G19" s="7">
        <v>18.3</v>
      </c>
      <c r="H19" s="7">
        <v>21.1</v>
      </c>
      <c r="I19" s="7">
        <v>12.9</v>
      </c>
      <c r="J19" s="7">
        <v>8.6999999999999993</v>
      </c>
      <c r="K19" s="7">
        <v>11.3</v>
      </c>
      <c r="L19" s="7">
        <v>0.3</v>
      </c>
      <c r="M19" s="7">
        <v>6.5</v>
      </c>
    </row>
    <row r="20" spans="2:13" ht="15.75" customHeight="1">
      <c r="B20" s="471"/>
      <c r="C20" s="463" t="s">
        <v>5</v>
      </c>
      <c r="D20" s="20">
        <v>14879</v>
      </c>
      <c r="E20" s="16">
        <v>4670</v>
      </c>
      <c r="F20" s="8">
        <v>6645</v>
      </c>
      <c r="G20" s="8">
        <v>1266</v>
      </c>
      <c r="H20" s="8">
        <v>2905</v>
      </c>
      <c r="I20" s="8">
        <v>1323</v>
      </c>
      <c r="J20" s="8">
        <v>842</v>
      </c>
      <c r="K20" s="8">
        <v>1504</v>
      </c>
      <c r="L20" s="8">
        <v>856</v>
      </c>
      <c r="M20" s="8">
        <v>2474</v>
      </c>
    </row>
    <row r="21" spans="2:13" ht="15.75" customHeight="1">
      <c r="B21" s="472"/>
      <c r="C21" s="473"/>
      <c r="D21" s="17">
        <v>100</v>
      </c>
      <c r="E21" s="13">
        <v>31.4</v>
      </c>
      <c r="F21" s="6">
        <v>44.7</v>
      </c>
      <c r="G21" s="6">
        <v>8.5</v>
      </c>
      <c r="H21" s="6">
        <v>19.5</v>
      </c>
      <c r="I21" s="6">
        <v>8.9</v>
      </c>
      <c r="J21" s="6">
        <v>5.7</v>
      </c>
      <c r="K21" s="6">
        <v>10.1</v>
      </c>
      <c r="L21" s="6">
        <v>5.8</v>
      </c>
      <c r="M21" s="6">
        <v>16.600000000000001</v>
      </c>
    </row>
  </sheetData>
  <mergeCells count="8">
    <mergeCell ref="C18:C19"/>
    <mergeCell ref="B8:C9"/>
    <mergeCell ref="C10:C11"/>
    <mergeCell ref="C12:C13"/>
    <mergeCell ref="C14:C15"/>
    <mergeCell ref="C16:C17"/>
    <mergeCell ref="B10:B21"/>
    <mergeCell ref="C20:C21"/>
  </mergeCells>
  <phoneticPr fontId="2"/>
  <conditionalFormatting sqref="E9:M9">
    <cfRule type="top10" dxfId="709" priority="34" rank="1"/>
  </conditionalFormatting>
  <conditionalFormatting sqref="E11:M11">
    <cfRule type="top10" dxfId="708" priority="35" rank="1"/>
  </conditionalFormatting>
  <conditionalFormatting sqref="E13:M13">
    <cfRule type="top10" dxfId="707" priority="36" rank="1"/>
  </conditionalFormatting>
  <conditionalFormatting sqref="E15:M15">
    <cfRule type="top10" dxfId="706" priority="37" rank="1"/>
  </conditionalFormatting>
  <conditionalFormatting sqref="E17:M17">
    <cfRule type="top10" dxfId="705" priority="38" rank="1"/>
  </conditionalFormatting>
  <conditionalFormatting sqref="E19:M19">
    <cfRule type="top10" dxfId="704" priority="39" rank="1"/>
  </conditionalFormatting>
  <conditionalFormatting sqref="E21:M21">
    <cfRule type="top10" dxfId="703" priority="40"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234</v>
      </c>
    </row>
    <row r="3" spans="1:11" ht="15.75" customHeight="1">
      <c r="B3" s="275" t="s">
        <v>239</v>
      </c>
    </row>
    <row r="4" spans="1:11" ht="15.75" customHeight="1">
      <c r="B4" s="275" t="s">
        <v>627</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266</v>
      </c>
      <c r="F7" s="293" t="s">
        <v>1</v>
      </c>
      <c r="G7" s="293" t="s">
        <v>2</v>
      </c>
      <c r="H7" s="293" t="s">
        <v>3</v>
      </c>
      <c r="I7" s="293" t="s">
        <v>4</v>
      </c>
      <c r="J7" s="293" t="s">
        <v>5</v>
      </c>
      <c r="K7" s="293" t="s">
        <v>50</v>
      </c>
    </row>
    <row r="8" spans="1:11" ht="15.75" customHeight="1" thickTop="1">
      <c r="B8" s="465" t="s">
        <v>138</v>
      </c>
      <c r="C8" s="466"/>
      <c r="D8" s="18">
        <v>27166</v>
      </c>
      <c r="E8" s="14">
        <v>392</v>
      </c>
      <c r="F8" s="4">
        <v>885</v>
      </c>
      <c r="G8" s="4">
        <v>956</v>
      </c>
      <c r="H8" s="4">
        <v>2194</v>
      </c>
      <c r="I8" s="4">
        <v>1664</v>
      </c>
      <c r="J8" s="4">
        <v>12451</v>
      </c>
      <c r="K8" s="4">
        <v>8624</v>
      </c>
    </row>
    <row r="9" spans="1:11" ht="15.75" customHeight="1">
      <c r="B9" s="467"/>
      <c r="C9" s="468"/>
      <c r="D9" s="17">
        <v>100</v>
      </c>
      <c r="E9" s="13">
        <v>1.4</v>
      </c>
      <c r="F9" s="6">
        <v>3.3</v>
      </c>
      <c r="G9" s="6">
        <v>3.5</v>
      </c>
      <c r="H9" s="6">
        <v>8.1</v>
      </c>
      <c r="I9" s="6">
        <v>6.1</v>
      </c>
      <c r="J9" s="6">
        <v>45.8</v>
      </c>
      <c r="K9" s="6">
        <v>31.7</v>
      </c>
    </row>
    <row r="10" spans="1:11" ht="15.75" customHeight="1">
      <c r="B10" s="470" t="s">
        <v>139</v>
      </c>
      <c r="C10" s="469" t="s">
        <v>24</v>
      </c>
      <c r="D10" s="18">
        <v>150</v>
      </c>
      <c r="E10" s="14">
        <v>0</v>
      </c>
      <c r="F10" s="4">
        <v>3</v>
      </c>
      <c r="G10" s="4">
        <v>4</v>
      </c>
      <c r="H10" s="4">
        <v>2</v>
      </c>
      <c r="I10" s="4">
        <v>1</v>
      </c>
      <c r="J10" s="4">
        <v>75</v>
      </c>
      <c r="K10" s="4">
        <v>65</v>
      </c>
    </row>
    <row r="11" spans="1:11" ht="15.75" customHeight="1">
      <c r="B11" s="471"/>
      <c r="C11" s="464"/>
      <c r="D11" s="19">
        <v>100</v>
      </c>
      <c r="E11" s="15">
        <v>0</v>
      </c>
      <c r="F11" s="7">
        <v>2</v>
      </c>
      <c r="G11" s="7">
        <v>2.7</v>
      </c>
      <c r="H11" s="7">
        <v>1.3</v>
      </c>
      <c r="I11" s="7">
        <v>0.7</v>
      </c>
      <c r="J11" s="7">
        <v>50</v>
      </c>
      <c r="K11" s="7">
        <v>43.3</v>
      </c>
    </row>
    <row r="12" spans="1:11" ht="15.75" customHeight="1">
      <c r="B12" s="471"/>
      <c r="C12" s="463" t="s">
        <v>25</v>
      </c>
      <c r="D12" s="20">
        <v>123</v>
      </c>
      <c r="E12" s="16">
        <v>0</v>
      </c>
      <c r="F12" s="8">
        <v>0</v>
      </c>
      <c r="G12" s="8">
        <v>4</v>
      </c>
      <c r="H12" s="8">
        <v>2</v>
      </c>
      <c r="I12" s="8">
        <v>0</v>
      </c>
      <c r="J12" s="8">
        <v>76</v>
      </c>
      <c r="K12" s="8">
        <v>41</v>
      </c>
    </row>
    <row r="13" spans="1:11" ht="15.75" customHeight="1">
      <c r="B13" s="471"/>
      <c r="C13" s="464"/>
      <c r="D13" s="19">
        <v>100</v>
      </c>
      <c r="E13" s="15">
        <v>0</v>
      </c>
      <c r="F13" s="7">
        <v>0</v>
      </c>
      <c r="G13" s="7">
        <v>3.3</v>
      </c>
      <c r="H13" s="7">
        <v>1.6</v>
      </c>
      <c r="I13" s="7">
        <v>0</v>
      </c>
      <c r="J13" s="7">
        <v>61.8</v>
      </c>
      <c r="K13" s="7">
        <v>33.299999999999997</v>
      </c>
    </row>
    <row r="14" spans="1:11" ht="15.75" customHeight="1">
      <c r="B14" s="471"/>
      <c r="C14" s="463" t="s">
        <v>26</v>
      </c>
      <c r="D14" s="20">
        <v>198</v>
      </c>
      <c r="E14" s="16">
        <v>2</v>
      </c>
      <c r="F14" s="8">
        <v>3</v>
      </c>
      <c r="G14" s="8">
        <v>1</v>
      </c>
      <c r="H14" s="8">
        <v>7</v>
      </c>
      <c r="I14" s="8">
        <v>5</v>
      </c>
      <c r="J14" s="8">
        <v>113</v>
      </c>
      <c r="K14" s="8">
        <v>67</v>
      </c>
    </row>
    <row r="15" spans="1:11" ht="15.75" customHeight="1">
      <c r="B15" s="471"/>
      <c r="C15" s="464"/>
      <c r="D15" s="19">
        <v>100</v>
      </c>
      <c r="E15" s="15">
        <v>1</v>
      </c>
      <c r="F15" s="7">
        <v>1.5</v>
      </c>
      <c r="G15" s="7">
        <v>0.5</v>
      </c>
      <c r="H15" s="7">
        <v>3.5</v>
      </c>
      <c r="I15" s="7">
        <v>2.5</v>
      </c>
      <c r="J15" s="7">
        <v>57.1</v>
      </c>
      <c r="K15" s="7">
        <v>33.799999999999997</v>
      </c>
    </row>
    <row r="16" spans="1:11" ht="15.75" customHeight="1">
      <c r="B16" s="471"/>
      <c r="C16" s="463" t="s">
        <v>27</v>
      </c>
      <c r="D16" s="20">
        <v>558</v>
      </c>
      <c r="E16" s="16">
        <v>2</v>
      </c>
      <c r="F16" s="8">
        <v>5</v>
      </c>
      <c r="G16" s="8">
        <v>13</v>
      </c>
      <c r="H16" s="8">
        <v>19</v>
      </c>
      <c r="I16" s="8">
        <v>15</v>
      </c>
      <c r="J16" s="8">
        <v>320</v>
      </c>
      <c r="K16" s="8">
        <v>184</v>
      </c>
    </row>
    <row r="17" spans="2:11" ht="15.75" customHeight="1">
      <c r="B17" s="471"/>
      <c r="C17" s="464"/>
      <c r="D17" s="19">
        <v>100</v>
      </c>
      <c r="E17" s="15">
        <v>0.4</v>
      </c>
      <c r="F17" s="7">
        <v>0.9</v>
      </c>
      <c r="G17" s="7">
        <v>2.2999999999999998</v>
      </c>
      <c r="H17" s="7">
        <v>3.4</v>
      </c>
      <c r="I17" s="7">
        <v>2.7</v>
      </c>
      <c r="J17" s="7">
        <v>57.3</v>
      </c>
      <c r="K17" s="7">
        <v>33</v>
      </c>
    </row>
    <row r="18" spans="2:11" ht="15.75" customHeight="1">
      <c r="B18" s="471"/>
      <c r="C18" s="463" t="s">
        <v>28</v>
      </c>
      <c r="D18" s="20">
        <v>622</v>
      </c>
      <c r="E18" s="16">
        <v>2</v>
      </c>
      <c r="F18" s="8">
        <v>8</v>
      </c>
      <c r="G18" s="8">
        <v>13</v>
      </c>
      <c r="H18" s="8">
        <v>21</v>
      </c>
      <c r="I18" s="8">
        <v>31</v>
      </c>
      <c r="J18" s="8">
        <v>357</v>
      </c>
      <c r="K18" s="8">
        <v>190</v>
      </c>
    </row>
    <row r="19" spans="2:11" ht="15.75" customHeight="1">
      <c r="B19" s="471"/>
      <c r="C19" s="464"/>
      <c r="D19" s="19">
        <v>100</v>
      </c>
      <c r="E19" s="15">
        <v>0.3</v>
      </c>
      <c r="F19" s="7">
        <v>1.3</v>
      </c>
      <c r="G19" s="7">
        <v>2.1</v>
      </c>
      <c r="H19" s="7">
        <v>3.4</v>
      </c>
      <c r="I19" s="7">
        <v>5</v>
      </c>
      <c r="J19" s="7">
        <v>57.4</v>
      </c>
      <c r="K19" s="7">
        <v>30.5</v>
      </c>
    </row>
    <row r="20" spans="2:11" ht="15.75" customHeight="1">
      <c r="B20" s="471"/>
      <c r="C20" s="463" t="s">
        <v>29</v>
      </c>
      <c r="D20" s="20">
        <v>5123</v>
      </c>
      <c r="E20" s="16">
        <v>52</v>
      </c>
      <c r="F20" s="8">
        <v>116</v>
      </c>
      <c r="G20" s="8">
        <v>123</v>
      </c>
      <c r="H20" s="8">
        <v>258</v>
      </c>
      <c r="I20" s="8">
        <v>258</v>
      </c>
      <c r="J20" s="8">
        <v>2815</v>
      </c>
      <c r="K20" s="8">
        <v>1501</v>
      </c>
    </row>
    <row r="21" spans="2:11" ht="15.75" customHeight="1">
      <c r="B21" s="471"/>
      <c r="C21" s="464"/>
      <c r="D21" s="19">
        <v>100</v>
      </c>
      <c r="E21" s="15">
        <v>1</v>
      </c>
      <c r="F21" s="7">
        <v>2.2999999999999998</v>
      </c>
      <c r="G21" s="7">
        <v>2.4</v>
      </c>
      <c r="H21" s="7">
        <v>5</v>
      </c>
      <c r="I21" s="7">
        <v>5</v>
      </c>
      <c r="J21" s="7">
        <v>54.9</v>
      </c>
      <c r="K21" s="7">
        <v>29.3</v>
      </c>
    </row>
    <row r="22" spans="2:11" ht="15.75" customHeight="1">
      <c r="B22" s="476"/>
      <c r="C22" s="463" t="s">
        <v>30</v>
      </c>
      <c r="D22" s="20">
        <v>2260</v>
      </c>
      <c r="E22" s="16">
        <v>20</v>
      </c>
      <c r="F22" s="8">
        <v>62</v>
      </c>
      <c r="G22" s="8">
        <v>81</v>
      </c>
      <c r="H22" s="8">
        <v>181</v>
      </c>
      <c r="I22" s="8">
        <v>142</v>
      </c>
      <c r="J22" s="8">
        <v>1141</v>
      </c>
      <c r="K22" s="8">
        <v>633</v>
      </c>
    </row>
    <row r="23" spans="2:11" ht="15.75" customHeight="1">
      <c r="B23" s="476"/>
      <c r="C23" s="464"/>
      <c r="D23" s="19">
        <v>100</v>
      </c>
      <c r="E23" s="15">
        <v>0.9</v>
      </c>
      <c r="F23" s="7">
        <v>2.7</v>
      </c>
      <c r="G23" s="7">
        <v>3.6</v>
      </c>
      <c r="H23" s="7">
        <v>8</v>
      </c>
      <c r="I23" s="7">
        <v>6.3</v>
      </c>
      <c r="J23" s="7">
        <v>50.5</v>
      </c>
      <c r="K23" s="7">
        <v>28</v>
      </c>
    </row>
    <row r="24" spans="2:11" ht="15.75" customHeight="1">
      <c r="B24" s="476"/>
      <c r="C24" s="463" t="s">
        <v>31</v>
      </c>
      <c r="D24" s="20">
        <v>3142</v>
      </c>
      <c r="E24" s="16">
        <v>39</v>
      </c>
      <c r="F24" s="8">
        <v>99</v>
      </c>
      <c r="G24" s="8">
        <v>120</v>
      </c>
      <c r="H24" s="8">
        <v>315</v>
      </c>
      <c r="I24" s="8">
        <v>240</v>
      </c>
      <c r="J24" s="8">
        <v>1507</v>
      </c>
      <c r="K24" s="8">
        <v>822</v>
      </c>
    </row>
    <row r="25" spans="2:11" ht="15.75" customHeight="1">
      <c r="B25" s="476"/>
      <c r="C25" s="464"/>
      <c r="D25" s="19">
        <v>100</v>
      </c>
      <c r="E25" s="15">
        <v>1.2</v>
      </c>
      <c r="F25" s="7">
        <v>3.2</v>
      </c>
      <c r="G25" s="7">
        <v>3.8</v>
      </c>
      <c r="H25" s="7">
        <v>10</v>
      </c>
      <c r="I25" s="7">
        <v>7.6</v>
      </c>
      <c r="J25" s="7">
        <v>48</v>
      </c>
      <c r="K25" s="7">
        <v>26.2</v>
      </c>
    </row>
    <row r="26" spans="2:11" ht="15.75" customHeight="1">
      <c r="B26" s="476"/>
      <c r="C26" s="463" t="s">
        <v>32</v>
      </c>
      <c r="D26" s="20">
        <v>5338</v>
      </c>
      <c r="E26" s="16">
        <v>94</v>
      </c>
      <c r="F26" s="8">
        <v>216</v>
      </c>
      <c r="G26" s="8">
        <v>236</v>
      </c>
      <c r="H26" s="8">
        <v>594</v>
      </c>
      <c r="I26" s="8">
        <v>435</v>
      </c>
      <c r="J26" s="8">
        <v>2307</v>
      </c>
      <c r="K26" s="8">
        <v>1456</v>
      </c>
    </row>
    <row r="27" spans="2:11" ht="15.75" customHeight="1">
      <c r="B27" s="476"/>
      <c r="C27" s="464"/>
      <c r="D27" s="19">
        <v>100</v>
      </c>
      <c r="E27" s="15">
        <v>1.8</v>
      </c>
      <c r="F27" s="7">
        <v>4</v>
      </c>
      <c r="G27" s="7">
        <v>4.4000000000000004</v>
      </c>
      <c r="H27" s="7">
        <v>11.1</v>
      </c>
      <c r="I27" s="7">
        <v>8.1</v>
      </c>
      <c r="J27" s="7">
        <v>43.2</v>
      </c>
      <c r="K27" s="7">
        <v>27.3</v>
      </c>
    </row>
    <row r="28" spans="2:11" ht="15.75" customHeight="1">
      <c r="B28" s="476"/>
      <c r="C28" s="463" t="s">
        <v>33</v>
      </c>
      <c r="D28" s="20">
        <v>2385</v>
      </c>
      <c r="E28" s="16">
        <v>46</v>
      </c>
      <c r="F28" s="8">
        <v>103</v>
      </c>
      <c r="G28" s="8">
        <v>101</v>
      </c>
      <c r="H28" s="8">
        <v>233</v>
      </c>
      <c r="I28" s="8">
        <v>184</v>
      </c>
      <c r="J28" s="8">
        <v>1021</v>
      </c>
      <c r="K28" s="8">
        <v>697</v>
      </c>
    </row>
    <row r="29" spans="2:11" ht="15.75" customHeight="1">
      <c r="B29" s="476"/>
      <c r="C29" s="464"/>
      <c r="D29" s="19">
        <v>100</v>
      </c>
      <c r="E29" s="15">
        <v>1.9</v>
      </c>
      <c r="F29" s="7">
        <v>4.3</v>
      </c>
      <c r="G29" s="7">
        <v>4.2</v>
      </c>
      <c r="H29" s="7">
        <v>9.8000000000000007</v>
      </c>
      <c r="I29" s="7">
        <v>7.7</v>
      </c>
      <c r="J29" s="7">
        <v>42.8</v>
      </c>
      <c r="K29" s="7">
        <v>29.2</v>
      </c>
    </row>
    <row r="30" spans="2:11" ht="15.75" customHeight="1">
      <c r="B30" s="476"/>
      <c r="C30" s="463" t="s">
        <v>140</v>
      </c>
      <c r="D30" s="18">
        <v>5306</v>
      </c>
      <c r="E30" s="14">
        <v>114</v>
      </c>
      <c r="F30" s="4">
        <v>238</v>
      </c>
      <c r="G30" s="4">
        <v>230</v>
      </c>
      <c r="H30" s="4">
        <v>490</v>
      </c>
      <c r="I30" s="4">
        <v>292</v>
      </c>
      <c r="J30" s="4">
        <v>2117</v>
      </c>
      <c r="K30" s="4">
        <v>1825</v>
      </c>
    </row>
    <row r="31" spans="2:11" ht="15.75" customHeight="1">
      <c r="B31" s="477"/>
      <c r="C31" s="473"/>
      <c r="D31" s="17">
        <v>100</v>
      </c>
      <c r="E31" s="13">
        <v>2.1</v>
      </c>
      <c r="F31" s="6">
        <v>4.5</v>
      </c>
      <c r="G31" s="6">
        <v>4.3</v>
      </c>
      <c r="H31" s="6">
        <v>9.1999999999999993</v>
      </c>
      <c r="I31" s="6">
        <v>5.5</v>
      </c>
      <c r="J31" s="6">
        <v>39.9</v>
      </c>
      <c r="K31" s="6">
        <v>34.4</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56" priority="259" rank="1"/>
  </conditionalFormatting>
  <conditionalFormatting sqref="E11:K11">
    <cfRule type="top10" dxfId="355" priority="260" rank="1"/>
  </conditionalFormatting>
  <conditionalFormatting sqref="E13:K13">
    <cfRule type="top10" dxfId="354" priority="261" rank="1"/>
  </conditionalFormatting>
  <conditionalFormatting sqref="E15:K15">
    <cfRule type="top10" dxfId="353" priority="262" rank="1"/>
  </conditionalFormatting>
  <conditionalFormatting sqref="E17:K17">
    <cfRule type="top10" dxfId="352" priority="263" rank="1"/>
  </conditionalFormatting>
  <conditionalFormatting sqref="E19:K19">
    <cfRule type="top10" dxfId="351" priority="264" rank="1"/>
  </conditionalFormatting>
  <conditionalFormatting sqref="E21:K21">
    <cfRule type="top10" dxfId="350" priority="265" rank="1"/>
  </conditionalFormatting>
  <conditionalFormatting sqref="E23:K23">
    <cfRule type="top10" dxfId="349" priority="266" rank="1"/>
  </conditionalFormatting>
  <conditionalFormatting sqref="E25:K25">
    <cfRule type="top10" dxfId="348" priority="267" rank="1"/>
  </conditionalFormatting>
  <conditionalFormatting sqref="E27:K27">
    <cfRule type="top10" dxfId="347" priority="268" rank="1"/>
  </conditionalFormatting>
  <conditionalFormatting sqref="E29:K29">
    <cfRule type="top10" dxfId="346" priority="269" rank="1"/>
  </conditionalFormatting>
  <conditionalFormatting sqref="E31:K31">
    <cfRule type="top10" dxfId="345" priority="270"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234</v>
      </c>
    </row>
    <row r="3" spans="1:11" ht="15.75" customHeight="1">
      <c r="B3" s="275" t="s">
        <v>239</v>
      </c>
    </row>
    <row r="4" spans="1:11" ht="15.75" customHeight="1">
      <c r="B4" s="275" t="s">
        <v>241</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141</v>
      </c>
      <c r="F7" s="293" t="s">
        <v>1</v>
      </c>
      <c r="G7" s="293" t="s">
        <v>2</v>
      </c>
      <c r="H7" s="293" t="s">
        <v>3</v>
      </c>
      <c r="I7" s="293" t="s">
        <v>4</v>
      </c>
      <c r="J7" s="293" t="s">
        <v>5</v>
      </c>
      <c r="K7" s="293" t="s">
        <v>50</v>
      </c>
    </row>
    <row r="8" spans="1:11" ht="15.75" customHeight="1" thickTop="1">
      <c r="B8" s="465" t="s">
        <v>138</v>
      </c>
      <c r="C8" s="466"/>
      <c r="D8" s="18">
        <v>27166</v>
      </c>
      <c r="E8" s="14">
        <v>104</v>
      </c>
      <c r="F8" s="4">
        <v>144</v>
      </c>
      <c r="G8" s="4">
        <v>237</v>
      </c>
      <c r="H8" s="4">
        <v>974</v>
      </c>
      <c r="I8" s="4">
        <v>1203</v>
      </c>
      <c r="J8" s="4">
        <v>14879</v>
      </c>
      <c r="K8" s="4">
        <v>9625</v>
      </c>
    </row>
    <row r="9" spans="1:11" ht="15.75" customHeight="1">
      <c r="B9" s="467"/>
      <c r="C9" s="468"/>
      <c r="D9" s="17">
        <v>100</v>
      </c>
      <c r="E9" s="13">
        <v>0.4</v>
      </c>
      <c r="F9" s="6">
        <v>0.5</v>
      </c>
      <c r="G9" s="6">
        <v>0.9</v>
      </c>
      <c r="H9" s="6">
        <v>3.6</v>
      </c>
      <c r="I9" s="6">
        <v>4.4000000000000004</v>
      </c>
      <c r="J9" s="6">
        <v>54.8</v>
      </c>
      <c r="K9" s="6">
        <v>35.4</v>
      </c>
    </row>
    <row r="10" spans="1:11" ht="15.75" customHeight="1">
      <c r="B10" s="470" t="s">
        <v>139</v>
      </c>
      <c r="C10" s="469" t="s">
        <v>24</v>
      </c>
      <c r="D10" s="18">
        <v>150</v>
      </c>
      <c r="E10" s="14">
        <v>0</v>
      </c>
      <c r="F10" s="4">
        <v>1</v>
      </c>
      <c r="G10" s="4">
        <v>0</v>
      </c>
      <c r="H10" s="4">
        <v>3</v>
      </c>
      <c r="I10" s="4">
        <v>0</v>
      </c>
      <c r="J10" s="4">
        <v>78</v>
      </c>
      <c r="K10" s="4">
        <v>68</v>
      </c>
    </row>
    <row r="11" spans="1:11" ht="15.75" customHeight="1">
      <c r="B11" s="471"/>
      <c r="C11" s="464"/>
      <c r="D11" s="19">
        <v>100</v>
      </c>
      <c r="E11" s="15">
        <v>0</v>
      </c>
      <c r="F11" s="7">
        <v>0.7</v>
      </c>
      <c r="G11" s="7">
        <v>0</v>
      </c>
      <c r="H11" s="7">
        <v>2</v>
      </c>
      <c r="I11" s="7">
        <v>0</v>
      </c>
      <c r="J11" s="7">
        <v>52</v>
      </c>
      <c r="K11" s="7">
        <v>45.3</v>
      </c>
    </row>
    <row r="12" spans="1:11" ht="15.75" customHeight="1">
      <c r="B12" s="471"/>
      <c r="C12" s="463" t="s">
        <v>25</v>
      </c>
      <c r="D12" s="20">
        <v>123</v>
      </c>
      <c r="E12" s="16">
        <v>0</v>
      </c>
      <c r="F12" s="8">
        <v>0</v>
      </c>
      <c r="G12" s="8">
        <v>0</v>
      </c>
      <c r="H12" s="8">
        <v>0</v>
      </c>
      <c r="I12" s="8">
        <v>0</v>
      </c>
      <c r="J12" s="8">
        <v>81</v>
      </c>
      <c r="K12" s="8">
        <v>42</v>
      </c>
    </row>
    <row r="13" spans="1:11" ht="15.75" customHeight="1">
      <c r="B13" s="471"/>
      <c r="C13" s="464"/>
      <c r="D13" s="19">
        <v>100</v>
      </c>
      <c r="E13" s="15">
        <v>0</v>
      </c>
      <c r="F13" s="7">
        <v>0</v>
      </c>
      <c r="G13" s="7">
        <v>0</v>
      </c>
      <c r="H13" s="7">
        <v>0</v>
      </c>
      <c r="I13" s="7">
        <v>0</v>
      </c>
      <c r="J13" s="7">
        <v>65.900000000000006</v>
      </c>
      <c r="K13" s="7">
        <v>34.1</v>
      </c>
    </row>
    <row r="14" spans="1:11" ht="15.75" customHeight="1">
      <c r="B14" s="471"/>
      <c r="C14" s="463" t="s">
        <v>26</v>
      </c>
      <c r="D14" s="20">
        <v>198</v>
      </c>
      <c r="E14" s="16">
        <v>0</v>
      </c>
      <c r="F14" s="8">
        <v>1</v>
      </c>
      <c r="G14" s="8">
        <v>0</v>
      </c>
      <c r="H14" s="8">
        <v>3</v>
      </c>
      <c r="I14" s="8">
        <v>1</v>
      </c>
      <c r="J14" s="8">
        <v>120</v>
      </c>
      <c r="K14" s="8">
        <v>73</v>
      </c>
    </row>
    <row r="15" spans="1:11" ht="15.75" customHeight="1">
      <c r="B15" s="471"/>
      <c r="C15" s="464"/>
      <c r="D15" s="19">
        <v>100</v>
      </c>
      <c r="E15" s="15">
        <v>0</v>
      </c>
      <c r="F15" s="7">
        <v>0.5</v>
      </c>
      <c r="G15" s="7">
        <v>0</v>
      </c>
      <c r="H15" s="7">
        <v>1.5</v>
      </c>
      <c r="I15" s="7">
        <v>0.5</v>
      </c>
      <c r="J15" s="7">
        <v>60.6</v>
      </c>
      <c r="K15" s="7">
        <v>36.9</v>
      </c>
    </row>
    <row r="16" spans="1:11" ht="15.75" customHeight="1">
      <c r="B16" s="471"/>
      <c r="C16" s="463" t="s">
        <v>27</v>
      </c>
      <c r="D16" s="20">
        <v>558</v>
      </c>
      <c r="E16" s="16">
        <v>0</v>
      </c>
      <c r="F16" s="8">
        <v>2</v>
      </c>
      <c r="G16" s="8">
        <v>2</v>
      </c>
      <c r="H16" s="8">
        <v>6</v>
      </c>
      <c r="I16" s="8">
        <v>8</v>
      </c>
      <c r="J16" s="8">
        <v>345</v>
      </c>
      <c r="K16" s="8">
        <v>195</v>
      </c>
    </row>
    <row r="17" spans="2:11" ht="15.75" customHeight="1">
      <c r="B17" s="471"/>
      <c r="C17" s="464"/>
      <c r="D17" s="19">
        <v>100</v>
      </c>
      <c r="E17" s="15">
        <v>0</v>
      </c>
      <c r="F17" s="7">
        <v>0.4</v>
      </c>
      <c r="G17" s="7">
        <v>0.4</v>
      </c>
      <c r="H17" s="7">
        <v>1.1000000000000001</v>
      </c>
      <c r="I17" s="7">
        <v>1.4</v>
      </c>
      <c r="J17" s="7">
        <v>61.8</v>
      </c>
      <c r="K17" s="7">
        <v>34.9</v>
      </c>
    </row>
    <row r="18" spans="2:11" ht="15.75" customHeight="1">
      <c r="B18" s="471"/>
      <c r="C18" s="463" t="s">
        <v>28</v>
      </c>
      <c r="D18" s="20">
        <v>622</v>
      </c>
      <c r="E18" s="16">
        <v>1</v>
      </c>
      <c r="F18" s="8">
        <v>2</v>
      </c>
      <c r="G18" s="8">
        <v>6</v>
      </c>
      <c r="H18" s="8">
        <v>9</v>
      </c>
      <c r="I18" s="8">
        <v>9</v>
      </c>
      <c r="J18" s="8">
        <v>393</v>
      </c>
      <c r="K18" s="8">
        <v>202</v>
      </c>
    </row>
    <row r="19" spans="2:11" ht="15.75" customHeight="1">
      <c r="B19" s="471"/>
      <c r="C19" s="464"/>
      <c r="D19" s="19">
        <v>100</v>
      </c>
      <c r="E19" s="15">
        <v>0.2</v>
      </c>
      <c r="F19" s="7">
        <v>0.3</v>
      </c>
      <c r="G19" s="7">
        <v>1</v>
      </c>
      <c r="H19" s="7">
        <v>1.4</v>
      </c>
      <c r="I19" s="7">
        <v>1.4</v>
      </c>
      <c r="J19" s="7">
        <v>63.2</v>
      </c>
      <c r="K19" s="7">
        <v>32.5</v>
      </c>
    </row>
    <row r="20" spans="2:11" ht="15.75" customHeight="1">
      <c r="B20" s="471"/>
      <c r="C20" s="463" t="s">
        <v>29</v>
      </c>
      <c r="D20" s="20">
        <v>5123</v>
      </c>
      <c r="E20" s="16">
        <v>9</v>
      </c>
      <c r="F20" s="8">
        <v>21</v>
      </c>
      <c r="G20" s="8">
        <v>33</v>
      </c>
      <c r="H20" s="8">
        <v>94</v>
      </c>
      <c r="I20" s="8">
        <v>125</v>
      </c>
      <c r="J20" s="8">
        <v>3206</v>
      </c>
      <c r="K20" s="8">
        <v>1635</v>
      </c>
    </row>
    <row r="21" spans="2:11" ht="15.75" customHeight="1">
      <c r="B21" s="471"/>
      <c r="C21" s="464"/>
      <c r="D21" s="19">
        <v>100</v>
      </c>
      <c r="E21" s="15">
        <v>0.2</v>
      </c>
      <c r="F21" s="7">
        <v>0.4</v>
      </c>
      <c r="G21" s="7">
        <v>0.6</v>
      </c>
      <c r="H21" s="7">
        <v>1.8</v>
      </c>
      <c r="I21" s="7">
        <v>2.4</v>
      </c>
      <c r="J21" s="7">
        <v>62.6</v>
      </c>
      <c r="K21" s="7">
        <v>31.9</v>
      </c>
    </row>
    <row r="22" spans="2:11" ht="15.75" customHeight="1">
      <c r="B22" s="476"/>
      <c r="C22" s="463" t="s">
        <v>30</v>
      </c>
      <c r="D22" s="20">
        <v>2260</v>
      </c>
      <c r="E22" s="16">
        <v>5</v>
      </c>
      <c r="F22" s="8">
        <v>9</v>
      </c>
      <c r="G22" s="8">
        <v>21</v>
      </c>
      <c r="H22" s="8">
        <v>68</v>
      </c>
      <c r="I22" s="8">
        <v>105</v>
      </c>
      <c r="J22" s="8">
        <v>1362</v>
      </c>
      <c r="K22" s="8">
        <v>690</v>
      </c>
    </row>
    <row r="23" spans="2:11" ht="15.75" customHeight="1">
      <c r="B23" s="476"/>
      <c r="C23" s="464"/>
      <c r="D23" s="19">
        <v>100</v>
      </c>
      <c r="E23" s="15">
        <v>0.2</v>
      </c>
      <c r="F23" s="7">
        <v>0.4</v>
      </c>
      <c r="G23" s="7">
        <v>0.9</v>
      </c>
      <c r="H23" s="7">
        <v>3</v>
      </c>
      <c r="I23" s="7">
        <v>4.5999999999999996</v>
      </c>
      <c r="J23" s="7">
        <v>60.3</v>
      </c>
      <c r="K23" s="7">
        <v>30.5</v>
      </c>
    </row>
    <row r="24" spans="2:11" ht="15.75" customHeight="1">
      <c r="B24" s="476"/>
      <c r="C24" s="463" t="s">
        <v>31</v>
      </c>
      <c r="D24" s="20">
        <v>3142</v>
      </c>
      <c r="E24" s="16">
        <v>13</v>
      </c>
      <c r="F24" s="8">
        <v>17</v>
      </c>
      <c r="G24" s="8">
        <v>30</v>
      </c>
      <c r="H24" s="8">
        <v>130</v>
      </c>
      <c r="I24" s="8">
        <v>158</v>
      </c>
      <c r="J24" s="8">
        <v>1847</v>
      </c>
      <c r="K24" s="8">
        <v>947</v>
      </c>
    </row>
    <row r="25" spans="2:11" ht="15.75" customHeight="1">
      <c r="B25" s="476"/>
      <c r="C25" s="464"/>
      <c r="D25" s="19">
        <v>100</v>
      </c>
      <c r="E25" s="15">
        <v>0.4</v>
      </c>
      <c r="F25" s="7">
        <v>0.5</v>
      </c>
      <c r="G25" s="7">
        <v>1</v>
      </c>
      <c r="H25" s="7">
        <v>4.0999999999999996</v>
      </c>
      <c r="I25" s="7">
        <v>5</v>
      </c>
      <c r="J25" s="7">
        <v>58.8</v>
      </c>
      <c r="K25" s="7">
        <v>30.1</v>
      </c>
    </row>
    <row r="26" spans="2:11" ht="15.75" customHeight="1">
      <c r="B26" s="476"/>
      <c r="C26" s="463" t="s">
        <v>32</v>
      </c>
      <c r="D26" s="20">
        <v>5338</v>
      </c>
      <c r="E26" s="16">
        <v>23</v>
      </c>
      <c r="F26" s="8">
        <v>31</v>
      </c>
      <c r="G26" s="8">
        <v>60</v>
      </c>
      <c r="H26" s="8">
        <v>259</v>
      </c>
      <c r="I26" s="8">
        <v>367</v>
      </c>
      <c r="J26" s="8">
        <v>2927</v>
      </c>
      <c r="K26" s="8">
        <v>1671</v>
      </c>
    </row>
    <row r="27" spans="2:11" ht="15.75" customHeight="1">
      <c r="B27" s="476"/>
      <c r="C27" s="464"/>
      <c r="D27" s="19">
        <v>100</v>
      </c>
      <c r="E27" s="15">
        <v>0.4</v>
      </c>
      <c r="F27" s="7">
        <v>0.6</v>
      </c>
      <c r="G27" s="7">
        <v>1.1000000000000001</v>
      </c>
      <c r="H27" s="7">
        <v>4.9000000000000004</v>
      </c>
      <c r="I27" s="7">
        <v>6.9</v>
      </c>
      <c r="J27" s="7">
        <v>54.8</v>
      </c>
      <c r="K27" s="7">
        <v>31.3</v>
      </c>
    </row>
    <row r="28" spans="2:11" ht="15.75" customHeight="1">
      <c r="B28" s="476"/>
      <c r="C28" s="463" t="s">
        <v>33</v>
      </c>
      <c r="D28" s="20">
        <v>2385</v>
      </c>
      <c r="E28" s="16">
        <v>11</v>
      </c>
      <c r="F28" s="8">
        <v>17</v>
      </c>
      <c r="G28" s="8">
        <v>28</v>
      </c>
      <c r="H28" s="8">
        <v>129</v>
      </c>
      <c r="I28" s="8">
        <v>135</v>
      </c>
      <c r="J28" s="8">
        <v>1276</v>
      </c>
      <c r="K28" s="8">
        <v>789</v>
      </c>
    </row>
    <row r="29" spans="2:11" ht="15.75" customHeight="1">
      <c r="B29" s="476"/>
      <c r="C29" s="464"/>
      <c r="D29" s="19">
        <v>100</v>
      </c>
      <c r="E29" s="15">
        <v>0.5</v>
      </c>
      <c r="F29" s="7">
        <v>0.7</v>
      </c>
      <c r="G29" s="7">
        <v>1.2</v>
      </c>
      <c r="H29" s="7">
        <v>5.4</v>
      </c>
      <c r="I29" s="7">
        <v>5.7</v>
      </c>
      <c r="J29" s="7">
        <v>53.5</v>
      </c>
      <c r="K29" s="7">
        <v>33.1</v>
      </c>
    </row>
    <row r="30" spans="2:11" ht="15.75" customHeight="1">
      <c r="B30" s="476"/>
      <c r="C30" s="463" t="s">
        <v>140</v>
      </c>
      <c r="D30" s="18">
        <v>5306</v>
      </c>
      <c r="E30" s="14">
        <v>35</v>
      </c>
      <c r="F30" s="4">
        <v>38</v>
      </c>
      <c r="G30" s="4">
        <v>50</v>
      </c>
      <c r="H30" s="4">
        <v>248</v>
      </c>
      <c r="I30" s="4">
        <v>251</v>
      </c>
      <c r="J30" s="4">
        <v>2578</v>
      </c>
      <c r="K30" s="4">
        <v>2106</v>
      </c>
    </row>
    <row r="31" spans="2:11" ht="15.75" customHeight="1">
      <c r="B31" s="477"/>
      <c r="C31" s="473"/>
      <c r="D31" s="17">
        <v>100</v>
      </c>
      <c r="E31" s="13">
        <v>0.7</v>
      </c>
      <c r="F31" s="6">
        <v>0.7</v>
      </c>
      <c r="G31" s="6">
        <v>0.9</v>
      </c>
      <c r="H31" s="6">
        <v>4.7</v>
      </c>
      <c r="I31" s="6">
        <v>4.7</v>
      </c>
      <c r="J31" s="6">
        <v>48.6</v>
      </c>
      <c r="K31" s="6">
        <v>39.700000000000003</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44" priority="271" rank="1"/>
  </conditionalFormatting>
  <conditionalFormatting sqref="E11:K11">
    <cfRule type="top10" dxfId="343" priority="272" rank="1"/>
  </conditionalFormatting>
  <conditionalFormatting sqref="E13:K13">
    <cfRule type="top10" dxfId="342" priority="273" rank="1"/>
  </conditionalFormatting>
  <conditionalFormatting sqref="E15:K15">
    <cfRule type="top10" dxfId="341" priority="274" rank="1"/>
  </conditionalFormatting>
  <conditionalFormatting sqref="E17:K17">
    <cfRule type="top10" dxfId="340" priority="275" rank="1"/>
  </conditionalFormatting>
  <conditionalFormatting sqref="E19:K19">
    <cfRule type="top10" dxfId="339" priority="276" rank="1"/>
  </conditionalFormatting>
  <conditionalFormatting sqref="E21:K21">
    <cfRule type="top10" dxfId="338" priority="277" rank="1"/>
  </conditionalFormatting>
  <conditionalFormatting sqref="E23:K23">
    <cfRule type="top10" dxfId="337" priority="278" rank="1"/>
  </conditionalFormatting>
  <conditionalFormatting sqref="E25:K25">
    <cfRule type="top10" dxfId="336" priority="279" rank="1"/>
  </conditionalFormatting>
  <conditionalFormatting sqref="E27:K27">
    <cfRule type="top10" dxfId="335" priority="280" rank="1"/>
  </conditionalFormatting>
  <conditionalFormatting sqref="E29:K29">
    <cfRule type="top10" dxfId="334" priority="281" rank="1"/>
  </conditionalFormatting>
  <conditionalFormatting sqref="E31:K31">
    <cfRule type="top10" dxfId="333" priority="282"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234</v>
      </c>
    </row>
    <row r="3" spans="1:11" ht="15.75" customHeight="1">
      <c r="B3" s="275" t="s">
        <v>239</v>
      </c>
    </row>
    <row r="4" spans="1:11" ht="15.75" customHeight="1">
      <c r="B4" s="275" t="s">
        <v>242</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267</v>
      </c>
      <c r="F7" s="293" t="s">
        <v>1</v>
      </c>
      <c r="G7" s="293" t="s">
        <v>2</v>
      </c>
      <c r="H7" s="293" t="s">
        <v>3</v>
      </c>
      <c r="I7" s="293" t="s">
        <v>4</v>
      </c>
      <c r="J7" s="293" t="s">
        <v>5</v>
      </c>
      <c r="K7" s="293" t="s">
        <v>50</v>
      </c>
    </row>
    <row r="8" spans="1:11" ht="15.75" customHeight="1" thickTop="1">
      <c r="B8" s="465" t="s">
        <v>138</v>
      </c>
      <c r="C8" s="466"/>
      <c r="D8" s="18">
        <v>27166</v>
      </c>
      <c r="E8" s="14">
        <v>446</v>
      </c>
      <c r="F8" s="4">
        <v>471</v>
      </c>
      <c r="G8" s="4">
        <v>1155</v>
      </c>
      <c r="H8" s="4">
        <v>1510</v>
      </c>
      <c r="I8" s="4">
        <v>1003</v>
      </c>
      <c r="J8" s="4">
        <v>14355</v>
      </c>
      <c r="K8" s="4">
        <v>8226</v>
      </c>
    </row>
    <row r="9" spans="1:11" ht="15.75" customHeight="1">
      <c r="B9" s="467"/>
      <c r="C9" s="468"/>
      <c r="D9" s="17">
        <v>100</v>
      </c>
      <c r="E9" s="13">
        <v>1.6</v>
      </c>
      <c r="F9" s="6">
        <v>1.7</v>
      </c>
      <c r="G9" s="6">
        <v>4.3</v>
      </c>
      <c r="H9" s="6">
        <v>5.6</v>
      </c>
      <c r="I9" s="6">
        <v>3.7</v>
      </c>
      <c r="J9" s="6">
        <v>52.8</v>
      </c>
      <c r="K9" s="6">
        <v>30.3</v>
      </c>
    </row>
    <row r="10" spans="1:11" ht="15.75" customHeight="1">
      <c r="B10" s="470" t="s">
        <v>139</v>
      </c>
      <c r="C10" s="469" t="s">
        <v>24</v>
      </c>
      <c r="D10" s="18">
        <v>150</v>
      </c>
      <c r="E10" s="14">
        <v>2</v>
      </c>
      <c r="F10" s="4">
        <v>3</v>
      </c>
      <c r="G10" s="4">
        <v>1</v>
      </c>
      <c r="H10" s="4">
        <v>0</v>
      </c>
      <c r="I10" s="4">
        <v>3</v>
      </c>
      <c r="J10" s="4">
        <v>76</v>
      </c>
      <c r="K10" s="4">
        <v>65</v>
      </c>
    </row>
    <row r="11" spans="1:11" ht="15.75" customHeight="1">
      <c r="B11" s="471"/>
      <c r="C11" s="464"/>
      <c r="D11" s="19">
        <v>100</v>
      </c>
      <c r="E11" s="15">
        <v>1.3</v>
      </c>
      <c r="F11" s="7">
        <v>2</v>
      </c>
      <c r="G11" s="7">
        <v>0.7</v>
      </c>
      <c r="H11" s="7">
        <v>0</v>
      </c>
      <c r="I11" s="7">
        <v>2</v>
      </c>
      <c r="J11" s="7">
        <v>50.7</v>
      </c>
      <c r="K11" s="7">
        <v>43.3</v>
      </c>
    </row>
    <row r="12" spans="1:11" ht="15.75" customHeight="1">
      <c r="B12" s="471"/>
      <c r="C12" s="463" t="s">
        <v>25</v>
      </c>
      <c r="D12" s="20">
        <v>123</v>
      </c>
      <c r="E12" s="16">
        <v>2</v>
      </c>
      <c r="F12" s="8">
        <v>0</v>
      </c>
      <c r="G12" s="8">
        <v>1</v>
      </c>
      <c r="H12" s="8">
        <v>3</v>
      </c>
      <c r="I12" s="8">
        <v>1</v>
      </c>
      <c r="J12" s="8">
        <v>78</v>
      </c>
      <c r="K12" s="8">
        <v>38</v>
      </c>
    </row>
    <row r="13" spans="1:11" ht="15.75" customHeight="1">
      <c r="B13" s="471"/>
      <c r="C13" s="464"/>
      <c r="D13" s="19">
        <v>100</v>
      </c>
      <c r="E13" s="15">
        <v>1.6</v>
      </c>
      <c r="F13" s="7">
        <v>0</v>
      </c>
      <c r="G13" s="7">
        <v>0.8</v>
      </c>
      <c r="H13" s="7">
        <v>2.4</v>
      </c>
      <c r="I13" s="7">
        <v>0.8</v>
      </c>
      <c r="J13" s="7">
        <v>63.4</v>
      </c>
      <c r="K13" s="7">
        <v>30.9</v>
      </c>
    </row>
    <row r="14" spans="1:11" ht="15.75" customHeight="1">
      <c r="B14" s="471"/>
      <c r="C14" s="463" t="s">
        <v>26</v>
      </c>
      <c r="D14" s="20">
        <v>198</v>
      </c>
      <c r="E14" s="16">
        <v>3</v>
      </c>
      <c r="F14" s="8">
        <v>2</v>
      </c>
      <c r="G14" s="8">
        <v>2</v>
      </c>
      <c r="H14" s="8">
        <v>3</v>
      </c>
      <c r="I14" s="8">
        <v>1</v>
      </c>
      <c r="J14" s="8">
        <v>115</v>
      </c>
      <c r="K14" s="8">
        <v>72</v>
      </c>
    </row>
    <row r="15" spans="1:11" ht="15.75" customHeight="1">
      <c r="B15" s="471"/>
      <c r="C15" s="464"/>
      <c r="D15" s="19">
        <v>100</v>
      </c>
      <c r="E15" s="15">
        <v>1.5</v>
      </c>
      <c r="F15" s="7">
        <v>1</v>
      </c>
      <c r="G15" s="7">
        <v>1</v>
      </c>
      <c r="H15" s="7">
        <v>1.5</v>
      </c>
      <c r="I15" s="7">
        <v>0.5</v>
      </c>
      <c r="J15" s="7">
        <v>58.1</v>
      </c>
      <c r="K15" s="7">
        <v>36.4</v>
      </c>
    </row>
    <row r="16" spans="1:11" ht="15.75" customHeight="1">
      <c r="B16" s="471"/>
      <c r="C16" s="463" t="s">
        <v>27</v>
      </c>
      <c r="D16" s="20">
        <v>558</v>
      </c>
      <c r="E16" s="16">
        <v>3</v>
      </c>
      <c r="F16" s="8">
        <v>7</v>
      </c>
      <c r="G16" s="8">
        <v>11</v>
      </c>
      <c r="H16" s="8">
        <v>13</v>
      </c>
      <c r="I16" s="8">
        <v>6</v>
      </c>
      <c r="J16" s="8">
        <v>334</v>
      </c>
      <c r="K16" s="8">
        <v>184</v>
      </c>
    </row>
    <row r="17" spans="2:11" ht="15.75" customHeight="1">
      <c r="B17" s="471"/>
      <c r="C17" s="464"/>
      <c r="D17" s="19">
        <v>100</v>
      </c>
      <c r="E17" s="15">
        <v>0.5</v>
      </c>
      <c r="F17" s="7">
        <v>1.3</v>
      </c>
      <c r="G17" s="7">
        <v>2</v>
      </c>
      <c r="H17" s="7">
        <v>2.2999999999999998</v>
      </c>
      <c r="I17" s="7">
        <v>1.1000000000000001</v>
      </c>
      <c r="J17" s="7">
        <v>59.9</v>
      </c>
      <c r="K17" s="7">
        <v>33</v>
      </c>
    </row>
    <row r="18" spans="2:11" ht="15.75" customHeight="1">
      <c r="B18" s="471"/>
      <c r="C18" s="463" t="s">
        <v>28</v>
      </c>
      <c r="D18" s="20">
        <v>622</v>
      </c>
      <c r="E18" s="16">
        <v>9</v>
      </c>
      <c r="F18" s="8">
        <v>4</v>
      </c>
      <c r="G18" s="8">
        <v>19</v>
      </c>
      <c r="H18" s="8">
        <v>26</v>
      </c>
      <c r="I18" s="8">
        <v>16</v>
      </c>
      <c r="J18" s="8">
        <v>378</v>
      </c>
      <c r="K18" s="8">
        <v>170</v>
      </c>
    </row>
    <row r="19" spans="2:11" ht="15.75" customHeight="1">
      <c r="B19" s="471"/>
      <c r="C19" s="464"/>
      <c r="D19" s="19">
        <v>100</v>
      </c>
      <c r="E19" s="15">
        <v>1.4</v>
      </c>
      <c r="F19" s="7">
        <v>0.6</v>
      </c>
      <c r="G19" s="7">
        <v>3.1</v>
      </c>
      <c r="H19" s="7">
        <v>4.2</v>
      </c>
      <c r="I19" s="7">
        <v>2.6</v>
      </c>
      <c r="J19" s="7">
        <v>60.8</v>
      </c>
      <c r="K19" s="7">
        <v>27.3</v>
      </c>
    </row>
    <row r="20" spans="2:11" ht="15.75" customHeight="1">
      <c r="B20" s="471"/>
      <c r="C20" s="463" t="s">
        <v>29</v>
      </c>
      <c r="D20" s="20">
        <v>5123</v>
      </c>
      <c r="E20" s="16">
        <v>58</v>
      </c>
      <c r="F20" s="8">
        <v>71</v>
      </c>
      <c r="G20" s="8">
        <v>154</v>
      </c>
      <c r="H20" s="8">
        <v>224</v>
      </c>
      <c r="I20" s="8">
        <v>138</v>
      </c>
      <c r="J20" s="8">
        <v>3035</v>
      </c>
      <c r="K20" s="8">
        <v>1443</v>
      </c>
    </row>
    <row r="21" spans="2:11" ht="15.75" customHeight="1">
      <c r="B21" s="471"/>
      <c r="C21" s="464"/>
      <c r="D21" s="19">
        <v>100</v>
      </c>
      <c r="E21" s="15">
        <v>1.1000000000000001</v>
      </c>
      <c r="F21" s="7">
        <v>1.4</v>
      </c>
      <c r="G21" s="7">
        <v>3</v>
      </c>
      <c r="H21" s="7">
        <v>4.4000000000000004</v>
      </c>
      <c r="I21" s="7">
        <v>2.7</v>
      </c>
      <c r="J21" s="7">
        <v>59.2</v>
      </c>
      <c r="K21" s="7">
        <v>28.2</v>
      </c>
    </row>
    <row r="22" spans="2:11" ht="15.75" customHeight="1">
      <c r="B22" s="476"/>
      <c r="C22" s="463" t="s">
        <v>30</v>
      </c>
      <c r="D22" s="20">
        <v>2260</v>
      </c>
      <c r="E22" s="16">
        <v>24</v>
      </c>
      <c r="F22" s="8">
        <v>38</v>
      </c>
      <c r="G22" s="8">
        <v>93</v>
      </c>
      <c r="H22" s="8">
        <v>118</v>
      </c>
      <c r="I22" s="8">
        <v>99</v>
      </c>
      <c r="J22" s="8">
        <v>1302</v>
      </c>
      <c r="K22" s="8">
        <v>586</v>
      </c>
    </row>
    <row r="23" spans="2:11" ht="15.75" customHeight="1">
      <c r="B23" s="476"/>
      <c r="C23" s="464"/>
      <c r="D23" s="19">
        <v>100</v>
      </c>
      <c r="E23" s="15">
        <v>1.1000000000000001</v>
      </c>
      <c r="F23" s="7">
        <v>1.7</v>
      </c>
      <c r="G23" s="7">
        <v>4.0999999999999996</v>
      </c>
      <c r="H23" s="7">
        <v>5.2</v>
      </c>
      <c r="I23" s="7">
        <v>4.4000000000000004</v>
      </c>
      <c r="J23" s="7">
        <v>57.6</v>
      </c>
      <c r="K23" s="7">
        <v>25.9</v>
      </c>
    </row>
    <row r="24" spans="2:11" ht="15.75" customHeight="1">
      <c r="B24" s="476"/>
      <c r="C24" s="463" t="s">
        <v>31</v>
      </c>
      <c r="D24" s="20">
        <v>3142</v>
      </c>
      <c r="E24" s="16">
        <v>43</v>
      </c>
      <c r="F24" s="8">
        <v>62</v>
      </c>
      <c r="G24" s="8">
        <v>128</v>
      </c>
      <c r="H24" s="8">
        <v>181</v>
      </c>
      <c r="I24" s="8">
        <v>143</v>
      </c>
      <c r="J24" s="8">
        <v>1794</v>
      </c>
      <c r="K24" s="8">
        <v>791</v>
      </c>
    </row>
    <row r="25" spans="2:11" ht="15.75" customHeight="1">
      <c r="B25" s="476"/>
      <c r="C25" s="464"/>
      <c r="D25" s="19">
        <v>100</v>
      </c>
      <c r="E25" s="15">
        <v>1.4</v>
      </c>
      <c r="F25" s="7">
        <v>2</v>
      </c>
      <c r="G25" s="7">
        <v>4.0999999999999996</v>
      </c>
      <c r="H25" s="7">
        <v>5.8</v>
      </c>
      <c r="I25" s="7">
        <v>4.5999999999999996</v>
      </c>
      <c r="J25" s="7">
        <v>57.1</v>
      </c>
      <c r="K25" s="7">
        <v>25.2</v>
      </c>
    </row>
    <row r="26" spans="2:11" ht="15.75" customHeight="1">
      <c r="B26" s="476"/>
      <c r="C26" s="463" t="s">
        <v>32</v>
      </c>
      <c r="D26" s="20">
        <v>5338</v>
      </c>
      <c r="E26" s="16">
        <v>87</v>
      </c>
      <c r="F26" s="8">
        <v>101</v>
      </c>
      <c r="G26" s="8">
        <v>278</v>
      </c>
      <c r="H26" s="8">
        <v>357</v>
      </c>
      <c r="I26" s="8">
        <v>257</v>
      </c>
      <c r="J26" s="8">
        <v>2855</v>
      </c>
      <c r="K26" s="8">
        <v>1403</v>
      </c>
    </row>
    <row r="27" spans="2:11" ht="15.75" customHeight="1">
      <c r="B27" s="476"/>
      <c r="C27" s="464"/>
      <c r="D27" s="19">
        <v>100</v>
      </c>
      <c r="E27" s="15">
        <v>1.6</v>
      </c>
      <c r="F27" s="7">
        <v>1.9</v>
      </c>
      <c r="G27" s="7">
        <v>5.2</v>
      </c>
      <c r="H27" s="7">
        <v>6.7</v>
      </c>
      <c r="I27" s="7">
        <v>4.8</v>
      </c>
      <c r="J27" s="7">
        <v>53.5</v>
      </c>
      <c r="K27" s="7">
        <v>26.3</v>
      </c>
    </row>
    <row r="28" spans="2:11" ht="15.75" customHeight="1">
      <c r="B28" s="476"/>
      <c r="C28" s="463" t="s">
        <v>33</v>
      </c>
      <c r="D28" s="20">
        <v>2385</v>
      </c>
      <c r="E28" s="16">
        <v>46</v>
      </c>
      <c r="F28" s="8">
        <v>47</v>
      </c>
      <c r="G28" s="8">
        <v>138</v>
      </c>
      <c r="H28" s="8">
        <v>168</v>
      </c>
      <c r="I28" s="8">
        <v>110</v>
      </c>
      <c r="J28" s="8">
        <v>1247</v>
      </c>
      <c r="K28" s="8">
        <v>629</v>
      </c>
    </row>
    <row r="29" spans="2:11" ht="15.75" customHeight="1">
      <c r="B29" s="476"/>
      <c r="C29" s="464"/>
      <c r="D29" s="19">
        <v>100</v>
      </c>
      <c r="E29" s="15">
        <v>1.9</v>
      </c>
      <c r="F29" s="7">
        <v>2</v>
      </c>
      <c r="G29" s="7">
        <v>5.8</v>
      </c>
      <c r="H29" s="7">
        <v>7</v>
      </c>
      <c r="I29" s="7">
        <v>4.5999999999999996</v>
      </c>
      <c r="J29" s="7">
        <v>52.3</v>
      </c>
      <c r="K29" s="7">
        <v>26.4</v>
      </c>
    </row>
    <row r="30" spans="2:11" ht="15.75" customHeight="1">
      <c r="B30" s="476"/>
      <c r="C30" s="463" t="s">
        <v>140</v>
      </c>
      <c r="D30" s="18">
        <v>5306</v>
      </c>
      <c r="E30" s="14">
        <v>124</v>
      </c>
      <c r="F30" s="4">
        <v>116</v>
      </c>
      <c r="G30" s="4">
        <v>272</v>
      </c>
      <c r="H30" s="4">
        <v>347</v>
      </c>
      <c r="I30" s="4">
        <v>194</v>
      </c>
      <c r="J30" s="4">
        <v>2495</v>
      </c>
      <c r="K30" s="4">
        <v>1758</v>
      </c>
    </row>
    <row r="31" spans="2:11" ht="15.75" customHeight="1">
      <c r="B31" s="477"/>
      <c r="C31" s="473"/>
      <c r="D31" s="17">
        <v>100</v>
      </c>
      <c r="E31" s="13">
        <v>2.2999999999999998</v>
      </c>
      <c r="F31" s="6">
        <v>2.2000000000000002</v>
      </c>
      <c r="G31" s="6">
        <v>5.0999999999999996</v>
      </c>
      <c r="H31" s="6">
        <v>6.5</v>
      </c>
      <c r="I31" s="6">
        <v>3.7</v>
      </c>
      <c r="J31" s="6">
        <v>47</v>
      </c>
      <c r="K31" s="6">
        <v>33.1</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32" priority="283" rank="1"/>
  </conditionalFormatting>
  <conditionalFormatting sqref="E11:K11">
    <cfRule type="top10" dxfId="331" priority="284" rank="1"/>
  </conditionalFormatting>
  <conditionalFormatting sqref="E13:K13">
    <cfRule type="top10" dxfId="330" priority="285" rank="1"/>
  </conditionalFormatting>
  <conditionalFormatting sqref="E15:K15">
    <cfRule type="top10" dxfId="329" priority="286" rank="1"/>
  </conditionalFormatting>
  <conditionalFormatting sqref="E17:K17">
    <cfRule type="top10" dxfId="328" priority="287" rank="1"/>
  </conditionalFormatting>
  <conditionalFormatting sqref="E19:K19">
    <cfRule type="top10" dxfId="327" priority="288" rank="1"/>
  </conditionalFormatting>
  <conditionalFormatting sqref="E21:K21">
    <cfRule type="top10" dxfId="326" priority="289" rank="1"/>
  </conditionalFormatting>
  <conditionalFormatting sqref="E23:K23">
    <cfRule type="top10" dxfId="325" priority="290" rank="1"/>
  </conditionalFormatting>
  <conditionalFormatting sqref="E25:K25">
    <cfRule type="top10" dxfId="324" priority="291" rank="1"/>
  </conditionalFormatting>
  <conditionalFormatting sqref="E27:K27">
    <cfRule type="top10" dxfId="323" priority="292" rank="1"/>
  </conditionalFormatting>
  <conditionalFormatting sqref="E29:K29">
    <cfRule type="top10" dxfId="322" priority="293" rank="1"/>
  </conditionalFormatting>
  <conditionalFormatting sqref="E31:K31">
    <cfRule type="top10" dxfId="321" priority="294"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234</v>
      </c>
    </row>
    <row r="3" spans="1:11" ht="15.75" customHeight="1">
      <c r="B3" s="275" t="s">
        <v>239</v>
      </c>
    </row>
    <row r="4" spans="1:11" ht="15.75" customHeight="1">
      <c r="B4" s="275" t="s">
        <v>243</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267</v>
      </c>
      <c r="F7" s="293" t="s">
        <v>1</v>
      </c>
      <c r="G7" s="293" t="s">
        <v>2</v>
      </c>
      <c r="H7" s="293" t="s">
        <v>3</v>
      </c>
      <c r="I7" s="293" t="s">
        <v>4</v>
      </c>
      <c r="J7" s="293" t="s">
        <v>5</v>
      </c>
      <c r="K7" s="293" t="s">
        <v>50</v>
      </c>
    </row>
    <row r="8" spans="1:11" ht="15.75" customHeight="1" thickTop="1">
      <c r="B8" s="465" t="s">
        <v>138</v>
      </c>
      <c r="C8" s="466"/>
      <c r="D8" s="18">
        <v>27166</v>
      </c>
      <c r="E8" s="14">
        <v>250</v>
      </c>
      <c r="F8" s="4">
        <v>275</v>
      </c>
      <c r="G8" s="4">
        <v>270</v>
      </c>
      <c r="H8" s="4">
        <v>1524</v>
      </c>
      <c r="I8" s="4">
        <v>3087</v>
      </c>
      <c r="J8" s="4">
        <v>13515</v>
      </c>
      <c r="K8" s="4">
        <v>8245</v>
      </c>
    </row>
    <row r="9" spans="1:11" ht="15.75" customHeight="1">
      <c r="B9" s="467"/>
      <c r="C9" s="468"/>
      <c r="D9" s="17">
        <v>100</v>
      </c>
      <c r="E9" s="13">
        <v>0.9</v>
      </c>
      <c r="F9" s="6">
        <v>1</v>
      </c>
      <c r="G9" s="6">
        <v>1</v>
      </c>
      <c r="H9" s="6">
        <v>5.6</v>
      </c>
      <c r="I9" s="6">
        <v>11.4</v>
      </c>
      <c r="J9" s="6">
        <v>49.7</v>
      </c>
      <c r="K9" s="6">
        <v>30.4</v>
      </c>
    </row>
    <row r="10" spans="1:11" ht="15.75" customHeight="1">
      <c r="B10" s="470" t="s">
        <v>139</v>
      </c>
      <c r="C10" s="469" t="s">
        <v>24</v>
      </c>
      <c r="D10" s="18">
        <v>150</v>
      </c>
      <c r="E10" s="14">
        <v>2</v>
      </c>
      <c r="F10" s="4">
        <v>2</v>
      </c>
      <c r="G10" s="4">
        <v>0</v>
      </c>
      <c r="H10" s="4">
        <v>3</v>
      </c>
      <c r="I10" s="4">
        <v>5</v>
      </c>
      <c r="J10" s="4">
        <v>74</v>
      </c>
      <c r="K10" s="4">
        <v>64</v>
      </c>
    </row>
    <row r="11" spans="1:11" ht="15.75" customHeight="1">
      <c r="B11" s="471"/>
      <c r="C11" s="464"/>
      <c r="D11" s="19">
        <v>100</v>
      </c>
      <c r="E11" s="15">
        <v>1.3</v>
      </c>
      <c r="F11" s="7">
        <v>1.3</v>
      </c>
      <c r="G11" s="7">
        <v>0</v>
      </c>
      <c r="H11" s="7">
        <v>2</v>
      </c>
      <c r="I11" s="7">
        <v>3.3</v>
      </c>
      <c r="J11" s="7">
        <v>49.3</v>
      </c>
      <c r="K11" s="7">
        <v>42.7</v>
      </c>
    </row>
    <row r="12" spans="1:11" ht="15.75" customHeight="1">
      <c r="B12" s="471"/>
      <c r="C12" s="463" t="s">
        <v>25</v>
      </c>
      <c r="D12" s="20">
        <v>123</v>
      </c>
      <c r="E12" s="16">
        <v>2</v>
      </c>
      <c r="F12" s="8">
        <v>0</v>
      </c>
      <c r="G12" s="8">
        <v>1</v>
      </c>
      <c r="H12" s="8">
        <v>4</v>
      </c>
      <c r="I12" s="8">
        <v>3</v>
      </c>
      <c r="J12" s="8">
        <v>79</v>
      </c>
      <c r="K12" s="8">
        <v>34</v>
      </c>
    </row>
    <row r="13" spans="1:11" ht="15.75" customHeight="1">
      <c r="B13" s="471"/>
      <c r="C13" s="464"/>
      <c r="D13" s="19">
        <v>100</v>
      </c>
      <c r="E13" s="15">
        <v>1.6</v>
      </c>
      <c r="F13" s="7">
        <v>0</v>
      </c>
      <c r="G13" s="7">
        <v>0.8</v>
      </c>
      <c r="H13" s="7">
        <v>3.3</v>
      </c>
      <c r="I13" s="7">
        <v>2.4</v>
      </c>
      <c r="J13" s="7">
        <v>64.2</v>
      </c>
      <c r="K13" s="7">
        <v>27.6</v>
      </c>
    </row>
    <row r="14" spans="1:11" ht="15.75" customHeight="1">
      <c r="B14" s="471"/>
      <c r="C14" s="463" t="s">
        <v>26</v>
      </c>
      <c r="D14" s="20">
        <v>198</v>
      </c>
      <c r="E14" s="16">
        <v>4</v>
      </c>
      <c r="F14" s="8">
        <v>1</v>
      </c>
      <c r="G14" s="8">
        <v>2</v>
      </c>
      <c r="H14" s="8">
        <v>7</v>
      </c>
      <c r="I14" s="8">
        <v>11</v>
      </c>
      <c r="J14" s="8">
        <v>110</v>
      </c>
      <c r="K14" s="8">
        <v>63</v>
      </c>
    </row>
    <row r="15" spans="1:11" ht="15.75" customHeight="1">
      <c r="B15" s="471"/>
      <c r="C15" s="464"/>
      <c r="D15" s="19">
        <v>100</v>
      </c>
      <c r="E15" s="15">
        <v>2</v>
      </c>
      <c r="F15" s="7">
        <v>0.5</v>
      </c>
      <c r="G15" s="7">
        <v>1</v>
      </c>
      <c r="H15" s="7">
        <v>3.5</v>
      </c>
      <c r="I15" s="7">
        <v>5.6</v>
      </c>
      <c r="J15" s="7">
        <v>55.6</v>
      </c>
      <c r="K15" s="7">
        <v>31.8</v>
      </c>
    </row>
    <row r="16" spans="1:11" ht="15.75" customHeight="1">
      <c r="B16" s="471"/>
      <c r="C16" s="463" t="s">
        <v>27</v>
      </c>
      <c r="D16" s="20">
        <v>558</v>
      </c>
      <c r="E16" s="16">
        <v>3</v>
      </c>
      <c r="F16" s="8">
        <v>1</v>
      </c>
      <c r="G16" s="8">
        <v>2</v>
      </c>
      <c r="H16" s="8">
        <v>7</v>
      </c>
      <c r="I16" s="8">
        <v>26</v>
      </c>
      <c r="J16" s="8">
        <v>333</v>
      </c>
      <c r="K16" s="8">
        <v>186</v>
      </c>
    </row>
    <row r="17" spans="2:11" ht="15.75" customHeight="1">
      <c r="B17" s="471"/>
      <c r="C17" s="464"/>
      <c r="D17" s="19">
        <v>100</v>
      </c>
      <c r="E17" s="15">
        <v>0.5</v>
      </c>
      <c r="F17" s="7">
        <v>0.2</v>
      </c>
      <c r="G17" s="7">
        <v>0.4</v>
      </c>
      <c r="H17" s="7">
        <v>1.3</v>
      </c>
      <c r="I17" s="7">
        <v>4.7</v>
      </c>
      <c r="J17" s="7">
        <v>59.7</v>
      </c>
      <c r="K17" s="7">
        <v>33.299999999999997</v>
      </c>
    </row>
    <row r="18" spans="2:11" ht="15.75" customHeight="1">
      <c r="B18" s="471"/>
      <c r="C18" s="463" t="s">
        <v>28</v>
      </c>
      <c r="D18" s="20">
        <v>622</v>
      </c>
      <c r="E18" s="16">
        <v>3</v>
      </c>
      <c r="F18" s="8">
        <v>5</v>
      </c>
      <c r="G18" s="8">
        <v>3</v>
      </c>
      <c r="H18" s="8">
        <v>17</v>
      </c>
      <c r="I18" s="8">
        <v>65</v>
      </c>
      <c r="J18" s="8">
        <v>353</v>
      </c>
      <c r="K18" s="8">
        <v>176</v>
      </c>
    </row>
    <row r="19" spans="2:11" ht="15.75" customHeight="1">
      <c r="B19" s="471"/>
      <c r="C19" s="464"/>
      <c r="D19" s="19">
        <v>100</v>
      </c>
      <c r="E19" s="15">
        <v>0.5</v>
      </c>
      <c r="F19" s="7">
        <v>0.8</v>
      </c>
      <c r="G19" s="7">
        <v>0.5</v>
      </c>
      <c r="H19" s="7">
        <v>2.7</v>
      </c>
      <c r="I19" s="7">
        <v>10.5</v>
      </c>
      <c r="J19" s="7">
        <v>56.8</v>
      </c>
      <c r="K19" s="7">
        <v>28.3</v>
      </c>
    </row>
    <row r="20" spans="2:11" ht="15.75" customHeight="1">
      <c r="B20" s="471"/>
      <c r="C20" s="463" t="s">
        <v>29</v>
      </c>
      <c r="D20" s="20">
        <v>5123</v>
      </c>
      <c r="E20" s="16">
        <v>43</v>
      </c>
      <c r="F20" s="8">
        <v>33</v>
      </c>
      <c r="G20" s="8">
        <v>37</v>
      </c>
      <c r="H20" s="8">
        <v>184</v>
      </c>
      <c r="I20" s="8">
        <v>503</v>
      </c>
      <c r="J20" s="8">
        <v>2877</v>
      </c>
      <c r="K20" s="8">
        <v>1446</v>
      </c>
    </row>
    <row r="21" spans="2:11" ht="15.75" customHeight="1">
      <c r="B21" s="471"/>
      <c r="C21" s="464"/>
      <c r="D21" s="19">
        <v>100</v>
      </c>
      <c r="E21" s="15">
        <v>0.8</v>
      </c>
      <c r="F21" s="7">
        <v>0.6</v>
      </c>
      <c r="G21" s="7">
        <v>0.7</v>
      </c>
      <c r="H21" s="7">
        <v>3.6</v>
      </c>
      <c r="I21" s="7">
        <v>9.8000000000000007</v>
      </c>
      <c r="J21" s="7">
        <v>56.2</v>
      </c>
      <c r="K21" s="7">
        <v>28.2</v>
      </c>
    </row>
    <row r="22" spans="2:11" ht="15.75" customHeight="1">
      <c r="B22" s="476"/>
      <c r="C22" s="463" t="s">
        <v>30</v>
      </c>
      <c r="D22" s="20">
        <v>2260</v>
      </c>
      <c r="E22" s="16">
        <v>12</v>
      </c>
      <c r="F22" s="8">
        <v>34</v>
      </c>
      <c r="G22" s="8">
        <v>28</v>
      </c>
      <c r="H22" s="8">
        <v>139</v>
      </c>
      <c r="I22" s="8">
        <v>271</v>
      </c>
      <c r="J22" s="8">
        <v>1209</v>
      </c>
      <c r="K22" s="8">
        <v>567</v>
      </c>
    </row>
    <row r="23" spans="2:11" ht="15.75" customHeight="1">
      <c r="B23" s="476"/>
      <c r="C23" s="464"/>
      <c r="D23" s="19">
        <v>100</v>
      </c>
      <c r="E23" s="15">
        <v>0.5</v>
      </c>
      <c r="F23" s="7">
        <v>1.5</v>
      </c>
      <c r="G23" s="7">
        <v>1.2</v>
      </c>
      <c r="H23" s="7">
        <v>6.2</v>
      </c>
      <c r="I23" s="7">
        <v>12</v>
      </c>
      <c r="J23" s="7">
        <v>53.5</v>
      </c>
      <c r="K23" s="7">
        <v>25.1</v>
      </c>
    </row>
    <row r="24" spans="2:11" ht="15.75" customHeight="1">
      <c r="B24" s="476"/>
      <c r="C24" s="463" t="s">
        <v>31</v>
      </c>
      <c r="D24" s="20">
        <v>3142</v>
      </c>
      <c r="E24" s="16">
        <v>24</v>
      </c>
      <c r="F24" s="8">
        <v>28</v>
      </c>
      <c r="G24" s="8">
        <v>24</v>
      </c>
      <c r="H24" s="8">
        <v>180</v>
      </c>
      <c r="I24" s="8">
        <v>383</v>
      </c>
      <c r="J24" s="8">
        <v>1667</v>
      </c>
      <c r="K24" s="8">
        <v>836</v>
      </c>
    </row>
    <row r="25" spans="2:11" ht="15.75" customHeight="1">
      <c r="B25" s="476"/>
      <c r="C25" s="464"/>
      <c r="D25" s="19">
        <v>100</v>
      </c>
      <c r="E25" s="15">
        <v>0.8</v>
      </c>
      <c r="F25" s="7">
        <v>0.9</v>
      </c>
      <c r="G25" s="7">
        <v>0.8</v>
      </c>
      <c r="H25" s="7">
        <v>5.7</v>
      </c>
      <c r="I25" s="7">
        <v>12.2</v>
      </c>
      <c r="J25" s="7">
        <v>53.1</v>
      </c>
      <c r="K25" s="7">
        <v>26.6</v>
      </c>
    </row>
    <row r="26" spans="2:11" ht="15.75" customHeight="1">
      <c r="B26" s="476"/>
      <c r="C26" s="463" t="s">
        <v>32</v>
      </c>
      <c r="D26" s="20">
        <v>5338</v>
      </c>
      <c r="E26" s="16">
        <v>40</v>
      </c>
      <c r="F26" s="8">
        <v>56</v>
      </c>
      <c r="G26" s="8">
        <v>68</v>
      </c>
      <c r="H26" s="8">
        <v>326</v>
      </c>
      <c r="I26" s="8">
        <v>730</v>
      </c>
      <c r="J26" s="8">
        <v>2717</v>
      </c>
      <c r="K26" s="8">
        <v>1401</v>
      </c>
    </row>
    <row r="27" spans="2:11" ht="15.75" customHeight="1">
      <c r="B27" s="476"/>
      <c r="C27" s="464"/>
      <c r="D27" s="19">
        <v>100</v>
      </c>
      <c r="E27" s="15">
        <v>0.7</v>
      </c>
      <c r="F27" s="7">
        <v>1</v>
      </c>
      <c r="G27" s="7">
        <v>1.3</v>
      </c>
      <c r="H27" s="7">
        <v>6.1</v>
      </c>
      <c r="I27" s="7">
        <v>13.7</v>
      </c>
      <c r="J27" s="7">
        <v>50.9</v>
      </c>
      <c r="K27" s="7">
        <v>26.2</v>
      </c>
    </row>
    <row r="28" spans="2:11" ht="15.75" customHeight="1">
      <c r="B28" s="476"/>
      <c r="C28" s="463" t="s">
        <v>33</v>
      </c>
      <c r="D28" s="20">
        <v>2385</v>
      </c>
      <c r="E28" s="16">
        <v>20</v>
      </c>
      <c r="F28" s="8">
        <v>28</v>
      </c>
      <c r="G28" s="8">
        <v>27</v>
      </c>
      <c r="H28" s="8">
        <v>194</v>
      </c>
      <c r="I28" s="8">
        <v>331</v>
      </c>
      <c r="J28" s="8">
        <v>1148</v>
      </c>
      <c r="K28" s="8">
        <v>637</v>
      </c>
    </row>
    <row r="29" spans="2:11" ht="15.75" customHeight="1">
      <c r="B29" s="476"/>
      <c r="C29" s="464"/>
      <c r="D29" s="19">
        <v>100</v>
      </c>
      <c r="E29" s="15">
        <v>0.8</v>
      </c>
      <c r="F29" s="7">
        <v>1.2</v>
      </c>
      <c r="G29" s="7">
        <v>1.1000000000000001</v>
      </c>
      <c r="H29" s="7">
        <v>8.1</v>
      </c>
      <c r="I29" s="7">
        <v>13.9</v>
      </c>
      <c r="J29" s="7">
        <v>48.1</v>
      </c>
      <c r="K29" s="7">
        <v>26.7</v>
      </c>
    </row>
    <row r="30" spans="2:11" ht="15.75" customHeight="1">
      <c r="B30" s="476"/>
      <c r="C30" s="463" t="s">
        <v>140</v>
      </c>
      <c r="D30" s="18">
        <v>5306</v>
      </c>
      <c r="E30" s="14">
        <v>63</v>
      </c>
      <c r="F30" s="4">
        <v>59</v>
      </c>
      <c r="G30" s="4">
        <v>61</v>
      </c>
      <c r="H30" s="4">
        <v>362</v>
      </c>
      <c r="I30" s="4">
        <v>645</v>
      </c>
      <c r="J30" s="4">
        <v>2347</v>
      </c>
      <c r="K30" s="4">
        <v>1769</v>
      </c>
    </row>
    <row r="31" spans="2:11" ht="15.75" customHeight="1">
      <c r="B31" s="477"/>
      <c r="C31" s="473"/>
      <c r="D31" s="17">
        <v>100</v>
      </c>
      <c r="E31" s="13">
        <v>1.2</v>
      </c>
      <c r="F31" s="6">
        <v>1.1000000000000001</v>
      </c>
      <c r="G31" s="6">
        <v>1.1000000000000001</v>
      </c>
      <c r="H31" s="6">
        <v>6.8</v>
      </c>
      <c r="I31" s="6">
        <v>12.2</v>
      </c>
      <c r="J31" s="6">
        <v>44.2</v>
      </c>
      <c r="K31" s="6">
        <v>33.299999999999997</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20" priority="295" rank="1"/>
  </conditionalFormatting>
  <conditionalFormatting sqref="E11:K11">
    <cfRule type="top10" dxfId="319" priority="296" rank="1"/>
  </conditionalFormatting>
  <conditionalFormatting sqref="E13:K13">
    <cfRule type="top10" dxfId="318" priority="297" rank="1"/>
  </conditionalFormatting>
  <conditionalFormatting sqref="E15:K15">
    <cfRule type="top10" dxfId="317" priority="298" rank="1"/>
  </conditionalFormatting>
  <conditionalFormatting sqref="E17:K17">
    <cfRule type="top10" dxfId="316" priority="299" rank="1"/>
  </conditionalFormatting>
  <conditionalFormatting sqref="E19:K19">
    <cfRule type="top10" dxfId="315" priority="300" rank="1"/>
  </conditionalFormatting>
  <conditionalFormatting sqref="E21:K21">
    <cfRule type="top10" dxfId="314" priority="301" rank="1"/>
  </conditionalFormatting>
  <conditionalFormatting sqref="E23:K23">
    <cfRule type="top10" dxfId="313" priority="302" rank="1"/>
  </conditionalFormatting>
  <conditionalFormatting sqref="E25:K25">
    <cfRule type="top10" dxfId="312" priority="303" rank="1"/>
  </conditionalFormatting>
  <conditionalFormatting sqref="E27:K27">
    <cfRule type="top10" dxfId="311" priority="304" rank="1"/>
  </conditionalFormatting>
  <conditionalFormatting sqref="E29:K29">
    <cfRule type="top10" dxfId="310" priority="305" rank="1"/>
  </conditionalFormatting>
  <conditionalFormatting sqref="E31:K31">
    <cfRule type="top10" dxfId="309" priority="306"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244</v>
      </c>
    </row>
    <row r="3" spans="1:11" ht="15.75" customHeight="1">
      <c r="B3" s="275" t="s">
        <v>239</v>
      </c>
    </row>
    <row r="4" spans="1:11" ht="15.75" customHeight="1">
      <c r="B4" s="275" t="s">
        <v>245</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141</v>
      </c>
      <c r="F7" s="293" t="s">
        <v>1</v>
      </c>
      <c r="G7" s="293" t="s">
        <v>2</v>
      </c>
      <c r="H7" s="293" t="s">
        <v>3</v>
      </c>
      <c r="I7" s="293" t="s">
        <v>4</v>
      </c>
      <c r="J7" s="293" t="s">
        <v>5</v>
      </c>
      <c r="K7" s="293" t="s">
        <v>50</v>
      </c>
    </row>
    <row r="8" spans="1:11" ht="15.75" customHeight="1" thickTop="1">
      <c r="B8" s="465" t="s">
        <v>138</v>
      </c>
      <c r="C8" s="466"/>
      <c r="D8" s="18">
        <v>27166</v>
      </c>
      <c r="E8" s="14">
        <v>229</v>
      </c>
      <c r="F8" s="4">
        <v>218</v>
      </c>
      <c r="G8" s="4">
        <v>242</v>
      </c>
      <c r="H8" s="4">
        <v>1579</v>
      </c>
      <c r="I8" s="4">
        <v>8037</v>
      </c>
      <c r="J8" s="4">
        <v>8689</v>
      </c>
      <c r="K8" s="4">
        <v>8172</v>
      </c>
    </row>
    <row r="9" spans="1:11" ht="15.75" customHeight="1">
      <c r="B9" s="467"/>
      <c r="C9" s="468"/>
      <c r="D9" s="17">
        <v>100</v>
      </c>
      <c r="E9" s="13">
        <v>0.8</v>
      </c>
      <c r="F9" s="6">
        <v>0.8</v>
      </c>
      <c r="G9" s="6">
        <v>0.9</v>
      </c>
      <c r="H9" s="6">
        <v>5.8</v>
      </c>
      <c r="I9" s="6">
        <v>29.6</v>
      </c>
      <c r="J9" s="6">
        <v>32</v>
      </c>
      <c r="K9" s="6">
        <v>30.1</v>
      </c>
    </row>
    <row r="10" spans="1:11" ht="15.75" customHeight="1">
      <c r="B10" s="470" t="s">
        <v>139</v>
      </c>
      <c r="C10" s="469" t="s">
        <v>24</v>
      </c>
      <c r="D10" s="18">
        <v>150</v>
      </c>
      <c r="E10" s="14">
        <v>0</v>
      </c>
      <c r="F10" s="4">
        <v>1</v>
      </c>
      <c r="G10" s="4">
        <v>0</v>
      </c>
      <c r="H10" s="4">
        <v>2</v>
      </c>
      <c r="I10" s="4">
        <v>11</v>
      </c>
      <c r="J10" s="4">
        <v>67</v>
      </c>
      <c r="K10" s="4">
        <v>69</v>
      </c>
    </row>
    <row r="11" spans="1:11" ht="15.75" customHeight="1">
      <c r="B11" s="471"/>
      <c r="C11" s="464"/>
      <c r="D11" s="19">
        <v>100</v>
      </c>
      <c r="E11" s="15">
        <v>0</v>
      </c>
      <c r="F11" s="7">
        <v>0.7</v>
      </c>
      <c r="G11" s="7">
        <v>0</v>
      </c>
      <c r="H11" s="7">
        <v>1.3</v>
      </c>
      <c r="I11" s="7">
        <v>7.3</v>
      </c>
      <c r="J11" s="7">
        <v>44.7</v>
      </c>
      <c r="K11" s="7">
        <v>46</v>
      </c>
    </row>
    <row r="12" spans="1:11" ht="15.75" customHeight="1">
      <c r="B12" s="471"/>
      <c r="C12" s="463" t="s">
        <v>25</v>
      </c>
      <c r="D12" s="20">
        <v>123</v>
      </c>
      <c r="E12" s="16">
        <v>0</v>
      </c>
      <c r="F12" s="8">
        <v>0</v>
      </c>
      <c r="G12" s="8">
        <v>0</v>
      </c>
      <c r="H12" s="8">
        <v>2</v>
      </c>
      <c r="I12" s="8">
        <v>13</v>
      </c>
      <c r="J12" s="8">
        <v>73</v>
      </c>
      <c r="K12" s="8">
        <v>35</v>
      </c>
    </row>
    <row r="13" spans="1:11" ht="15.75" customHeight="1">
      <c r="B13" s="471"/>
      <c r="C13" s="464"/>
      <c r="D13" s="19">
        <v>100</v>
      </c>
      <c r="E13" s="15">
        <v>0</v>
      </c>
      <c r="F13" s="7">
        <v>0</v>
      </c>
      <c r="G13" s="7">
        <v>0</v>
      </c>
      <c r="H13" s="7">
        <v>1.6</v>
      </c>
      <c r="I13" s="7">
        <v>10.6</v>
      </c>
      <c r="J13" s="7">
        <v>59.3</v>
      </c>
      <c r="K13" s="7">
        <v>28.5</v>
      </c>
    </row>
    <row r="14" spans="1:11" ht="15.75" customHeight="1">
      <c r="B14" s="471"/>
      <c r="C14" s="463" t="s">
        <v>26</v>
      </c>
      <c r="D14" s="20">
        <v>198</v>
      </c>
      <c r="E14" s="16">
        <v>3</v>
      </c>
      <c r="F14" s="8">
        <v>0</v>
      </c>
      <c r="G14" s="8">
        <v>2</v>
      </c>
      <c r="H14" s="8">
        <v>4</v>
      </c>
      <c r="I14" s="8">
        <v>31</v>
      </c>
      <c r="J14" s="8">
        <v>99</v>
      </c>
      <c r="K14" s="8">
        <v>59</v>
      </c>
    </row>
    <row r="15" spans="1:11" ht="15.75" customHeight="1">
      <c r="B15" s="471"/>
      <c r="C15" s="464"/>
      <c r="D15" s="19">
        <v>100</v>
      </c>
      <c r="E15" s="15">
        <v>1.5</v>
      </c>
      <c r="F15" s="7">
        <v>0</v>
      </c>
      <c r="G15" s="7">
        <v>1</v>
      </c>
      <c r="H15" s="7">
        <v>2</v>
      </c>
      <c r="I15" s="7">
        <v>15.7</v>
      </c>
      <c r="J15" s="7">
        <v>50</v>
      </c>
      <c r="K15" s="7">
        <v>29.8</v>
      </c>
    </row>
    <row r="16" spans="1:11" ht="15.75" customHeight="1">
      <c r="B16" s="471"/>
      <c r="C16" s="463" t="s">
        <v>27</v>
      </c>
      <c r="D16" s="20">
        <v>558</v>
      </c>
      <c r="E16" s="16">
        <v>2</v>
      </c>
      <c r="F16" s="8">
        <v>5</v>
      </c>
      <c r="G16" s="8">
        <v>7</v>
      </c>
      <c r="H16" s="8">
        <v>14</v>
      </c>
      <c r="I16" s="8">
        <v>86</v>
      </c>
      <c r="J16" s="8">
        <v>267</v>
      </c>
      <c r="K16" s="8">
        <v>177</v>
      </c>
    </row>
    <row r="17" spans="2:11" ht="15.75" customHeight="1">
      <c r="B17" s="471"/>
      <c r="C17" s="464"/>
      <c r="D17" s="19">
        <v>100</v>
      </c>
      <c r="E17" s="15">
        <v>0.4</v>
      </c>
      <c r="F17" s="7">
        <v>0.9</v>
      </c>
      <c r="G17" s="7">
        <v>1.3</v>
      </c>
      <c r="H17" s="7">
        <v>2.5</v>
      </c>
      <c r="I17" s="7">
        <v>15.4</v>
      </c>
      <c r="J17" s="7">
        <v>47.8</v>
      </c>
      <c r="K17" s="7">
        <v>31.7</v>
      </c>
    </row>
    <row r="18" spans="2:11" ht="15.75" customHeight="1">
      <c r="B18" s="471"/>
      <c r="C18" s="463" t="s">
        <v>28</v>
      </c>
      <c r="D18" s="20">
        <v>622</v>
      </c>
      <c r="E18" s="16">
        <v>4</v>
      </c>
      <c r="F18" s="8">
        <v>3</v>
      </c>
      <c r="G18" s="8">
        <v>5</v>
      </c>
      <c r="H18" s="8">
        <v>30</v>
      </c>
      <c r="I18" s="8">
        <v>155</v>
      </c>
      <c r="J18" s="8">
        <v>255</v>
      </c>
      <c r="K18" s="8">
        <v>170</v>
      </c>
    </row>
    <row r="19" spans="2:11" ht="15.75" customHeight="1">
      <c r="B19" s="471"/>
      <c r="C19" s="464"/>
      <c r="D19" s="19">
        <v>100</v>
      </c>
      <c r="E19" s="15">
        <v>0.6</v>
      </c>
      <c r="F19" s="7">
        <v>0.5</v>
      </c>
      <c r="G19" s="7">
        <v>0.8</v>
      </c>
      <c r="H19" s="7">
        <v>4.8</v>
      </c>
      <c r="I19" s="7">
        <v>24.9</v>
      </c>
      <c r="J19" s="7">
        <v>41</v>
      </c>
      <c r="K19" s="7">
        <v>27.3</v>
      </c>
    </row>
    <row r="20" spans="2:11" ht="15.75" customHeight="1">
      <c r="B20" s="471"/>
      <c r="C20" s="463" t="s">
        <v>29</v>
      </c>
      <c r="D20" s="20">
        <v>5123</v>
      </c>
      <c r="E20" s="16">
        <v>46</v>
      </c>
      <c r="F20" s="8">
        <v>28</v>
      </c>
      <c r="G20" s="8">
        <v>31</v>
      </c>
      <c r="H20" s="8">
        <v>259</v>
      </c>
      <c r="I20" s="8">
        <v>1383</v>
      </c>
      <c r="J20" s="8">
        <v>1998</v>
      </c>
      <c r="K20" s="8">
        <v>1378</v>
      </c>
    </row>
    <row r="21" spans="2:11" ht="15.75" customHeight="1">
      <c r="B21" s="471"/>
      <c r="C21" s="464"/>
      <c r="D21" s="19">
        <v>100</v>
      </c>
      <c r="E21" s="15">
        <v>0.9</v>
      </c>
      <c r="F21" s="7">
        <v>0.5</v>
      </c>
      <c r="G21" s="7">
        <v>0.6</v>
      </c>
      <c r="H21" s="7">
        <v>5.0999999999999996</v>
      </c>
      <c r="I21" s="7">
        <v>27</v>
      </c>
      <c r="J21" s="7">
        <v>39</v>
      </c>
      <c r="K21" s="7">
        <v>26.9</v>
      </c>
    </row>
    <row r="22" spans="2:11" ht="15.75" customHeight="1">
      <c r="B22" s="476"/>
      <c r="C22" s="463" t="s">
        <v>30</v>
      </c>
      <c r="D22" s="20">
        <v>2260</v>
      </c>
      <c r="E22" s="16">
        <v>10</v>
      </c>
      <c r="F22" s="8">
        <v>20</v>
      </c>
      <c r="G22" s="8">
        <v>28</v>
      </c>
      <c r="H22" s="8">
        <v>136</v>
      </c>
      <c r="I22" s="8">
        <v>727</v>
      </c>
      <c r="J22" s="8">
        <v>751</v>
      </c>
      <c r="K22" s="8">
        <v>588</v>
      </c>
    </row>
    <row r="23" spans="2:11" ht="15.75" customHeight="1">
      <c r="B23" s="476"/>
      <c r="C23" s="464"/>
      <c r="D23" s="19">
        <v>100</v>
      </c>
      <c r="E23" s="15">
        <v>0.4</v>
      </c>
      <c r="F23" s="7">
        <v>0.9</v>
      </c>
      <c r="G23" s="7">
        <v>1.2</v>
      </c>
      <c r="H23" s="7">
        <v>6</v>
      </c>
      <c r="I23" s="7">
        <v>32.200000000000003</v>
      </c>
      <c r="J23" s="7">
        <v>33.200000000000003</v>
      </c>
      <c r="K23" s="7">
        <v>26</v>
      </c>
    </row>
    <row r="24" spans="2:11" ht="15.75" customHeight="1">
      <c r="B24" s="476"/>
      <c r="C24" s="463" t="s">
        <v>31</v>
      </c>
      <c r="D24" s="20">
        <v>3142</v>
      </c>
      <c r="E24" s="16">
        <v>17</v>
      </c>
      <c r="F24" s="8">
        <v>16</v>
      </c>
      <c r="G24" s="8">
        <v>26</v>
      </c>
      <c r="H24" s="8">
        <v>237</v>
      </c>
      <c r="I24" s="8">
        <v>1078</v>
      </c>
      <c r="J24" s="8">
        <v>983</v>
      </c>
      <c r="K24" s="8">
        <v>785</v>
      </c>
    </row>
    <row r="25" spans="2:11" ht="15.75" customHeight="1">
      <c r="B25" s="476"/>
      <c r="C25" s="464"/>
      <c r="D25" s="19">
        <v>100</v>
      </c>
      <c r="E25" s="15">
        <v>0.5</v>
      </c>
      <c r="F25" s="7">
        <v>0.5</v>
      </c>
      <c r="G25" s="7">
        <v>0.8</v>
      </c>
      <c r="H25" s="7">
        <v>7.5</v>
      </c>
      <c r="I25" s="7">
        <v>34.299999999999997</v>
      </c>
      <c r="J25" s="7">
        <v>31.3</v>
      </c>
      <c r="K25" s="7">
        <v>25</v>
      </c>
    </row>
    <row r="26" spans="2:11" ht="15.75" customHeight="1">
      <c r="B26" s="476"/>
      <c r="C26" s="463" t="s">
        <v>32</v>
      </c>
      <c r="D26" s="20">
        <v>5338</v>
      </c>
      <c r="E26" s="16">
        <v>41</v>
      </c>
      <c r="F26" s="8">
        <v>57</v>
      </c>
      <c r="G26" s="8">
        <v>58</v>
      </c>
      <c r="H26" s="8">
        <v>378</v>
      </c>
      <c r="I26" s="8">
        <v>1896</v>
      </c>
      <c r="J26" s="8">
        <v>1541</v>
      </c>
      <c r="K26" s="8">
        <v>1367</v>
      </c>
    </row>
    <row r="27" spans="2:11" ht="15.75" customHeight="1">
      <c r="B27" s="476"/>
      <c r="C27" s="464"/>
      <c r="D27" s="19">
        <v>100</v>
      </c>
      <c r="E27" s="15">
        <v>0.8</v>
      </c>
      <c r="F27" s="7">
        <v>1.1000000000000001</v>
      </c>
      <c r="G27" s="7">
        <v>1.1000000000000001</v>
      </c>
      <c r="H27" s="7">
        <v>7.1</v>
      </c>
      <c r="I27" s="7">
        <v>35.5</v>
      </c>
      <c r="J27" s="7">
        <v>28.9</v>
      </c>
      <c r="K27" s="7">
        <v>25.6</v>
      </c>
    </row>
    <row r="28" spans="2:11" ht="15.75" customHeight="1">
      <c r="B28" s="476"/>
      <c r="C28" s="463" t="s">
        <v>33</v>
      </c>
      <c r="D28" s="20">
        <v>2385</v>
      </c>
      <c r="E28" s="16">
        <v>18</v>
      </c>
      <c r="F28" s="8">
        <v>26</v>
      </c>
      <c r="G28" s="8">
        <v>16</v>
      </c>
      <c r="H28" s="8">
        <v>185</v>
      </c>
      <c r="I28" s="8">
        <v>861</v>
      </c>
      <c r="J28" s="8">
        <v>628</v>
      </c>
      <c r="K28" s="8">
        <v>651</v>
      </c>
    </row>
    <row r="29" spans="2:11" ht="15.75" customHeight="1">
      <c r="B29" s="476"/>
      <c r="C29" s="464"/>
      <c r="D29" s="19">
        <v>100</v>
      </c>
      <c r="E29" s="15">
        <v>0.8</v>
      </c>
      <c r="F29" s="7">
        <v>1.1000000000000001</v>
      </c>
      <c r="G29" s="7">
        <v>0.7</v>
      </c>
      <c r="H29" s="7">
        <v>7.8</v>
      </c>
      <c r="I29" s="7">
        <v>36.1</v>
      </c>
      <c r="J29" s="7">
        <v>26.3</v>
      </c>
      <c r="K29" s="7">
        <v>27.3</v>
      </c>
    </row>
    <row r="30" spans="2:11" ht="15.75" customHeight="1">
      <c r="B30" s="476"/>
      <c r="C30" s="463" t="s">
        <v>140</v>
      </c>
      <c r="D30" s="18">
        <v>5306</v>
      </c>
      <c r="E30" s="14">
        <v>61</v>
      </c>
      <c r="F30" s="4">
        <v>55</v>
      </c>
      <c r="G30" s="4">
        <v>54</v>
      </c>
      <c r="H30" s="4">
        <v>291</v>
      </c>
      <c r="I30" s="4">
        <v>1473</v>
      </c>
      <c r="J30" s="4">
        <v>1583</v>
      </c>
      <c r="K30" s="4">
        <v>1789</v>
      </c>
    </row>
    <row r="31" spans="2:11" ht="15.75" customHeight="1">
      <c r="B31" s="477"/>
      <c r="C31" s="473"/>
      <c r="D31" s="17">
        <v>100</v>
      </c>
      <c r="E31" s="13">
        <v>1.1000000000000001</v>
      </c>
      <c r="F31" s="6">
        <v>1</v>
      </c>
      <c r="G31" s="6">
        <v>1</v>
      </c>
      <c r="H31" s="6">
        <v>5.5</v>
      </c>
      <c r="I31" s="6">
        <v>27.8</v>
      </c>
      <c r="J31" s="6">
        <v>29.8</v>
      </c>
      <c r="K31" s="6">
        <v>33.700000000000003</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308" priority="307" rank="1"/>
  </conditionalFormatting>
  <conditionalFormatting sqref="E11:K11">
    <cfRule type="top10" dxfId="307" priority="308" rank="1"/>
  </conditionalFormatting>
  <conditionalFormatting sqref="E13:K13">
    <cfRule type="top10" dxfId="306" priority="309" rank="1"/>
  </conditionalFormatting>
  <conditionalFormatting sqref="E15:K15">
    <cfRule type="top10" dxfId="305" priority="310" rank="1"/>
  </conditionalFormatting>
  <conditionalFormatting sqref="E17:K17">
    <cfRule type="top10" dxfId="304" priority="311" rank="1"/>
  </conditionalFormatting>
  <conditionalFormatting sqref="E19:K19">
    <cfRule type="top10" dxfId="303" priority="312" rank="1"/>
  </conditionalFormatting>
  <conditionalFormatting sqref="E21:K21">
    <cfRule type="top10" dxfId="302" priority="313" rank="1"/>
  </conditionalFormatting>
  <conditionalFormatting sqref="E23:K23">
    <cfRule type="top10" dxfId="301" priority="314" rank="1"/>
  </conditionalFormatting>
  <conditionalFormatting sqref="E25:K25">
    <cfRule type="top10" dxfId="300" priority="315" rank="1"/>
  </conditionalFormatting>
  <conditionalFormatting sqref="E27:K27">
    <cfRule type="top10" dxfId="299" priority="316" rank="1"/>
  </conditionalFormatting>
  <conditionalFormatting sqref="E29:K29">
    <cfRule type="top10" dxfId="298" priority="317" rank="1"/>
  </conditionalFormatting>
  <conditionalFormatting sqref="E31:K31">
    <cfRule type="top10" dxfId="297" priority="318"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75" t="s">
        <v>244</v>
      </c>
    </row>
    <row r="3" spans="1:11" ht="15.75" customHeight="1">
      <c r="B3" s="275" t="s">
        <v>239</v>
      </c>
    </row>
    <row r="4" spans="1:11" ht="15.75" customHeight="1">
      <c r="B4" s="275" t="s">
        <v>246</v>
      </c>
    </row>
    <row r="6" spans="1:11" ht="3" customHeight="1">
      <c r="B6" s="270"/>
      <c r="C6" s="9"/>
      <c r="D6" s="271"/>
      <c r="E6" s="11"/>
      <c r="F6" s="272"/>
      <c r="G6" s="272"/>
      <c r="H6" s="272"/>
      <c r="I6" s="272"/>
      <c r="J6" s="272"/>
      <c r="K6" s="272"/>
    </row>
    <row r="7" spans="1:11" s="2" customFormat="1" ht="118.5" customHeight="1" thickBot="1">
      <c r="B7" s="273"/>
      <c r="C7" s="21" t="s">
        <v>137</v>
      </c>
      <c r="D7" s="22" t="s">
        <v>42</v>
      </c>
      <c r="E7" s="23" t="s">
        <v>141</v>
      </c>
      <c r="F7" s="274" t="s">
        <v>1</v>
      </c>
      <c r="G7" s="274" t="s">
        <v>2</v>
      </c>
      <c r="H7" s="274" t="s">
        <v>3</v>
      </c>
      <c r="I7" s="274" t="s">
        <v>4</v>
      </c>
      <c r="J7" s="274" t="s">
        <v>5</v>
      </c>
      <c r="K7" s="274" t="s">
        <v>50</v>
      </c>
    </row>
    <row r="8" spans="1:11" ht="15.75" customHeight="1" thickTop="1">
      <c r="B8" s="465" t="s">
        <v>138</v>
      </c>
      <c r="C8" s="466"/>
      <c r="D8" s="18">
        <v>27166</v>
      </c>
      <c r="E8" s="14">
        <v>3528</v>
      </c>
      <c r="F8" s="4">
        <v>1366</v>
      </c>
      <c r="G8" s="4">
        <v>362</v>
      </c>
      <c r="H8" s="4">
        <v>608</v>
      </c>
      <c r="I8" s="4">
        <v>1166</v>
      </c>
      <c r="J8" s="4">
        <v>11655</v>
      </c>
      <c r="K8" s="4">
        <v>8481</v>
      </c>
    </row>
    <row r="9" spans="1:11" ht="15.75" customHeight="1">
      <c r="B9" s="467"/>
      <c r="C9" s="468"/>
      <c r="D9" s="17">
        <v>100</v>
      </c>
      <c r="E9" s="13">
        <v>13</v>
      </c>
      <c r="F9" s="6">
        <v>5</v>
      </c>
      <c r="G9" s="6">
        <v>1.3</v>
      </c>
      <c r="H9" s="6">
        <v>2.2000000000000002</v>
      </c>
      <c r="I9" s="6">
        <v>4.3</v>
      </c>
      <c r="J9" s="6">
        <v>42.9</v>
      </c>
      <c r="K9" s="6">
        <v>31.2</v>
      </c>
    </row>
    <row r="10" spans="1:11" ht="15.75" customHeight="1">
      <c r="B10" s="470" t="s">
        <v>139</v>
      </c>
      <c r="C10" s="469" t="s">
        <v>24</v>
      </c>
      <c r="D10" s="18">
        <v>150</v>
      </c>
      <c r="E10" s="14">
        <v>3</v>
      </c>
      <c r="F10" s="4">
        <v>3</v>
      </c>
      <c r="G10" s="4">
        <v>1</v>
      </c>
      <c r="H10" s="4">
        <v>3</v>
      </c>
      <c r="I10" s="4">
        <v>4</v>
      </c>
      <c r="J10" s="4">
        <v>67</v>
      </c>
      <c r="K10" s="4">
        <v>69</v>
      </c>
    </row>
    <row r="11" spans="1:11" ht="15.75" customHeight="1">
      <c r="B11" s="471"/>
      <c r="C11" s="464"/>
      <c r="D11" s="19">
        <v>100</v>
      </c>
      <c r="E11" s="15">
        <v>2</v>
      </c>
      <c r="F11" s="7">
        <v>2</v>
      </c>
      <c r="G11" s="7">
        <v>0.7</v>
      </c>
      <c r="H11" s="7">
        <v>2</v>
      </c>
      <c r="I11" s="7">
        <v>2.7</v>
      </c>
      <c r="J11" s="7">
        <v>44.7</v>
      </c>
      <c r="K11" s="7">
        <v>46</v>
      </c>
    </row>
    <row r="12" spans="1:11" ht="15.75" customHeight="1">
      <c r="B12" s="471"/>
      <c r="C12" s="463" t="s">
        <v>25</v>
      </c>
      <c r="D12" s="20">
        <v>123</v>
      </c>
      <c r="E12" s="16">
        <v>5</v>
      </c>
      <c r="F12" s="8">
        <v>3</v>
      </c>
      <c r="G12" s="8">
        <v>2</v>
      </c>
      <c r="H12" s="8">
        <v>2</v>
      </c>
      <c r="I12" s="8">
        <v>1</v>
      </c>
      <c r="J12" s="8">
        <v>72</v>
      </c>
      <c r="K12" s="8">
        <v>38</v>
      </c>
    </row>
    <row r="13" spans="1:11" ht="15.75" customHeight="1">
      <c r="B13" s="471"/>
      <c r="C13" s="464"/>
      <c r="D13" s="19">
        <v>100</v>
      </c>
      <c r="E13" s="15">
        <v>4.0999999999999996</v>
      </c>
      <c r="F13" s="7">
        <v>2.4</v>
      </c>
      <c r="G13" s="7">
        <v>1.6</v>
      </c>
      <c r="H13" s="7">
        <v>1.6</v>
      </c>
      <c r="I13" s="7">
        <v>0.8</v>
      </c>
      <c r="J13" s="7">
        <v>58.5</v>
      </c>
      <c r="K13" s="7">
        <v>30.9</v>
      </c>
    </row>
    <row r="14" spans="1:11" ht="15.75" customHeight="1">
      <c r="B14" s="471"/>
      <c r="C14" s="463" t="s">
        <v>26</v>
      </c>
      <c r="D14" s="20">
        <v>198</v>
      </c>
      <c r="E14" s="16">
        <v>7</v>
      </c>
      <c r="F14" s="8">
        <v>5</v>
      </c>
      <c r="G14" s="8">
        <v>1</v>
      </c>
      <c r="H14" s="8">
        <v>2</v>
      </c>
      <c r="I14" s="8">
        <v>4</v>
      </c>
      <c r="J14" s="8">
        <v>114</v>
      </c>
      <c r="K14" s="8">
        <v>65</v>
      </c>
    </row>
    <row r="15" spans="1:11" ht="15.75" customHeight="1">
      <c r="B15" s="471"/>
      <c r="C15" s="464"/>
      <c r="D15" s="19">
        <v>100</v>
      </c>
      <c r="E15" s="15">
        <v>3.5</v>
      </c>
      <c r="F15" s="7">
        <v>2.5</v>
      </c>
      <c r="G15" s="7">
        <v>0.5</v>
      </c>
      <c r="H15" s="7">
        <v>1</v>
      </c>
      <c r="I15" s="7">
        <v>2</v>
      </c>
      <c r="J15" s="7">
        <v>57.6</v>
      </c>
      <c r="K15" s="7">
        <v>32.799999999999997</v>
      </c>
    </row>
    <row r="16" spans="1:11" ht="15.75" customHeight="1">
      <c r="B16" s="471"/>
      <c r="C16" s="463" t="s">
        <v>27</v>
      </c>
      <c r="D16" s="20">
        <v>558</v>
      </c>
      <c r="E16" s="16">
        <v>33</v>
      </c>
      <c r="F16" s="8">
        <v>17</v>
      </c>
      <c r="G16" s="8">
        <v>4</v>
      </c>
      <c r="H16" s="8">
        <v>4</v>
      </c>
      <c r="I16" s="8">
        <v>21</v>
      </c>
      <c r="J16" s="8">
        <v>290</v>
      </c>
      <c r="K16" s="8">
        <v>189</v>
      </c>
    </row>
    <row r="17" spans="2:11" ht="15.75" customHeight="1">
      <c r="B17" s="471"/>
      <c r="C17" s="464"/>
      <c r="D17" s="19">
        <v>100</v>
      </c>
      <c r="E17" s="15">
        <v>5.9</v>
      </c>
      <c r="F17" s="7">
        <v>3</v>
      </c>
      <c r="G17" s="7">
        <v>0.7</v>
      </c>
      <c r="H17" s="7">
        <v>0.7</v>
      </c>
      <c r="I17" s="7">
        <v>3.8</v>
      </c>
      <c r="J17" s="7">
        <v>52</v>
      </c>
      <c r="K17" s="7">
        <v>33.9</v>
      </c>
    </row>
    <row r="18" spans="2:11" ht="15.75" customHeight="1">
      <c r="B18" s="471"/>
      <c r="C18" s="463" t="s">
        <v>28</v>
      </c>
      <c r="D18" s="20">
        <v>622</v>
      </c>
      <c r="E18" s="16">
        <v>40</v>
      </c>
      <c r="F18" s="8">
        <v>29</v>
      </c>
      <c r="G18" s="8">
        <v>12</v>
      </c>
      <c r="H18" s="8">
        <v>10</v>
      </c>
      <c r="I18" s="8">
        <v>21</v>
      </c>
      <c r="J18" s="8">
        <v>325</v>
      </c>
      <c r="K18" s="8">
        <v>185</v>
      </c>
    </row>
    <row r="19" spans="2:11" ht="15.75" customHeight="1">
      <c r="B19" s="471"/>
      <c r="C19" s="464"/>
      <c r="D19" s="19">
        <v>100</v>
      </c>
      <c r="E19" s="15">
        <v>6.4</v>
      </c>
      <c r="F19" s="7">
        <v>4.7</v>
      </c>
      <c r="G19" s="7">
        <v>1.9</v>
      </c>
      <c r="H19" s="7">
        <v>1.6</v>
      </c>
      <c r="I19" s="7">
        <v>3.4</v>
      </c>
      <c r="J19" s="7">
        <v>52.3</v>
      </c>
      <c r="K19" s="7">
        <v>29.7</v>
      </c>
    </row>
    <row r="20" spans="2:11" ht="15.75" customHeight="1">
      <c r="B20" s="471"/>
      <c r="C20" s="463" t="s">
        <v>29</v>
      </c>
      <c r="D20" s="20">
        <v>5123</v>
      </c>
      <c r="E20" s="16">
        <v>577</v>
      </c>
      <c r="F20" s="8">
        <v>248</v>
      </c>
      <c r="G20" s="8">
        <v>64</v>
      </c>
      <c r="H20" s="8">
        <v>110</v>
      </c>
      <c r="I20" s="8">
        <v>218</v>
      </c>
      <c r="J20" s="8">
        <v>2468</v>
      </c>
      <c r="K20" s="8">
        <v>1438</v>
      </c>
    </row>
    <row r="21" spans="2:11" ht="15.75" customHeight="1">
      <c r="B21" s="471"/>
      <c r="C21" s="464"/>
      <c r="D21" s="19">
        <v>100</v>
      </c>
      <c r="E21" s="15">
        <v>11.3</v>
      </c>
      <c r="F21" s="7">
        <v>4.8</v>
      </c>
      <c r="G21" s="7">
        <v>1.2</v>
      </c>
      <c r="H21" s="7">
        <v>2.1</v>
      </c>
      <c r="I21" s="7">
        <v>4.3</v>
      </c>
      <c r="J21" s="7">
        <v>48.2</v>
      </c>
      <c r="K21" s="7">
        <v>28.1</v>
      </c>
    </row>
    <row r="22" spans="2:11" ht="15.75" customHeight="1">
      <c r="B22" s="476"/>
      <c r="C22" s="463" t="s">
        <v>30</v>
      </c>
      <c r="D22" s="20">
        <v>2260</v>
      </c>
      <c r="E22" s="16">
        <v>289</v>
      </c>
      <c r="F22" s="8">
        <v>121</v>
      </c>
      <c r="G22" s="8">
        <v>43</v>
      </c>
      <c r="H22" s="8">
        <v>50</v>
      </c>
      <c r="I22" s="8">
        <v>122</v>
      </c>
      <c r="J22" s="8">
        <v>1031</v>
      </c>
      <c r="K22" s="8">
        <v>604</v>
      </c>
    </row>
    <row r="23" spans="2:11" ht="15.75" customHeight="1">
      <c r="B23" s="476"/>
      <c r="C23" s="464"/>
      <c r="D23" s="19">
        <v>100</v>
      </c>
      <c r="E23" s="15">
        <v>12.8</v>
      </c>
      <c r="F23" s="7">
        <v>5.4</v>
      </c>
      <c r="G23" s="7">
        <v>1.9</v>
      </c>
      <c r="H23" s="7">
        <v>2.2000000000000002</v>
      </c>
      <c r="I23" s="7">
        <v>5.4</v>
      </c>
      <c r="J23" s="7">
        <v>45.6</v>
      </c>
      <c r="K23" s="7">
        <v>26.7</v>
      </c>
    </row>
    <row r="24" spans="2:11" ht="15.75" customHeight="1">
      <c r="B24" s="476"/>
      <c r="C24" s="463" t="s">
        <v>31</v>
      </c>
      <c r="D24" s="20">
        <v>3142</v>
      </c>
      <c r="E24" s="16">
        <v>472</v>
      </c>
      <c r="F24" s="8">
        <v>195</v>
      </c>
      <c r="G24" s="8">
        <v>35</v>
      </c>
      <c r="H24" s="8">
        <v>90</v>
      </c>
      <c r="I24" s="8">
        <v>147</v>
      </c>
      <c r="J24" s="8">
        <v>1406</v>
      </c>
      <c r="K24" s="8">
        <v>797</v>
      </c>
    </row>
    <row r="25" spans="2:11" ht="15.75" customHeight="1">
      <c r="B25" s="476"/>
      <c r="C25" s="464"/>
      <c r="D25" s="19">
        <v>100</v>
      </c>
      <c r="E25" s="15">
        <v>15</v>
      </c>
      <c r="F25" s="7">
        <v>6.2</v>
      </c>
      <c r="G25" s="7">
        <v>1.1000000000000001</v>
      </c>
      <c r="H25" s="7">
        <v>2.9</v>
      </c>
      <c r="I25" s="7">
        <v>4.7</v>
      </c>
      <c r="J25" s="7">
        <v>44.7</v>
      </c>
      <c r="K25" s="7">
        <v>25.4</v>
      </c>
    </row>
    <row r="26" spans="2:11" ht="15.75" customHeight="1">
      <c r="B26" s="476"/>
      <c r="C26" s="463" t="s">
        <v>32</v>
      </c>
      <c r="D26" s="20">
        <v>5338</v>
      </c>
      <c r="E26" s="16">
        <v>802</v>
      </c>
      <c r="F26" s="8">
        <v>323</v>
      </c>
      <c r="G26" s="8">
        <v>82</v>
      </c>
      <c r="H26" s="8">
        <v>131</v>
      </c>
      <c r="I26" s="8">
        <v>244</v>
      </c>
      <c r="J26" s="8">
        <v>2314</v>
      </c>
      <c r="K26" s="8">
        <v>1442</v>
      </c>
    </row>
    <row r="27" spans="2:11" ht="15.75" customHeight="1">
      <c r="B27" s="476"/>
      <c r="C27" s="464"/>
      <c r="D27" s="19">
        <v>100</v>
      </c>
      <c r="E27" s="15">
        <v>15</v>
      </c>
      <c r="F27" s="7">
        <v>6.1</v>
      </c>
      <c r="G27" s="7">
        <v>1.5</v>
      </c>
      <c r="H27" s="7">
        <v>2.5</v>
      </c>
      <c r="I27" s="7">
        <v>4.5999999999999996</v>
      </c>
      <c r="J27" s="7">
        <v>43.3</v>
      </c>
      <c r="K27" s="7">
        <v>27</v>
      </c>
    </row>
    <row r="28" spans="2:11" ht="15.75" customHeight="1">
      <c r="B28" s="476"/>
      <c r="C28" s="463" t="s">
        <v>33</v>
      </c>
      <c r="D28" s="20">
        <v>2385</v>
      </c>
      <c r="E28" s="16">
        <v>368</v>
      </c>
      <c r="F28" s="8">
        <v>131</v>
      </c>
      <c r="G28" s="8">
        <v>28</v>
      </c>
      <c r="H28" s="8">
        <v>74</v>
      </c>
      <c r="I28" s="8">
        <v>105</v>
      </c>
      <c r="J28" s="8">
        <v>1007</v>
      </c>
      <c r="K28" s="8">
        <v>672</v>
      </c>
    </row>
    <row r="29" spans="2:11" ht="15.75" customHeight="1">
      <c r="B29" s="476"/>
      <c r="C29" s="464"/>
      <c r="D29" s="19">
        <v>100</v>
      </c>
      <c r="E29" s="15">
        <v>15.4</v>
      </c>
      <c r="F29" s="7">
        <v>5.5</v>
      </c>
      <c r="G29" s="7">
        <v>1.2</v>
      </c>
      <c r="H29" s="7">
        <v>3.1</v>
      </c>
      <c r="I29" s="7">
        <v>4.4000000000000004</v>
      </c>
      <c r="J29" s="7">
        <v>42.2</v>
      </c>
      <c r="K29" s="7">
        <v>28.2</v>
      </c>
    </row>
    <row r="30" spans="2:11" ht="15.75" customHeight="1">
      <c r="B30" s="476"/>
      <c r="C30" s="463" t="s">
        <v>140</v>
      </c>
      <c r="D30" s="18">
        <v>5306</v>
      </c>
      <c r="E30" s="14">
        <v>761</v>
      </c>
      <c r="F30" s="4">
        <v>234</v>
      </c>
      <c r="G30" s="4">
        <v>75</v>
      </c>
      <c r="H30" s="4">
        <v>108</v>
      </c>
      <c r="I30" s="4">
        <v>237</v>
      </c>
      <c r="J30" s="4">
        <v>2050</v>
      </c>
      <c r="K30" s="4">
        <v>1841</v>
      </c>
    </row>
    <row r="31" spans="2:11" ht="15.75" customHeight="1">
      <c r="B31" s="477"/>
      <c r="C31" s="473"/>
      <c r="D31" s="17">
        <v>100</v>
      </c>
      <c r="E31" s="13">
        <v>14.3</v>
      </c>
      <c r="F31" s="6">
        <v>4.4000000000000004</v>
      </c>
      <c r="G31" s="6">
        <v>1.4</v>
      </c>
      <c r="H31" s="6">
        <v>2</v>
      </c>
      <c r="I31" s="6">
        <v>4.5</v>
      </c>
      <c r="J31" s="6">
        <v>38.6</v>
      </c>
      <c r="K31" s="6">
        <v>34.700000000000003</v>
      </c>
    </row>
  </sheetData>
  <mergeCells count="13">
    <mergeCell ref="B8:C9"/>
    <mergeCell ref="C10:C11"/>
    <mergeCell ref="C12:C13"/>
    <mergeCell ref="C14:C15"/>
    <mergeCell ref="C16:C17"/>
    <mergeCell ref="B10:B31"/>
    <mergeCell ref="C20:C21"/>
    <mergeCell ref="C22:C23"/>
    <mergeCell ref="C24:C25"/>
    <mergeCell ref="C26:C27"/>
    <mergeCell ref="C28:C29"/>
    <mergeCell ref="C30:C31"/>
    <mergeCell ref="C18:C19"/>
  </mergeCells>
  <phoneticPr fontId="2"/>
  <conditionalFormatting sqref="E9:K9">
    <cfRule type="top10" dxfId="296" priority="319" rank="1"/>
  </conditionalFormatting>
  <conditionalFormatting sqref="E11:K11">
    <cfRule type="top10" dxfId="295" priority="320" rank="1"/>
  </conditionalFormatting>
  <conditionalFormatting sqref="E13:K13">
    <cfRule type="top10" dxfId="294" priority="321" rank="1"/>
  </conditionalFormatting>
  <conditionalFormatting sqref="E15:K15">
    <cfRule type="top10" dxfId="293" priority="322" rank="1"/>
  </conditionalFormatting>
  <conditionalFormatting sqref="E17:K17">
    <cfRule type="top10" dxfId="292" priority="323" rank="1"/>
  </conditionalFormatting>
  <conditionalFormatting sqref="E19:K19">
    <cfRule type="top10" dxfId="291" priority="324" rank="1"/>
  </conditionalFormatting>
  <conditionalFormatting sqref="E21:K21">
    <cfRule type="top10" dxfId="290" priority="325" rank="1"/>
  </conditionalFormatting>
  <conditionalFormatting sqref="E23:K23">
    <cfRule type="top10" dxfId="289" priority="326" rank="1"/>
  </conditionalFormatting>
  <conditionalFormatting sqref="E25:K25">
    <cfRule type="top10" dxfId="288" priority="327" rank="1"/>
  </conditionalFormatting>
  <conditionalFormatting sqref="E27:K27">
    <cfRule type="top10" dxfId="287" priority="328" rank="1"/>
  </conditionalFormatting>
  <conditionalFormatting sqref="E29:K29">
    <cfRule type="top10" dxfId="286" priority="329" rank="1"/>
  </conditionalFormatting>
  <conditionalFormatting sqref="E31:K31">
    <cfRule type="top10" dxfId="285" priority="330"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76" t="s">
        <v>234</v>
      </c>
    </row>
    <row r="3" spans="1:13" ht="15.75" customHeight="1">
      <c r="B3" s="276" t="s">
        <v>239</v>
      </c>
    </row>
    <row r="4" spans="1:13" ht="15.75" customHeight="1">
      <c r="B4" s="276" t="s">
        <v>247</v>
      </c>
    </row>
    <row r="6" spans="1:13" ht="3" customHeight="1">
      <c r="B6" s="289"/>
      <c r="C6" s="9"/>
      <c r="D6" s="290"/>
      <c r="E6" s="11"/>
      <c r="F6" s="291"/>
      <c r="G6" s="291"/>
      <c r="H6" s="291"/>
      <c r="I6" s="291"/>
      <c r="J6" s="291"/>
      <c r="K6" s="291"/>
      <c r="L6" s="291"/>
      <c r="M6" s="291"/>
    </row>
    <row r="7" spans="1:13" s="2" customFormat="1" ht="118.5" customHeight="1" thickBot="1">
      <c r="B7" s="292"/>
      <c r="C7" s="21" t="s">
        <v>137</v>
      </c>
      <c r="D7" s="22" t="s">
        <v>42</v>
      </c>
      <c r="E7" s="23" t="s">
        <v>220</v>
      </c>
      <c r="F7" s="293" t="s">
        <v>38</v>
      </c>
      <c r="G7" s="293" t="s">
        <v>39</v>
      </c>
      <c r="H7" s="293" t="s">
        <v>106</v>
      </c>
      <c r="I7" s="293" t="s">
        <v>40</v>
      </c>
      <c r="J7" s="293" t="s">
        <v>41</v>
      </c>
      <c r="K7" s="293" t="s">
        <v>9</v>
      </c>
      <c r="L7" s="293" t="s">
        <v>10</v>
      </c>
      <c r="M7" s="293" t="s">
        <v>50</v>
      </c>
    </row>
    <row r="8" spans="1:13" ht="15.75" customHeight="1" thickTop="1">
      <c r="B8" s="465" t="s">
        <v>138</v>
      </c>
      <c r="C8" s="466"/>
      <c r="D8" s="18">
        <v>27166</v>
      </c>
      <c r="E8" s="14">
        <v>14486</v>
      </c>
      <c r="F8" s="4">
        <v>4002</v>
      </c>
      <c r="G8" s="4">
        <v>10889</v>
      </c>
      <c r="H8" s="4">
        <v>10031</v>
      </c>
      <c r="I8" s="4">
        <v>4362</v>
      </c>
      <c r="J8" s="4">
        <v>11332</v>
      </c>
      <c r="K8" s="4">
        <v>543</v>
      </c>
      <c r="L8" s="4">
        <v>747</v>
      </c>
      <c r="M8" s="4">
        <v>934</v>
      </c>
    </row>
    <row r="9" spans="1:13" ht="15.75" customHeight="1">
      <c r="B9" s="467"/>
      <c r="C9" s="468"/>
      <c r="D9" s="17">
        <v>100</v>
      </c>
      <c r="E9" s="13">
        <v>53.3</v>
      </c>
      <c r="F9" s="6">
        <v>14.7</v>
      </c>
      <c r="G9" s="6">
        <v>40.1</v>
      </c>
      <c r="H9" s="6">
        <v>36.9</v>
      </c>
      <c r="I9" s="6">
        <v>16.100000000000001</v>
      </c>
      <c r="J9" s="6">
        <v>41.7</v>
      </c>
      <c r="K9" s="6">
        <v>2</v>
      </c>
      <c r="L9" s="6">
        <v>2.7</v>
      </c>
      <c r="M9" s="6">
        <v>3.4</v>
      </c>
    </row>
    <row r="10" spans="1:13" ht="15.75" customHeight="1">
      <c r="B10" s="470" t="s">
        <v>139</v>
      </c>
      <c r="C10" s="469" t="s">
        <v>24</v>
      </c>
      <c r="D10" s="18">
        <v>150</v>
      </c>
      <c r="E10" s="14">
        <v>28</v>
      </c>
      <c r="F10" s="4">
        <v>16</v>
      </c>
      <c r="G10" s="4">
        <v>34</v>
      </c>
      <c r="H10" s="4">
        <v>40</v>
      </c>
      <c r="I10" s="4">
        <v>12</v>
      </c>
      <c r="J10" s="4">
        <v>35</v>
      </c>
      <c r="K10" s="4">
        <v>9</v>
      </c>
      <c r="L10" s="4">
        <v>27</v>
      </c>
      <c r="M10" s="4">
        <v>12</v>
      </c>
    </row>
    <row r="11" spans="1:13" ht="15.75" customHeight="1">
      <c r="B11" s="471"/>
      <c r="C11" s="464"/>
      <c r="D11" s="19">
        <v>100</v>
      </c>
      <c r="E11" s="15">
        <v>18.7</v>
      </c>
      <c r="F11" s="7">
        <v>10.7</v>
      </c>
      <c r="G11" s="7">
        <v>22.7</v>
      </c>
      <c r="H11" s="7">
        <v>26.7</v>
      </c>
      <c r="I11" s="7">
        <v>8</v>
      </c>
      <c r="J11" s="7">
        <v>23.3</v>
      </c>
      <c r="K11" s="7">
        <v>6</v>
      </c>
      <c r="L11" s="7">
        <v>18</v>
      </c>
      <c r="M11" s="7">
        <v>8</v>
      </c>
    </row>
    <row r="12" spans="1:13" ht="15.75" customHeight="1">
      <c r="B12" s="471"/>
      <c r="C12" s="463" t="s">
        <v>25</v>
      </c>
      <c r="D12" s="20">
        <v>123</v>
      </c>
      <c r="E12" s="16">
        <v>24</v>
      </c>
      <c r="F12" s="8">
        <v>8</v>
      </c>
      <c r="G12" s="8">
        <v>31</v>
      </c>
      <c r="H12" s="8">
        <v>25</v>
      </c>
      <c r="I12" s="8">
        <v>11</v>
      </c>
      <c r="J12" s="8">
        <v>17</v>
      </c>
      <c r="K12" s="8">
        <v>6</v>
      </c>
      <c r="L12" s="8">
        <v>27</v>
      </c>
      <c r="M12" s="8">
        <v>10</v>
      </c>
    </row>
    <row r="13" spans="1:13" ht="15.75" customHeight="1">
      <c r="B13" s="471"/>
      <c r="C13" s="464"/>
      <c r="D13" s="19">
        <v>100</v>
      </c>
      <c r="E13" s="15">
        <v>19.5</v>
      </c>
      <c r="F13" s="7">
        <v>6.5</v>
      </c>
      <c r="G13" s="7">
        <v>25.2</v>
      </c>
      <c r="H13" s="7">
        <v>20.3</v>
      </c>
      <c r="I13" s="7">
        <v>8.9</v>
      </c>
      <c r="J13" s="7">
        <v>13.8</v>
      </c>
      <c r="K13" s="7">
        <v>4.9000000000000004</v>
      </c>
      <c r="L13" s="7">
        <v>22</v>
      </c>
      <c r="M13" s="7">
        <v>8.1</v>
      </c>
    </row>
    <row r="14" spans="1:13" ht="15.75" customHeight="1">
      <c r="B14" s="471"/>
      <c r="C14" s="463" t="s">
        <v>26</v>
      </c>
      <c r="D14" s="20">
        <v>198</v>
      </c>
      <c r="E14" s="16">
        <v>40</v>
      </c>
      <c r="F14" s="8">
        <v>29</v>
      </c>
      <c r="G14" s="8">
        <v>44</v>
      </c>
      <c r="H14" s="8">
        <v>48</v>
      </c>
      <c r="I14" s="8">
        <v>21</v>
      </c>
      <c r="J14" s="8">
        <v>60</v>
      </c>
      <c r="K14" s="8">
        <v>8</v>
      </c>
      <c r="L14" s="8">
        <v>25</v>
      </c>
      <c r="M14" s="8">
        <v>10</v>
      </c>
    </row>
    <row r="15" spans="1:13" ht="15.75" customHeight="1">
      <c r="B15" s="471"/>
      <c r="C15" s="464"/>
      <c r="D15" s="19">
        <v>100</v>
      </c>
      <c r="E15" s="15">
        <v>20.2</v>
      </c>
      <c r="F15" s="7">
        <v>14.6</v>
      </c>
      <c r="G15" s="7">
        <v>22.2</v>
      </c>
      <c r="H15" s="7">
        <v>24.2</v>
      </c>
      <c r="I15" s="7">
        <v>10.6</v>
      </c>
      <c r="J15" s="7">
        <v>30.3</v>
      </c>
      <c r="K15" s="7">
        <v>4</v>
      </c>
      <c r="L15" s="7">
        <v>12.6</v>
      </c>
      <c r="M15" s="7">
        <v>5.0999999999999996</v>
      </c>
    </row>
    <row r="16" spans="1:13" ht="15.75" customHeight="1">
      <c r="B16" s="471"/>
      <c r="C16" s="463" t="s">
        <v>27</v>
      </c>
      <c r="D16" s="20">
        <v>558</v>
      </c>
      <c r="E16" s="16">
        <v>171</v>
      </c>
      <c r="F16" s="8">
        <v>61</v>
      </c>
      <c r="G16" s="8">
        <v>170</v>
      </c>
      <c r="H16" s="8">
        <v>166</v>
      </c>
      <c r="I16" s="8">
        <v>60</v>
      </c>
      <c r="J16" s="8">
        <v>153</v>
      </c>
      <c r="K16" s="8">
        <v>17</v>
      </c>
      <c r="L16" s="8">
        <v>58</v>
      </c>
      <c r="M16" s="8">
        <v>21</v>
      </c>
    </row>
    <row r="17" spans="2:13" ht="15.75" customHeight="1">
      <c r="B17" s="471"/>
      <c r="C17" s="464"/>
      <c r="D17" s="19">
        <v>100</v>
      </c>
      <c r="E17" s="15">
        <v>30.6</v>
      </c>
      <c r="F17" s="7">
        <v>10.9</v>
      </c>
      <c r="G17" s="7">
        <v>30.5</v>
      </c>
      <c r="H17" s="7">
        <v>29.7</v>
      </c>
      <c r="I17" s="7">
        <v>10.8</v>
      </c>
      <c r="J17" s="7">
        <v>27.4</v>
      </c>
      <c r="K17" s="7">
        <v>3</v>
      </c>
      <c r="L17" s="7">
        <v>10.4</v>
      </c>
      <c r="M17" s="7">
        <v>3.8</v>
      </c>
    </row>
    <row r="18" spans="2:13" ht="15.75" customHeight="1">
      <c r="B18" s="471"/>
      <c r="C18" s="463" t="s">
        <v>28</v>
      </c>
      <c r="D18" s="20">
        <v>622</v>
      </c>
      <c r="E18" s="16">
        <v>205</v>
      </c>
      <c r="F18" s="8">
        <v>67</v>
      </c>
      <c r="G18" s="8">
        <v>223</v>
      </c>
      <c r="H18" s="8">
        <v>200</v>
      </c>
      <c r="I18" s="8">
        <v>90</v>
      </c>
      <c r="J18" s="8">
        <v>202</v>
      </c>
      <c r="K18" s="8">
        <v>18</v>
      </c>
      <c r="L18" s="8">
        <v>45</v>
      </c>
      <c r="M18" s="8">
        <v>11</v>
      </c>
    </row>
    <row r="19" spans="2:13" ht="15.75" customHeight="1">
      <c r="B19" s="471"/>
      <c r="C19" s="464"/>
      <c r="D19" s="19">
        <v>100</v>
      </c>
      <c r="E19" s="15">
        <v>33</v>
      </c>
      <c r="F19" s="7">
        <v>10.8</v>
      </c>
      <c r="G19" s="7">
        <v>35.9</v>
      </c>
      <c r="H19" s="7">
        <v>32.200000000000003</v>
      </c>
      <c r="I19" s="7">
        <v>14.5</v>
      </c>
      <c r="J19" s="7">
        <v>32.5</v>
      </c>
      <c r="K19" s="7">
        <v>2.9</v>
      </c>
      <c r="L19" s="7">
        <v>7.2</v>
      </c>
      <c r="M19" s="7">
        <v>1.8</v>
      </c>
    </row>
    <row r="20" spans="2:13" ht="15.75" customHeight="1">
      <c r="B20" s="471"/>
      <c r="C20" s="463" t="s">
        <v>29</v>
      </c>
      <c r="D20" s="20">
        <v>5123</v>
      </c>
      <c r="E20" s="16">
        <v>2341</v>
      </c>
      <c r="F20" s="8">
        <v>699</v>
      </c>
      <c r="G20" s="8">
        <v>1769</v>
      </c>
      <c r="H20" s="8">
        <v>1764</v>
      </c>
      <c r="I20" s="8">
        <v>741</v>
      </c>
      <c r="J20" s="8">
        <v>1850</v>
      </c>
      <c r="K20" s="8">
        <v>119</v>
      </c>
      <c r="L20" s="8">
        <v>248</v>
      </c>
      <c r="M20" s="8">
        <v>96</v>
      </c>
    </row>
    <row r="21" spans="2:13" ht="15.75" customHeight="1">
      <c r="B21" s="471"/>
      <c r="C21" s="464"/>
      <c r="D21" s="19">
        <v>100</v>
      </c>
      <c r="E21" s="15">
        <v>45.7</v>
      </c>
      <c r="F21" s="7">
        <v>13.6</v>
      </c>
      <c r="G21" s="7">
        <v>34.5</v>
      </c>
      <c r="H21" s="7">
        <v>34.4</v>
      </c>
      <c r="I21" s="7">
        <v>14.5</v>
      </c>
      <c r="J21" s="7">
        <v>36.1</v>
      </c>
      <c r="K21" s="7">
        <v>2.2999999999999998</v>
      </c>
      <c r="L21" s="7">
        <v>4.8</v>
      </c>
      <c r="M21" s="7">
        <v>1.9</v>
      </c>
    </row>
    <row r="22" spans="2:13" ht="15.75" customHeight="1">
      <c r="B22" s="476"/>
      <c r="C22" s="463" t="s">
        <v>30</v>
      </c>
      <c r="D22" s="20">
        <v>2260</v>
      </c>
      <c r="E22" s="16">
        <v>1170</v>
      </c>
      <c r="F22" s="8">
        <v>327</v>
      </c>
      <c r="G22" s="8">
        <v>863</v>
      </c>
      <c r="H22" s="8">
        <v>807</v>
      </c>
      <c r="I22" s="8">
        <v>363</v>
      </c>
      <c r="J22" s="8">
        <v>930</v>
      </c>
      <c r="K22" s="8">
        <v>38</v>
      </c>
      <c r="L22" s="8">
        <v>54</v>
      </c>
      <c r="M22" s="8">
        <v>45</v>
      </c>
    </row>
    <row r="23" spans="2:13" ht="15.75" customHeight="1">
      <c r="B23" s="476"/>
      <c r="C23" s="464"/>
      <c r="D23" s="19">
        <v>100</v>
      </c>
      <c r="E23" s="15">
        <v>51.8</v>
      </c>
      <c r="F23" s="7">
        <v>14.5</v>
      </c>
      <c r="G23" s="7">
        <v>38.200000000000003</v>
      </c>
      <c r="H23" s="7">
        <v>35.700000000000003</v>
      </c>
      <c r="I23" s="7">
        <v>16.100000000000001</v>
      </c>
      <c r="J23" s="7">
        <v>41.2</v>
      </c>
      <c r="K23" s="7">
        <v>1.7</v>
      </c>
      <c r="L23" s="7">
        <v>2.4</v>
      </c>
      <c r="M23" s="7">
        <v>2</v>
      </c>
    </row>
    <row r="24" spans="2:13" ht="15.75" customHeight="1">
      <c r="B24" s="476"/>
      <c r="C24" s="463" t="s">
        <v>31</v>
      </c>
      <c r="D24" s="20">
        <v>3142</v>
      </c>
      <c r="E24" s="16">
        <v>1847</v>
      </c>
      <c r="F24" s="8">
        <v>448</v>
      </c>
      <c r="G24" s="8">
        <v>1228</v>
      </c>
      <c r="H24" s="8">
        <v>1222</v>
      </c>
      <c r="I24" s="8">
        <v>526</v>
      </c>
      <c r="J24" s="8">
        <v>1422</v>
      </c>
      <c r="K24" s="8">
        <v>74</v>
      </c>
      <c r="L24" s="8">
        <v>55</v>
      </c>
      <c r="M24" s="8">
        <v>51</v>
      </c>
    </row>
    <row r="25" spans="2:13" ht="15.75" customHeight="1">
      <c r="B25" s="476"/>
      <c r="C25" s="464"/>
      <c r="D25" s="19">
        <v>100</v>
      </c>
      <c r="E25" s="15">
        <v>58.8</v>
      </c>
      <c r="F25" s="7">
        <v>14.3</v>
      </c>
      <c r="G25" s="7">
        <v>39.1</v>
      </c>
      <c r="H25" s="7">
        <v>38.9</v>
      </c>
      <c r="I25" s="7">
        <v>16.7</v>
      </c>
      <c r="J25" s="7">
        <v>45.3</v>
      </c>
      <c r="K25" s="7">
        <v>2.4</v>
      </c>
      <c r="L25" s="7">
        <v>1.8</v>
      </c>
      <c r="M25" s="7">
        <v>1.6</v>
      </c>
    </row>
    <row r="26" spans="2:13" ht="15.75" customHeight="1">
      <c r="B26" s="476"/>
      <c r="C26" s="463" t="s">
        <v>32</v>
      </c>
      <c r="D26" s="20">
        <v>5338</v>
      </c>
      <c r="E26" s="16">
        <v>3280</v>
      </c>
      <c r="F26" s="8">
        <v>778</v>
      </c>
      <c r="G26" s="8">
        <v>2398</v>
      </c>
      <c r="H26" s="8">
        <v>2188</v>
      </c>
      <c r="I26" s="8">
        <v>931</v>
      </c>
      <c r="J26" s="8">
        <v>2630</v>
      </c>
      <c r="K26" s="8">
        <v>79</v>
      </c>
      <c r="L26" s="8">
        <v>51</v>
      </c>
      <c r="M26" s="8">
        <v>82</v>
      </c>
    </row>
    <row r="27" spans="2:13" ht="15.75" customHeight="1">
      <c r="B27" s="476"/>
      <c r="C27" s="464"/>
      <c r="D27" s="19">
        <v>100</v>
      </c>
      <c r="E27" s="15">
        <v>61.4</v>
      </c>
      <c r="F27" s="7">
        <v>14.6</v>
      </c>
      <c r="G27" s="7">
        <v>44.9</v>
      </c>
      <c r="H27" s="7">
        <v>41</v>
      </c>
      <c r="I27" s="7">
        <v>17.399999999999999</v>
      </c>
      <c r="J27" s="7">
        <v>49.3</v>
      </c>
      <c r="K27" s="7">
        <v>1.5</v>
      </c>
      <c r="L27" s="7">
        <v>1</v>
      </c>
      <c r="M27" s="7">
        <v>1.5</v>
      </c>
    </row>
    <row r="28" spans="2:13" ht="15.75" customHeight="1">
      <c r="B28" s="476"/>
      <c r="C28" s="463" t="s">
        <v>33</v>
      </c>
      <c r="D28" s="20">
        <v>2385</v>
      </c>
      <c r="E28" s="16">
        <v>1501</v>
      </c>
      <c r="F28" s="8">
        <v>405</v>
      </c>
      <c r="G28" s="8">
        <v>1155</v>
      </c>
      <c r="H28" s="8">
        <v>968</v>
      </c>
      <c r="I28" s="8">
        <v>413</v>
      </c>
      <c r="J28" s="8">
        <v>1121</v>
      </c>
      <c r="K28" s="8">
        <v>33</v>
      </c>
      <c r="L28" s="8">
        <v>23</v>
      </c>
      <c r="M28" s="8">
        <v>40</v>
      </c>
    </row>
    <row r="29" spans="2:13" ht="15.75" customHeight="1">
      <c r="B29" s="476"/>
      <c r="C29" s="464"/>
      <c r="D29" s="19">
        <v>100</v>
      </c>
      <c r="E29" s="15">
        <v>62.9</v>
      </c>
      <c r="F29" s="7">
        <v>17</v>
      </c>
      <c r="G29" s="7">
        <v>48.4</v>
      </c>
      <c r="H29" s="7">
        <v>40.6</v>
      </c>
      <c r="I29" s="7">
        <v>17.3</v>
      </c>
      <c r="J29" s="7">
        <v>47</v>
      </c>
      <c r="K29" s="7">
        <v>1.4</v>
      </c>
      <c r="L29" s="7">
        <v>1</v>
      </c>
      <c r="M29" s="7">
        <v>1.7</v>
      </c>
    </row>
    <row r="30" spans="2:13" ht="15.75" customHeight="1">
      <c r="B30" s="476"/>
      <c r="C30" s="463" t="s">
        <v>140</v>
      </c>
      <c r="D30" s="18">
        <v>5306</v>
      </c>
      <c r="E30" s="14">
        <v>3157</v>
      </c>
      <c r="F30" s="4">
        <v>909</v>
      </c>
      <c r="G30" s="4">
        <v>2355</v>
      </c>
      <c r="H30" s="4">
        <v>2049</v>
      </c>
      <c r="I30" s="4">
        <v>958</v>
      </c>
      <c r="J30" s="4">
        <v>2370</v>
      </c>
      <c r="K30" s="4">
        <v>99</v>
      </c>
      <c r="L30" s="4">
        <v>69</v>
      </c>
      <c r="M30" s="4">
        <v>137</v>
      </c>
    </row>
    <row r="31" spans="2:13" ht="15.75" customHeight="1">
      <c r="B31" s="477"/>
      <c r="C31" s="473"/>
      <c r="D31" s="17">
        <v>100</v>
      </c>
      <c r="E31" s="13">
        <v>59.5</v>
      </c>
      <c r="F31" s="6">
        <v>17.100000000000001</v>
      </c>
      <c r="G31" s="6">
        <v>44.4</v>
      </c>
      <c r="H31" s="6">
        <v>38.6</v>
      </c>
      <c r="I31" s="6">
        <v>18.100000000000001</v>
      </c>
      <c r="J31" s="6">
        <v>44.7</v>
      </c>
      <c r="K31" s="6">
        <v>1.9</v>
      </c>
      <c r="L31" s="6">
        <v>1.3</v>
      </c>
      <c r="M31" s="6">
        <v>2.6</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M9">
    <cfRule type="top10" dxfId="284" priority="331" rank="1"/>
  </conditionalFormatting>
  <conditionalFormatting sqref="E11:M11">
    <cfRule type="top10" dxfId="283" priority="332" rank="1"/>
  </conditionalFormatting>
  <conditionalFormatting sqref="E13:M13">
    <cfRule type="top10" dxfId="282" priority="333" rank="1"/>
  </conditionalFormatting>
  <conditionalFormatting sqref="E15:M15">
    <cfRule type="top10" dxfId="281" priority="334" rank="1"/>
  </conditionalFormatting>
  <conditionalFormatting sqref="E17:M17">
    <cfRule type="top10" dxfId="280" priority="335" rank="1"/>
  </conditionalFormatting>
  <conditionalFormatting sqref="E19:M19">
    <cfRule type="top10" dxfId="279" priority="336" rank="1"/>
  </conditionalFormatting>
  <conditionalFormatting sqref="E21:M21">
    <cfRule type="top10" dxfId="278" priority="337" rank="1"/>
  </conditionalFormatting>
  <conditionalFormatting sqref="E23:M23">
    <cfRule type="top10" dxfId="277" priority="338" rank="1"/>
  </conditionalFormatting>
  <conditionalFormatting sqref="E25:M25">
    <cfRule type="top10" dxfId="276" priority="339" rank="1"/>
  </conditionalFormatting>
  <conditionalFormatting sqref="E27:M27">
    <cfRule type="top10" dxfId="275" priority="340" rank="1"/>
  </conditionalFormatting>
  <conditionalFormatting sqref="E29:M29">
    <cfRule type="top10" dxfId="274" priority="341" rank="1"/>
  </conditionalFormatting>
  <conditionalFormatting sqref="E31:M31">
    <cfRule type="top10" dxfId="273" priority="342"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77" t="s">
        <v>234</v>
      </c>
    </row>
    <row r="3" spans="1:13" ht="15.75" customHeight="1">
      <c r="B3" s="277" t="s">
        <v>239</v>
      </c>
    </row>
    <row r="4" spans="1:13" ht="15.75" customHeight="1">
      <c r="B4" s="277" t="s">
        <v>249</v>
      </c>
    </row>
    <row r="6" spans="1:13" ht="3" customHeight="1">
      <c r="B6" s="289"/>
      <c r="C6" s="9"/>
      <c r="D6" s="290"/>
      <c r="E6" s="11"/>
      <c r="F6" s="291"/>
      <c r="G6" s="291"/>
      <c r="H6" s="291"/>
      <c r="I6" s="291"/>
      <c r="J6" s="291"/>
      <c r="K6" s="291"/>
      <c r="L6" s="291"/>
      <c r="M6" s="291"/>
    </row>
    <row r="7" spans="1:13" s="2" customFormat="1" ht="118.5" customHeight="1" thickBot="1">
      <c r="B7" s="292"/>
      <c r="C7" s="21" t="s">
        <v>137</v>
      </c>
      <c r="D7" s="22" t="s">
        <v>42</v>
      </c>
      <c r="E7" s="23" t="s">
        <v>220</v>
      </c>
      <c r="F7" s="293" t="s">
        <v>38</v>
      </c>
      <c r="G7" s="293" t="s">
        <v>39</v>
      </c>
      <c r="H7" s="293" t="s">
        <v>106</v>
      </c>
      <c r="I7" s="293" t="s">
        <v>40</v>
      </c>
      <c r="J7" s="293" t="s">
        <v>41</v>
      </c>
      <c r="K7" s="293" t="s">
        <v>9</v>
      </c>
      <c r="L7" s="293" t="s">
        <v>10</v>
      </c>
      <c r="M7" s="293" t="s">
        <v>50</v>
      </c>
    </row>
    <row r="8" spans="1:13" ht="15.75" customHeight="1" thickTop="1">
      <c r="B8" s="465" t="s">
        <v>138</v>
      </c>
      <c r="C8" s="466"/>
      <c r="D8" s="18">
        <v>27166</v>
      </c>
      <c r="E8" s="14">
        <v>13681</v>
      </c>
      <c r="F8" s="4">
        <v>3537</v>
      </c>
      <c r="G8" s="4">
        <v>10072</v>
      </c>
      <c r="H8" s="4">
        <v>10421</v>
      </c>
      <c r="I8" s="4">
        <v>5320</v>
      </c>
      <c r="J8" s="4">
        <v>11394</v>
      </c>
      <c r="K8" s="4">
        <v>510</v>
      </c>
      <c r="L8" s="4">
        <v>1236</v>
      </c>
      <c r="M8" s="4">
        <v>1398</v>
      </c>
    </row>
    <row r="9" spans="1:13" ht="15.75" customHeight="1">
      <c r="B9" s="467"/>
      <c r="C9" s="468"/>
      <c r="D9" s="17">
        <v>100</v>
      </c>
      <c r="E9" s="13">
        <v>50.4</v>
      </c>
      <c r="F9" s="6">
        <v>13</v>
      </c>
      <c r="G9" s="6">
        <v>37.1</v>
      </c>
      <c r="H9" s="6">
        <v>38.4</v>
      </c>
      <c r="I9" s="6">
        <v>19.600000000000001</v>
      </c>
      <c r="J9" s="6">
        <v>41.9</v>
      </c>
      <c r="K9" s="6">
        <v>1.9</v>
      </c>
      <c r="L9" s="6">
        <v>4.5</v>
      </c>
      <c r="M9" s="6">
        <v>5.0999999999999996</v>
      </c>
    </row>
    <row r="10" spans="1:13" ht="15.75" customHeight="1">
      <c r="B10" s="470" t="s">
        <v>139</v>
      </c>
      <c r="C10" s="469" t="s">
        <v>24</v>
      </c>
      <c r="D10" s="18">
        <v>150</v>
      </c>
      <c r="E10" s="14">
        <v>26</v>
      </c>
      <c r="F10" s="4">
        <v>13</v>
      </c>
      <c r="G10" s="4">
        <v>28</v>
      </c>
      <c r="H10" s="4">
        <v>34</v>
      </c>
      <c r="I10" s="4">
        <v>9</v>
      </c>
      <c r="J10" s="4">
        <v>37</v>
      </c>
      <c r="K10" s="4">
        <v>12</v>
      </c>
      <c r="L10" s="4">
        <v>35</v>
      </c>
      <c r="M10" s="4">
        <v>19</v>
      </c>
    </row>
    <row r="11" spans="1:13" ht="15.75" customHeight="1">
      <c r="B11" s="471"/>
      <c r="C11" s="464"/>
      <c r="D11" s="19">
        <v>100</v>
      </c>
      <c r="E11" s="15">
        <v>17.3</v>
      </c>
      <c r="F11" s="7">
        <v>8.6999999999999993</v>
      </c>
      <c r="G11" s="7">
        <v>18.7</v>
      </c>
      <c r="H11" s="7">
        <v>22.7</v>
      </c>
      <c r="I11" s="7">
        <v>6</v>
      </c>
      <c r="J11" s="7">
        <v>24.7</v>
      </c>
      <c r="K11" s="7">
        <v>8</v>
      </c>
      <c r="L11" s="7">
        <v>23.3</v>
      </c>
      <c r="M11" s="7">
        <v>12.7</v>
      </c>
    </row>
    <row r="12" spans="1:13" ht="15.75" customHeight="1">
      <c r="B12" s="471"/>
      <c r="C12" s="463" t="s">
        <v>25</v>
      </c>
      <c r="D12" s="20">
        <v>123</v>
      </c>
      <c r="E12" s="16">
        <v>22</v>
      </c>
      <c r="F12" s="8">
        <v>7</v>
      </c>
      <c r="G12" s="8">
        <v>25</v>
      </c>
      <c r="H12" s="8">
        <v>22</v>
      </c>
      <c r="I12" s="8">
        <v>14</v>
      </c>
      <c r="J12" s="8">
        <v>19</v>
      </c>
      <c r="K12" s="8">
        <v>2</v>
      </c>
      <c r="L12" s="8">
        <v>31</v>
      </c>
      <c r="M12" s="8">
        <v>12</v>
      </c>
    </row>
    <row r="13" spans="1:13" ht="15.75" customHeight="1">
      <c r="B13" s="471"/>
      <c r="C13" s="464"/>
      <c r="D13" s="19">
        <v>100</v>
      </c>
      <c r="E13" s="15">
        <v>17.899999999999999</v>
      </c>
      <c r="F13" s="7">
        <v>5.7</v>
      </c>
      <c r="G13" s="7">
        <v>20.3</v>
      </c>
      <c r="H13" s="7">
        <v>17.899999999999999</v>
      </c>
      <c r="I13" s="7">
        <v>11.4</v>
      </c>
      <c r="J13" s="7">
        <v>15.4</v>
      </c>
      <c r="K13" s="7">
        <v>1.6</v>
      </c>
      <c r="L13" s="7">
        <v>25.2</v>
      </c>
      <c r="M13" s="7">
        <v>9.8000000000000007</v>
      </c>
    </row>
    <row r="14" spans="1:13" ht="15.75" customHeight="1">
      <c r="B14" s="471"/>
      <c r="C14" s="463" t="s">
        <v>26</v>
      </c>
      <c r="D14" s="20">
        <v>198</v>
      </c>
      <c r="E14" s="16">
        <v>36</v>
      </c>
      <c r="F14" s="8">
        <v>20</v>
      </c>
      <c r="G14" s="8">
        <v>35</v>
      </c>
      <c r="H14" s="8">
        <v>44</v>
      </c>
      <c r="I14" s="8">
        <v>21</v>
      </c>
      <c r="J14" s="8">
        <v>57</v>
      </c>
      <c r="K14" s="8">
        <v>8</v>
      </c>
      <c r="L14" s="8">
        <v>40</v>
      </c>
      <c r="M14" s="8">
        <v>12</v>
      </c>
    </row>
    <row r="15" spans="1:13" ht="15.75" customHeight="1">
      <c r="B15" s="471"/>
      <c r="C15" s="464"/>
      <c r="D15" s="19">
        <v>100</v>
      </c>
      <c r="E15" s="15">
        <v>18.2</v>
      </c>
      <c r="F15" s="7">
        <v>10.1</v>
      </c>
      <c r="G15" s="7">
        <v>17.7</v>
      </c>
      <c r="H15" s="7">
        <v>22.2</v>
      </c>
      <c r="I15" s="7">
        <v>10.6</v>
      </c>
      <c r="J15" s="7">
        <v>28.8</v>
      </c>
      <c r="K15" s="7">
        <v>4</v>
      </c>
      <c r="L15" s="7">
        <v>20.2</v>
      </c>
      <c r="M15" s="7">
        <v>6.1</v>
      </c>
    </row>
    <row r="16" spans="1:13" ht="15.75" customHeight="1">
      <c r="B16" s="471"/>
      <c r="C16" s="463" t="s">
        <v>27</v>
      </c>
      <c r="D16" s="20">
        <v>558</v>
      </c>
      <c r="E16" s="16">
        <v>171</v>
      </c>
      <c r="F16" s="8">
        <v>47</v>
      </c>
      <c r="G16" s="8">
        <v>135</v>
      </c>
      <c r="H16" s="8">
        <v>157</v>
      </c>
      <c r="I16" s="8">
        <v>58</v>
      </c>
      <c r="J16" s="8">
        <v>142</v>
      </c>
      <c r="K16" s="8">
        <v>11</v>
      </c>
      <c r="L16" s="8">
        <v>74</v>
      </c>
      <c r="M16" s="8">
        <v>42</v>
      </c>
    </row>
    <row r="17" spans="2:13" ht="15.75" customHeight="1">
      <c r="B17" s="471"/>
      <c r="C17" s="464"/>
      <c r="D17" s="19">
        <v>100</v>
      </c>
      <c r="E17" s="15">
        <v>30.6</v>
      </c>
      <c r="F17" s="7">
        <v>8.4</v>
      </c>
      <c r="G17" s="7">
        <v>24.2</v>
      </c>
      <c r="H17" s="7">
        <v>28.1</v>
      </c>
      <c r="I17" s="7">
        <v>10.4</v>
      </c>
      <c r="J17" s="7">
        <v>25.4</v>
      </c>
      <c r="K17" s="7">
        <v>2</v>
      </c>
      <c r="L17" s="7">
        <v>13.3</v>
      </c>
      <c r="M17" s="7">
        <v>7.5</v>
      </c>
    </row>
    <row r="18" spans="2:13" ht="15.75" customHeight="1">
      <c r="B18" s="471"/>
      <c r="C18" s="463" t="s">
        <v>28</v>
      </c>
      <c r="D18" s="20">
        <v>622</v>
      </c>
      <c r="E18" s="16">
        <v>204</v>
      </c>
      <c r="F18" s="8">
        <v>62</v>
      </c>
      <c r="G18" s="8">
        <v>184</v>
      </c>
      <c r="H18" s="8">
        <v>198</v>
      </c>
      <c r="I18" s="8">
        <v>91</v>
      </c>
      <c r="J18" s="8">
        <v>189</v>
      </c>
      <c r="K18" s="8">
        <v>11</v>
      </c>
      <c r="L18" s="8">
        <v>66</v>
      </c>
      <c r="M18" s="8">
        <v>23</v>
      </c>
    </row>
    <row r="19" spans="2:13" ht="15.75" customHeight="1">
      <c r="B19" s="471"/>
      <c r="C19" s="464"/>
      <c r="D19" s="19">
        <v>100</v>
      </c>
      <c r="E19" s="15">
        <v>32.799999999999997</v>
      </c>
      <c r="F19" s="7">
        <v>10</v>
      </c>
      <c r="G19" s="7">
        <v>29.6</v>
      </c>
      <c r="H19" s="7">
        <v>31.8</v>
      </c>
      <c r="I19" s="7">
        <v>14.6</v>
      </c>
      <c r="J19" s="7">
        <v>30.4</v>
      </c>
      <c r="K19" s="7">
        <v>1.8</v>
      </c>
      <c r="L19" s="7">
        <v>10.6</v>
      </c>
      <c r="M19" s="7">
        <v>3.7</v>
      </c>
    </row>
    <row r="20" spans="2:13" ht="15.75" customHeight="1">
      <c r="B20" s="471"/>
      <c r="C20" s="463" t="s">
        <v>29</v>
      </c>
      <c r="D20" s="20">
        <v>5123</v>
      </c>
      <c r="E20" s="16">
        <v>2187</v>
      </c>
      <c r="F20" s="8">
        <v>607</v>
      </c>
      <c r="G20" s="8">
        <v>1585</v>
      </c>
      <c r="H20" s="8">
        <v>1758</v>
      </c>
      <c r="I20" s="8">
        <v>822</v>
      </c>
      <c r="J20" s="8">
        <v>1830</v>
      </c>
      <c r="K20" s="8">
        <v>113</v>
      </c>
      <c r="L20" s="8">
        <v>393</v>
      </c>
      <c r="M20" s="8">
        <v>185</v>
      </c>
    </row>
    <row r="21" spans="2:13" ht="15.75" customHeight="1">
      <c r="B21" s="471"/>
      <c r="C21" s="464"/>
      <c r="D21" s="19">
        <v>100</v>
      </c>
      <c r="E21" s="15">
        <v>42.7</v>
      </c>
      <c r="F21" s="7">
        <v>11.8</v>
      </c>
      <c r="G21" s="7">
        <v>30.9</v>
      </c>
      <c r="H21" s="7">
        <v>34.299999999999997</v>
      </c>
      <c r="I21" s="7">
        <v>16</v>
      </c>
      <c r="J21" s="7">
        <v>35.700000000000003</v>
      </c>
      <c r="K21" s="7">
        <v>2.2000000000000002</v>
      </c>
      <c r="L21" s="7">
        <v>7.7</v>
      </c>
      <c r="M21" s="7">
        <v>3.6</v>
      </c>
    </row>
    <row r="22" spans="2:13" ht="15.75" customHeight="1">
      <c r="B22" s="476"/>
      <c r="C22" s="463" t="s">
        <v>30</v>
      </c>
      <c r="D22" s="20">
        <v>2260</v>
      </c>
      <c r="E22" s="16">
        <v>1135</v>
      </c>
      <c r="F22" s="8">
        <v>307</v>
      </c>
      <c r="G22" s="8">
        <v>813</v>
      </c>
      <c r="H22" s="8">
        <v>823</v>
      </c>
      <c r="I22" s="8">
        <v>435</v>
      </c>
      <c r="J22" s="8">
        <v>898</v>
      </c>
      <c r="K22" s="8">
        <v>45</v>
      </c>
      <c r="L22" s="8">
        <v>104</v>
      </c>
      <c r="M22" s="8">
        <v>75</v>
      </c>
    </row>
    <row r="23" spans="2:13" ht="15.75" customHeight="1">
      <c r="B23" s="476"/>
      <c r="C23" s="464"/>
      <c r="D23" s="19">
        <v>100</v>
      </c>
      <c r="E23" s="15">
        <v>50.2</v>
      </c>
      <c r="F23" s="7">
        <v>13.6</v>
      </c>
      <c r="G23" s="7">
        <v>36</v>
      </c>
      <c r="H23" s="7">
        <v>36.4</v>
      </c>
      <c r="I23" s="7">
        <v>19.2</v>
      </c>
      <c r="J23" s="7">
        <v>39.700000000000003</v>
      </c>
      <c r="K23" s="7">
        <v>2</v>
      </c>
      <c r="L23" s="7">
        <v>4.5999999999999996</v>
      </c>
      <c r="M23" s="7">
        <v>3.3</v>
      </c>
    </row>
    <row r="24" spans="2:13" ht="15.75" customHeight="1">
      <c r="B24" s="476"/>
      <c r="C24" s="463" t="s">
        <v>31</v>
      </c>
      <c r="D24" s="20">
        <v>3142</v>
      </c>
      <c r="E24" s="16">
        <v>1762</v>
      </c>
      <c r="F24" s="8">
        <v>399</v>
      </c>
      <c r="G24" s="8">
        <v>1163</v>
      </c>
      <c r="H24" s="8">
        <v>1312</v>
      </c>
      <c r="I24" s="8">
        <v>648</v>
      </c>
      <c r="J24" s="8">
        <v>1417</v>
      </c>
      <c r="K24" s="8">
        <v>53</v>
      </c>
      <c r="L24" s="8">
        <v>88</v>
      </c>
      <c r="M24" s="8">
        <v>81</v>
      </c>
    </row>
    <row r="25" spans="2:13" ht="15.75" customHeight="1">
      <c r="B25" s="476"/>
      <c r="C25" s="464"/>
      <c r="D25" s="19">
        <v>100</v>
      </c>
      <c r="E25" s="15">
        <v>56.1</v>
      </c>
      <c r="F25" s="7">
        <v>12.7</v>
      </c>
      <c r="G25" s="7">
        <v>37</v>
      </c>
      <c r="H25" s="7">
        <v>41.8</v>
      </c>
      <c r="I25" s="7">
        <v>20.6</v>
      </c>
      <c r="J25" s="7">
        <v>45.1</v>
      </c>
      <c r="K25" s="7">
        <v>1.7</v>
      </c>
      <c r="L25" s="7">
        <v>2.8</v>
      </c>
      <c r="M25" s="7">
        <v>2.6</v>
      </c>
    </row>
    <row r="26" spans="2:13" ht="15.75" customHeight="1">
      <c r="B26" s="476"/>
      <c r="C26" s="463" t="s">
        <v>32</v>
      </c>
      <c r="D26" s="20">
        <v>5338</v>
      </c>
      <c r="E26" s="16">
        <v>3110</v>
      </c>
      <c r="F26" s="8">
        <v>702</v>
      </c>
      <c r="G26" s="8">
        <v>2261</v>
      </c>
      <c r="H26" s="8">
        <v>2325</v>
      </c>
      <c r="I26" s="8">
        <v>1190</v>
      </c>
      <c r="J26" s="8">
        <v>2607</v>
      </c>
      <c r="K26" s="8">
        <v>91</v>
      </c>
      <c r="L26" s="8">
        <v>110</v>
      </c>
      <c r="M26" s="8">
        <v>156</v>
      </c>
    </row>
    <row r="27" spans="2:13" ht="15.75" customHeight="1">
      <c r="B27" s="476"/>
      <c r="C27" s="464"/>
      <c r="D27" s="19">
        <v>100</v>
      </c>
      <c r="E27" s="15">
        <v>58.3</v>
      </c>
      <c r="F27" s="7">
        <v>13.2</v>
      </c>
      <c r="G27" s="7">
        <v>42.4</v>
      </c>
      <c r="H27" s="7">
        <v>43.6</v>
      </c>
      <c r="I27" s="7">
        <v>22.3</v>
      </c>
      <c r="J27" s="7">
        <v>48.8</v>
      </c>
      <c r="K27" s="7">
        <v>1.7</v>
      </c>
      <c r="L27" s="7">
        <v>2.1</v>
      </c>
      <c r="M27" s="7">
        <v>2.9</v>
      </c>
    </row>
    <row r="28" spans="2:13" ht="15.75" customHeight="1">
      <c r="B28" s="476"/>
      <c r="C28" s="463" t="s">
        <v>33</v>
      </c>
      <c r="D28" s="20">
        <v>2385</v>
      </c>
      <c r="E28" s="16">
        <v>1399</v>
      </c>
      <c r="F28" s="8">
        <v>349</v>
      </c>
      <c r="G28" s="8">
        <v>1077</v>
      </c>
      <c r="H28" s="8">
        <v>1028</v>
      </c>
      <c r="I28" s="8">
        <v>538</v>
      </c>
      <c r="J28" s="8">
        <v>1168</v>
      </c>
      <c r="K28" s="8">
        <v>35</v>
      </c>
      <c r="L28" s="8">
        <v>64</v>
      </c>
      <c r="M28" s="8">
        <v>62</v>
      </c>
    </row>
    <row r="29" spans="2:13" ht="15.75" customHeight="1">
      <c r="B29" s="476"/>
      <c r="C29" s="464"/>
      <c r="D29" s="19">
        <v>100</v>
      </c>
      <c r="E29" s="15">
        <v>58.7</v>
      </c>
      <c r="F29" s="7">
        <v>14.6</v>
      </c>
      <c r="G29" s="7">
        <v>45.2</v>
      </c>
      <c r="H29" s="7">
        <v>43.1</v>
      </c>
      <c r="I29" s="7">
        <v>22.6</v>
      </c>
      <c r="J29" s="7">
        <v>49</v>
      </c>
      <c r="K29" s="7">
        <v>1.5</v>
      </c>
      <c r="L29" s="7">
        <v>2.7</v>
      </c>
      <c r="M29" s="7">
        <v>2.6</v>
      </c>
    </row>
    <row r="30" spans="2:13" ht="15.75" customHeight="1">
      <c r="B30" s="476"/>
      <c r="C30" s="463" t="s">
        <v>140</v>
      </c>
      <c r="D30" s="18">
        <v>5306</v>
      </c>
      <c r="E30" s="14">
        <v>2954</v>
      </c>
      <c r="F30" s="4">
        <v>797</v>
      </c>
      <c r="G30" s="4">
        <v>2249</v>
      </c>
      <c r="H30" s="4">
        <v>2208</v>
      </c>
      <c r="I30" s="4">
        <v>1226</v>
      </c>
      <c r="J30" s="4">
        <v>2489</v>
      </c>
      <c r="K30" s="4">
        <v>89</v>
      </c>
      <c r="L30" s="4">
        <v>135</v>
      </c>
      <c r="M30" s="4">
        <v>206</v>
      </c>
    </row>
    <row r="31" spans="2:13" ht="15.75" customHeight="1">
      <c r="B31" s="477"/>
      <c r="C31" s="473"/>
      <c r="D31" s="17">
        <v>100</v>
      </c>
      <c r="E31" s="13">
        <v>55.7</v>
      </c>
      <c r="F31" s="6">
        <v>15</v>
      </c>
      <c r="G31" s="6">
        <v>42.4</v>
      </c>
      <c r="H31" s="6">
        <v>41.6</v>
      </c>
      <c r="I31" s="6">
        <v>23.1</v>
      </c>
      <c r="J31" s="6">
        <v>46.9</v>
      </c>
      <c r="K31" s="6">
        <v>1.7</v>
      </c>
      <c r="L31" s="6">
        <v>2.5</v>
      </c>
      <c r="M31" s="6">
        <v>3.9</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M9">
    <cfRule type="top10" dxfId="272" priority="343" rank="1"/>
  </conditionalFormatting>
  <conditionalFormatting sqref="E11:M11">
    <cfRule type="top10" dxfId="271" priority="344" rank="1"/>
  </conditionalFormatting>
  <conditionalFormatting sqref="E13:M13">
    <cfRule type="top10" dxfId="270" priority="345" rank="1"/>
  </conditionalFormatting>
  <conditionalFormatting sqref="E15:M15">
    <cfRule type="top10" dxfId="269" priority="346" rank="1"/>
  </conditionalFormatting>
  <conditionalFormatting sqref="E17:M17">
    <cfRule type="top10" dxfId="268" priority="347" rank="1"/>
  </conditionalFormatting>
  <conditionalFormatting sqref="E19:M19">
    <cfRule type="top10" dxfId="267" priority="348" rank="1"/>
  </conditionalFormatting>
  <conditionalFormatting sqref="E21:M21">
    <cfRule type="top10" dxfId="266" priority="349" rank="1"/>
  </conditionalFormatting>
  <conditionalFormatting sqref="E23:M23">
    <cfRule type="top10" dxfId="265" priority="350" rank="1"/>
  </conditionalFormatting>
  <conditionalFormatting sqref="E25:M25">
    <cfRule type="top10" dxfId="264" priority="351" rank="1"/>
  </conditionalFormatting>
  <conditionalFormatting sqref="E27:M27">
    <cfRule type="top10" dxfId="263" priority="352" rank="1"/>
  </conditionalFormatting>
  <conditionalFormatting sqref="E29:M29">
    <cfRule type="top10" dxfId="262" priority="353" rank="1"/>
  </conditionalFormatting>
  <conditionalFormatting sqref="E31:M31">
    <cfRule type="top10" dxfId="261" priority="354"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78" t="s">
        <v>234</v>
      </c>
    </row>
    <row r="3" spans="1:13" ht="15.75" customHeight="1">
      <c r="B3" s="278" t="s">
        <v>239</v>
      </c>
    </row>
    <row r="4" spans="1:13" ht="15.75" customHeight="1">
      <c r="B4" s="278" t="s">
        <v>250</v>
      </c>
    </row>
    <row r="6" spans="1:13" ht="3" customHeight="1">
      <c r="B6" s="289"/>
      <c r="C6" s="9"/>
      <c r="D6" s="290"/>
      <c r="E6" s="11"/>
      <c r="F6" s="291"/>
      <c r="G6" s="291"/>
      <c r="H6" s="291"/>
      <c r="I6" s="291"/>
      <c r="J6" s="291"/>
      <c r="K6" s="291"/>
      <c r="L6" s="291"/>
      <c r="M6" s="291"/>
    </row>
    <row r="7" spans="1:13" s="2" customFormat="1" ht="118.5" customHeight="1" thickBot="1">
      <c r="B7" s="292"/>
      <c r="C7" s="21" t="s">
        <v>137</v>
      </c>
      <c r="D7" s="22" t="s">
        <v>42</v>
      </c>
      <c r="E7" s="23" t="s">
        <v>268</v>
      </c>
      <c r="F7" s="293" t="s">
        <v>38</v>
      </c>
      <c r="G7" s="293" t="s">
        <v>39</v>
      </c>
      <c r="H7" s="293" t="s">
        <v>106</v>
      </c>
      <c r="I7" s="293" t="s">
        <v>40</v>
      </c>
      <c r="J7" s="293" t="s">
        <v>41</v>
      </c>
      <c r="K7" s="293" t="s">
        <v>9</v>
      </c>
      <c r="L7" s="293" t="s">
        <v>10</v>
      </c>
      <c r="M7" s="293" t="s">
        <v>50</v>
      </c>
    </row>
    <row r="8" spans="1:13" ht="15.75" customHeight="1" thickTop="1">
      <c r="B8" s="465" t="s">
        <v>138</v>
      </c>
      <c r="C8" s="466"/>
      <c r="D8" s="18">
        <v>27166</v>
      </c>
      <c r="E8" s="14">
        <v>15615</v>
      </c>
      <c r="F8" s="4">
        <v>4878</v>
      </c>
      <c r="G8" s="4">
        <v>10670</v>
      </c>
      <c r="H8" s="4">
        <v>6360</v>
      </c>
      <c r="I8" s="4">
        <v>1163</v>
      </c>
      <c r="J8" s="4">
        <v>2100</v>
      </c>
      <c r="K8" s="4">
        <v>493</v>
      </c>
      <c r="L8" s="4">
        <v>1191</v>
      </c>
      <c r="M8" s="4">
        <v>1037</v>
      </c>
    </row>
    <row r="9" spans="1:13" ht="15.75" customHeight="1">
      <c r="B9" s="467"/>
      <c r="C9" s="468"/>
      <c r="D9" s="17">
        <v>100</v>
      </c>
      <c r="E9" s="13">
        <v>57.5</v>
      </c>
      <c r="F9" s="6">
        <v>18</v>
      </c>
      <c r="G9" s="6">
        <v>39.299999999999997</v>
      </c>
      <c r="H9" s="6">
        <v>23.4</v>
      </c>
      <c r="I9" s="6">
        <v>4.3</v>
      </c>
      <c r="J9" s="6">
        <v>7.7</v>
      </c>
      <c r="K9" s="6">
        <v>1.8</v>
      </c>
      <c r="L9" s="6">
        <v>4.4000000000000004</v>
      </c>
      <c r="M9" s="6">
        <v>3.8</v>
      </c>
    </row>
    <row r="10" spans="1:13" ht="15.75" customHeight="1">
      <c r="B10" s="470" t="s">
        <v>139</v>
      </c>
      <c r="C10" s="469" t="s">
        <v>24</v>
      </c>
      <c r="D10" s="18">
        <v>150</v>
      </c>
      <c r="E10" s="14">
        <v>37</v>
      </c>
      <c r="F10" s="4">
        <v>20</v>
      </c>
      <c r="G10" s="4">
        <v>34</v>
      </c>
      <c r="H10" s="4">
        <v>33</v>
      </c>
      <c r="I10" s="4">
        <v>5</v>
      </c>
      <c r="J10" s="4">
        <v>12</v>
      </c>
      <c r="K10" s="4">
        <v>12</v>
      </c>
      <c r="L10" s="4">
        <v>34</v>
      </c>
      <c r="M10" s="4">
        <v>11</v>
      </c>
    </row>
    <row r="11" spans="1:13" ht="15.75" customHeight="1">
      <c r="B11" s="471"/>
      <c r="C11" s="464"/>
      <c r="D11" s="19">
        <v>100</v>
      </c>
      <c r="E11" s="15">
        <v>24.7</v>
      </c>
      <c r="F11" s="7">
        <v>13.3</v>
      </c>
      <c r="G11" s="7">
        <v>22.7</v>
      </c>
      <c r="H11" s="7">
        <v>22</v>
      </c>
      <c r="I11" s="7">
        <v>3.3</v>
      </c>
      <c r="J11" s="7">
        <v>8</v>
      </c>
      <c r="K11" s="7">
        <v>8</v>
      </c>
      <c r="L11" s="7">
        <v>22.7</v>
      </c>
      <c r="M11" s="7">
        <v>7.3</v>
      </c>
    </row>
    <row r="12" spans="1:13" ht="15.75" customHeight="1">
      <c r="B12" s="471"/>
      <c r="C12" s="463" t="s">
        <v>25</v>
      </c>
      <c r="D12" s="20">
        <v>123</v>
      </c>
      <c r="E12" s="16">
        <v>34</v>
      </c>
      <c r="F12" s="8">
        <v>9</v>
      </c>
      <c r="G12" s="8">
        <v>23</v>
      </c>
      <c r="H12" s="8">
        <v>17</v>
      </c>
      <c r="I12" s="8">
        <v>4</v>
      </c>
      <c r="J12" s="8">
        <v>7</v>
      </c>
      <c r="K12" s="8">
        <v>6</v>
      </c>
      <c r="L12" s="8">
        <v>34</v>
      </c>
      <c r="M12" s="8">
        <v>8</v>
      </c>
    </row>
    <row r="13" spans="1:13" ht="15.75" customHeight="1">
      <c r="B13" s="471"/>
      <c r="C13" s="464"/>
      <c r="D13" s="19">
        <v>100</v>
      </c>
      <c r="E13" s="15">
        <v>27.6</v>
      </c>
      <c r="F13" s="7">
        <v>7.3</v>
      </c>
      <c r="G13" s="7">
        <v>18.7</v>
      </c>
      <c r="H13" s="7">
        <v>13.8</v>
      </c>
      <c r="I13" s="7">
        <v>3.3</v>
      </c>
      <c r="J13" s="7">
        <v>5.7</v>
      </c>
      <c r="K13" s="7">
        <v>4.9000000000000004</v>
      </c>
      <c r="L13" s="7">
        <v>27.6</v>
      </c>
      <c r="M13" s="7">
        <v>6.5</v>
      </c>
    </row>
    <row r="14" spans="1:13" ht="15.75" customHeight="1">
      <c r="B14" s="471"/>
      <c r="C14" s="463" t="s">
        <v>26</v>
      </c>
      <c r="D14" s="20">
        <v>198</v>
      </c>
      <c r="E14" s="16">
        <v>51</v>
      </c>
      <c r="F14" s="8">
        <v>34</v>
      </c>
      <c r="G14" s="8">
        <v>54</v>
      </c>
      <c r="H14" s="8">
        <v>45</v>
      </c>
      <c r="I14" s="8">
        <v>5</v>
      </c>
      <c r="J14" s="8">
        <v>9</v>
      </c>
      <c r="K14" s="8">
        <v>8</v>
      </c>
      <c r="L14" s="8">
        <v>34</v>
      </c>
      <c r="M14" s="8">
        <v>6</v>
      </c>
    </row>
    <row r="15" spans="1:13" ht="15.75" customHeight="1">
      <c r="B15" s="471"/>
      <c r="C15" s="464"/>
      <c r="D15" s="19">
        <v>100</v>
      </c>
      <c r="E15" s="15">
        <v>25.8</v>
      </c>
      <c r="F15" s="7">
        <v>17.2</v>
      </c>
      <c r="G15" s="7">
        <v>27.3</v>
      </c>
      <c r="H15" s="7">
        <v>22.7</v>
      </c>
      <c r="I15" s="7">
        <v>2.5</v>
      </c>
      <c r="J15" s="7">
        <v>4.5</v>
      </c>
      <c r="K15" s="7">
        <v>4</v>
      </c>
      <c r="L15" s="7">
        <v>17.2</v>
      </c>
      <c r="M15" s="7">
        <v>3</v>
      </c>
    </row>
    <row r="16" spans="1:13" ht="15.75" customHeight="1">
      <c r="B16" s="471"/>
      <c r="C16" s="463" t="s">
        <v>27</v>
      </c>
      <c r="D16" s="20">
        <v>558</v>
      </c>
      <c r="E16" s="16">
        <v>206</v>
      </c>
      <c r="F16" s="8">
        <v>70</v>
      </c>
      <c r="G16" s="8">
        <v>150</v>
      </c>
      <c r="H16" s="8">
        <v>115</v>
      </c>
      <c r="I16" s="8">
        <v>19</v>
      </c>
      <c r="J16" s="8">
        <v>23</v>
      </c>
      <c r="K16" s="8">
        <v>21</v>
      </c>
      <c r="L16" s="8">
        <v>80</v>
      </c>
      <c r="M16" s="8">
        <v>26</v>
      </c>
    </row>
    <row r="17" spans="2:13" ht="15.75" customHeight="1">
      <c r="B17" s="471"/>
      <c r="C17" s="464"/>
      <c r="D17" s="19">
        <v>100</v>
      </c>
      <c r="E17" s="15">
        <v>36.9</v>
      </c>
      <c r="F17" s="7">
        <v>12.5</v>
      </c>
      <c r="G17" s="7">
        <v>26.9</v>
      </c>
      <c r="H17" s="7">
        <v>20.6</v>
      </c>
      <c r="I17" s="7">
        <v>3.4</v>
      </c>
      <c r="J17" s="7">
        <v>4.0999999999999996</v>
      </c>
      <c r="K17" s="7">
        <v>3.8</v>
      </c>
      <c r="L17" s="7">
        <v>14.3</v>
      </c>
      <c r="M17" s="7">
        <v>4.7</v>
      </c>
    </row>
    <row r="18" spans="2:13" ht="15.75" customHeight="1">
      <c r="B18" s="471"/>
      <c r="C18" s="463" t="s">
        <v>28</v>
      </c>
      <c r="D18" s="20">
        <v>622</v>
      </c>
      <c r="E18" s="16">
        <v>244</v>
      </c>
      <c r="F18" s="8">
        <v>86</v>
      </c>
      <c r="G18" s="8">
        <v>223</v>
      </c>
      <c r="H18" s="8">
        <v>129</v>
      </c>
      <c r="I18" s="8">
        <v>27</v>
      </c>
      <c r="J18" s="8">
        <v>29</v>
      </c>
      <c r="K18" s="8">
        <v>17</v>
      </c>
      <c r="L18" s="8">
        <v>85</v>
      </c>
      <c r="M18" s="8">
        <v>21</v>
      </c>
    </row>
    <row r="19" spans="2:13" ht="15.75" customHeight="1">
      <c r="B19" s="471"/>
      <c r="C19" s="464"/>
      <c r="D19" s="19">
        <v>100</v>
      </c>
      <c r="E19" s="15">
        <v>39.200000000000003</v>
      </c>
      <c r="F19" s="7">
        <v>13.8</v>
      </c>
      <c r="G19" s="7">
        <v>35.9</v>
      </c>
      <c r="H19" s="7">
        <v>20.7</v>
      </c>
      <c r="I19" s="7">
        <v>4.3</v>
      </c>
      <c r="J19" s="7">
        <v>4.7</v>
      </c>
      <c r="K19" s="7">
        <v>2.7</v>
      </c>
      <c r="L19" s="7">
        <v>13.7</v>
      </c>
      <c r="M19" s="7">
        <v>3.4</v>
      </c>
    </row>
    <row r="20" spans="2:13" ht="15.75" customHeight="1">
      <c r="B20" s="471"/>
      <c r="C20" s="463" t="s">
        <v>29</v>
      </c>
      <c r="D20" s="20">
        <v>5123</v>
      </c>
      <c r="E20" s="16">
        <v>2617</v>
      </c>
      <c r="F20" s="8">
        <v>880</v>
      </c>
      <c r="G20" s="8">
        <v>1709</v>
      </c>
      <c r="H20" s="8">
        <v>1161</v>
      </c>
      <c r="I20" s="8">
        <v>162</v>
      </c>
      <c r="J20" s="8">
        <v>313</v>
      </c>
      <c r="K20" s="8">
        <v>145</v>
      </c>
      <c r="L20" s="8">
        <v>364</v>
      </c>
      <c r="M20" s="8">
        <v>135</v>
      </c>
    </row>
    <row r="21" spans="2:13" ht="15.75" customHeight="1">
      <c r="B21" s="471"/>
      <c r="C21" s="464"/>
      <c r="D21" s="19">
        <v>100</v>
      </c>
      <c r="E21" s="15">
        <v>51.1</v>
      </c>
      <c r="F21" s="7">
        <v>17.2</v>
      </c>
      <c r="G21" s="7">
        <v>33.4</v>
      </c>
      <c r="H21" s="7">
        <v>22.7</v>
      </c>
      <c r="I21" s="7">
        <v>3.2</v>
      </c>
      <c r="J21" s="7">
        <v>6.1</v>
      </c>
      <c r="K21" s="7">
        <v>2.8</v>
      </c>
      <c r="L21" s="7">
        <v>7.1</v>
      </c>
      <c r="M21" s="7">
        <v>2.6</v>
      </c>
    </row>
    <row r="22" spans="2:13" ht="15.75" customHeight="1">
      <c r="B22" s="476"/>
      <c r="C22" s="463" t="s">
        <v>30</v>
      </c>
      <c r="D22" s="20">
        <v>2260</v>
      </c>
      <c r="E22" s="16">
        <v>1292</v>
      </c>
      <c r="F22" s="8">
        <v>410</v>
      </c>
      <c r="G22" s="8">
        <v>834</v>
      </c>
      <c r="H22" s="8">
        <v>517</v>
      </c>
      <c r="I22" s="8">
        <v>95</v>
      </c>
      <c r="J22" s="8">
        <v>146</v>
      </c>
      <c r="K22" s="8">
        <v>36</v>
      </c>
      <c r="L22" s="8">
        <v>97</v>
      </c>
      <c r="M22" s="8">
        <v>47</v>
      </c>
    </row>
    <row r="23" spans="2:13" ht="15.75" customHeight="1">
      <c r="B23" s="476"/>
      <c r="C23" s="464"/>
      <c r="D23" s="19">
        <v>100</v>
      </c>
      <c r="E23" s="15">
        <v>57.2</v>
      </c>
      <c r="F23" s="7">
        <v>18.100000000000001</v>
      </c>
      <c r="G23" s="7">
        <v>36.9</v>
      </c>
      <c r="H23" s="7">
        <v>22.9</v>
      </c>
      <c r="I23" s="7">
        <v>4.2</v>
      </c>
      <c r="J23" s="7">
        <v>6.5</v>
      </c>
      <c r="K23" s="7">
        <v>1.6</v>
      </c>
      <c r="L23" s="7">
        <v>4.3</v>
      </c>
      <c r="M23" s="7">
        <v>2.1</v>
      </c>
    </row>
    <row r="24" spans="2:13" ht="15.75" customHeight="1">
      <c r="B24" s="476"/>
      <c r="C24" s="463" t="s">
        <v>31</v>
      </c>
      <c r="D24" s="20">
        <v>3142</v>
      </c>
      <c r="E24" s="16">
        <v>1977</v>
      </c>
      <c r="F24" s="8">
        <v>538</v>
      </c>
      <c r="G24" s="8">
        <v>1153</v>
      </c>
      <c r="H24" s="8">
        <v>728</v>
      </c>
      <c r="I24" s="8">
        <v>127</v>
      </c>
      <c r="J24" s="8">
        <v>235</v>
      </c>
      <c r="K24" s="8">
        <v>47</v>
      </c>
      <c r="L24" s="8">
        <v>128</v>
      </c>
      <c r="M24" s="8">
        <v>58</v>
      </c>
    </row>
    <row r="25" spans="2:13" ht="15.75" customHeight="1">
      <c r="B25" s="476"/>
      <c r="C25" s="464"/>
      <c r="D25" s="19">
        <v>100</v>
      </c>
      <c r="E25" s="15">
        <v>62.9</v>
      </c>
      <c r="F25" s="7">
        <v>17.100000000000001</v>
      </c>
      <c r="G25" s="7">
        <v>36.700000000000003</v>
      </c>
      <c r="H25" s="7">
        <v>23.2</v>
      </c>
      <c r="I25" s="7">
        <v>4</v>
      </c>
      <c r="J25" s="7">
        <v>7.5</v>
      </c>
      <c r="K25" s="7">
        <v>1.5</v>
      </c>
      <c r="L25" s="7">
        <v>4.0999999999999996</v>
      </c>
      <c r="M25" s="7">
        <v>1.8</v>
      </c>
    </row>
    <row r="26" spans="2:13" ht="15.75" customHeight="1">
      <c r="B26" s="476"/>
      <c r="C26" s="463" t="s">
        <v>32</v>
      </c>
      <c r="D26" s="20">
        <v>5338</v>
      </c>
      <c r="E26" s="16">
        <v>3454</v>
      </c>
      <c r="F26" s="8">
        <v>947</v>
      </c>
      <c r="G26" s="8">
        <v>2312</v>
      </c>
      <c r="H26" s="8">
        <v>1300</v>
      </c>
      <c r="I26" s="8">
        <v>227</v>
      </c>
      <c r="J26" s="8">
        <v>461</v>
      </c>
      <c r="K26" s="8">
        <v>63</v>
      </c>
      <c r="L26" s="8">
        <v>115</v>
      </c>
      <c r="M26" s="8">
        <v>110</v>
      </c>
    </row>
    <row r="27" spans="2:13" ht="15.75" customHeight="1">
      <c r="B27" s="476"/>
      <c r="C27" s="464"/>
      <c r="D27" s="19">
        <v>100</v>
      </c>
      <c r="E27" s="15">
        <v>64.7</v>
      </c>
      <c r="F27" s="7">
        <v>17.7</v>
      </c>
      <c r="G27" s="7">
        <v>43.3</v>
      </c>
      <c r="H27" s="7">
        <v>24.4</v>
      </c>
      <c r="I27" s="7">
        <v>4.3</v>
      </c>
      <c r="J27" s="7">
        <v>8.6</v>
      </c>
      <c r="K27" s="7">
        <v>1.2</v>
      </c>
      <c r="L27" s="7">
        <v>2.2000000000000002</v>
      </c>
      <c r="M27" s="7">
        <v>2.1</v>
      </c>
    </row>
    <row r="28" spans="2:13" ht="15.75" customHeight="1">
      <c r="B28" s="476"/>
      <c r="C28" s="463" t="s">
        <v>33</v>
      </c>
      <c r="D28" s="20">
        <v>2385</v>
      </c>
      <c r="E28" s="16">
        <v>1586</v>
      </c>
      <c r="F28" s="8">
        <v>474</v>
      </c>
      <c r="G28" s="8">
        <v>1115</v>
      </c>
      <c r="H28" s="8">
        <v>608</v>
      </c>
      <c r="I28" s="8">
        <v>125</v>
      </c>
      <c r="J28" s="8">
        <v>216</v>
      </c>
      <c r="K28" s="8">
        <v>23</v>
      </c>
      <c r="L28" s="8">
        <v>42</v>
      </c>
      <c r="M28" s="8">
        <v>40</v>
      </c>
    </row>
    <row r="29" spans="2:13" ht="15.75" customHeight="1">
      <c r="B29" s="476"/>
      <c r="C29" s="464"/>
      <c r="D29" s="19">
        <v>100</v>
      </c>
      <c r="E29" s="15">
        <v>66.5</v>
      </c>
      <c r="F29" s="7">
        <v>19.899999999999999</v>
      </c>
      <c r="G29" s="7">
        <v>46.8</v>
      </c>
      <c r="H29" s="7">
        <v>25.5</v>
      </c>
      <c r="I29" s="7">
        <v>5.2</v>
      </c>
      <c r="J29" s="7">
        <v>9.1</v>
      </c>
      <c r="K29" s="7">
        <v>1</v>
      </c>
      <c r="L29" s="7">
        <v>1.8</v>
      </c>
      <c r="M29" s="7">
        <v>1.7</v>
      </c>
    </row>
    <row r="30" spans="2:13" ht="15.75" customHeight="1">
      <c r="B30" s="476"/>
      <c r="C30" s="463" t="s">
        <v>140</v>
      </c>
      <c r="D30" s="18">
        <v>5306</v>
      </c>
      <c r="E30" s="14">
        <v>3321</v>
      </c>
      <c r="F30" s="4">
        <v>1083</v>
      </c>
      <c r="G30" s="4">
        <v>2444</v>
      </c>
      <c r="H30" s="4">
        <v>1357</v>
      </c>
      <c r="I30" s="4">
        <v>307</v>
      </c>
      <c r="J30" s="4">
        <v>545</v>
      </c>
      <c r="K30" s="4">
        <v>79</v>
      </c>
      <c r="L30" s="4">
        <v>90</v>
      </c>
      <c r="M30" s="4">
        <v>141</v>
      </c>
    </row>
    <row r="31" spans="2:13" ht="15.75" customHeight="1">
      <c r="B31" s="477"/>
      <c r="C31" s="473"/>
      <c r="D31" s="17">
        <v>100</v>
      </c>
      <c r="E31" s="13">
        <v>62.6</v>
      </c>
      <c r="F31" s="6">
        <v>20.399999999999999</v>
      </c>
      <c r="G31" s="6">
        <v>46.1</v>
      </c>
      <c r="H31" s="6">
        <v>25.6</v>
      </c>
      <c r="I31" s="6">
        <v>5.8</v>
      </c>
      <c r="J31" s="6">
        <v>10.3</v>
      </c>
      <c r="K31" s="6">
        <v>1.5</v>
      </c>
      <c r="L31" s="6">
        <v>1.7</v>
      </c>
      <c r="M31" s="6">
        <v>2.7</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M9">
    <cfRule type="top10" dxfId="260" priority="355" rank="1"/>
  </conditionalFormatting>
  <conditionalFormatting sqref="E11:M11">
    <cfRule type="top10" dxfId="259" priority="356" rank="1"/>
  </conditionalFormatting>
  <conditionalFormatting sqref="E13:M13">
    <cfRule type="top10" dxfId="258" priority="357" rank="1"/>
  </conditionalFormatting>
  <conditionalFormatting sqref="E15:M15">
    <cfRule type="top10" dxfId="257" priority="358" rank="1"/>
  </conditionalFormatting>
  <conditionalFormatting sqref="E17:M17">
    <cfRule type="top10" dxfId="256" priority="359" rank="1"/>
  </conditionalFormatting>
  <conditionalFormatting sqref="E19:M19">
    <cfRule type="top10" dxfId="255" priority="360" rank="1"/>
  </conditionalFormatting>
  <conditionalFormatting sqref="E21:M21">
    <cfRule type="top10" dxfId="254" priority="361" rank="1"/>
  </conditionalFormatting>
  <conditionalFormatting sqref="E23:M23">
    <cfRule type="top10" dxfId="253" priority="362" rank="1"/>
  </conditionalFormatting>
  <conditionalFormatting sqref="E25:M25">
    <cfRule type="top10" dxfId="252" priority="363" rank="1"/>
  </conditionalFormatting>
  <conditionalFormatting sqref="E27:M27">
    <cfRule type="top10" dxfId="251" priority="364" rank="1"/>
  </conditionalFormatting>
  <conditionalFormatting sqref="E29:M29">
    <cfRule type="top10" dxfId="250" priority="365" rank="1"/>
  </conditionalFormatting>
  <conditionalFormatting sqref="E31:M31">
    <cfRule type="top10" dxfId="249" priority="366"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279" t="s">
        <v>234</v>
      </c>
    </row>
    <row r="3" spans="1:13" ht="15.75" customHeight="1">
      <c r="B3" s="279" t="s">
        <v>239</v>
      </c>
    </row>
    <row r="4" spans="1:13" ht="15.75" customHeight="1">
      <c r="B4" s="279" t="s">
        <v>252</v>
      </c>
    </row>
    <row r="6" spans="1:13" ht="3" customHeight="1">
      <c r="B6" s="289"/>
      <c r="C6" s="9"/>
      <c r="D6" s="290"/>
      <c r="E6" s="11"/>
      <c r="F6" s="291"/>
      <c r="G6" s="291"/>
      <c r="H6" s="291"/>
      <c r="I6" s="291"/>
      <c r="J6" s="291"/>
      <c r="K6" s="291"/>
      <c r="L6" s="291"/>
      <c r="M6" s="291"/>
    </row>
    <row r="7" spans="1:13" s="2" customFormat="1" ht="118.5" customHeight="1" thickBot="1">
      <c r="B7" s="292"/>
      <c r="C7" s="21" t="s">
        <v>137</v>
      </c>
      <c r="D7" s="22" t="s">
        <v>42</v>
      </c>
      <c r="E7" s="23" t="s">
        <v>220</v>
      </c>
      <c r="F7" s="293" t="s">
        <v>38</v>
      </c>
      <c r="G7" s="293" t="s">
        <v>39</v>
      </c>
      <c r="H7" s="293" t="s">
        <v>106</v>
      </c>
      <c r="I7" s="293" t="s">
        <v>40</v>
      </c>
      <c r="J7" s="293" t="s">
        <v>41</v>
      </c>
      <c r="K7" s="293" t="s">
        <v>9</v>
      </c>
      <c r="L7" s="293" t="s">
        <v>10</v>
      </c>
      <c r="M7" s="293" t="s">
        <v>50</v>
      </c>
    </row>
    <row r="8" spans="1:13" ht="15.75" customHeight="1" thickTop="1">
      <c r="B8" s="465" t="s">
        <v>138</v>
      </c>
      <c r="C8" s="466"/>
      <c r="D8" s="18">
        <v>27166</v>
      </c>
      <c r="E8" s="14">
        <v>15347</v>
      </c>
      <c r="F8" s="4">
        <v>3916</v>
      </c>
      <c r="G8" s="4">
        <v>7803</v>
      </c>
      <c r="H8" s="4">
        <v>8071</v>
      </c>
      <c r="I8" s="4">
        <v>1746</v>
      </c>
      <c r="J8" s="4">
        <v>2552</v>
      </c>
      <c r="K8" s="4">
        <v>634</v>
      </c>
      <c r="L8" s="4">
        <v>2658</v>
      </c>
      <c r="M8" s="4">
        <v>1906</v>
      </c>
    </row>
    <row r="9" spans="1:13" ht="15.75" customHeight="1">
      <c r="B9" s="467"/>
      <c r="C9" s="468"/>
      <c r="D9" s="17">
        <v>100</v>
      </c>
      <c r="E9" s="13">
        <v>56.5</v>
      </c>
      <c r="F9" s="6">
        <v>14.4</v>
      </c>
      <c r="G9" s="6">
        <v>28.7</v>
      </c>
      <c r="H9" s="6">
        <v>29.7</v>
      </c>
      <c r="I9" s="6">
        <v>6.4</v>
      </c>
      <c r="J9" s="6">
        <v>9.4</v>
      </c>
      <c r="K9" s="6">
        <v>2.2999999999999998</v>
      </c>
      <c r="L9" s="6">
        <v>9.8000000000000007</v>
      </c>
      <c r="M9" s="6">
        <v>7</v>
      </c>
    </row>
    <row r="10" spans="1:13" ht="15.75" customHeight="1">
      <c r="B10" s="470" t="s">
        <v>139</v>
      </c>
      <c r="C10" s="469" t="s">
        <v>24</v>
      </c>
      <c r="D10" s="18">
        <v>150</v>
      </c>
      <c r="E10" s="14">
        <v>35</v>
      </c>
      <c r="F10" s="4">
        <v>18</v>
      </c>
      <c r="G10" s="4">
        <v>19</v>
      </c>
      <c r="H10" s="4">
        <v>31</v>
      </c>
      <c r="I10" s="4">
        <v>6</v>
      </c>
      <c r="J10" s="4">
        <v>14</v>
      </c>
      <c r="K10" s="4">
        <v>8</v>
      </c>
      <c r="L10" s="4">
        <v>36</v>
      </c>
      <c r="M10" s="4">
        <v>17</v>
      </c>
    </row>
    <row r="11" spans="1:13" ht="15.75" customHeight="1">
      <c r="B11" s="471"/>
      <c r="C11" s="464"/>
      <c r="D11" s="19">
        <v>100</v>
      </c>
      <c r="E11" s="15">
        <v>23.3</v>
      </c>
      <c r="F11" s="7">
        <v>12</v>
      </c>
      <c r="G11" s="7">
        <v>12.7</v>
      </c>
      <c r="H11" s="7">
        <v>20.7</v>
      </c>
      <c r="I11" s="7">
        <v>4</v>
      </c>
      <c r="J11" s="7">
        <v>9.3000000000000007</v>
      </c>
      <c r="K11" s="7">
        <v>5.3</v>
      </c>
      <c r="L11" s="7">
        <v>24</v>
      </c>
      <c r="M11" s="7">
        <v>11.3</v>
      </c>
    </row>
    <row r="12" spans="1:13" ht="15.75" customHeight="1">
      <c r="B12" s="471"/>
      <c r="C12" s="463" t="s">
        <v>25</v>
      </c>
      <c r="D12" s="20">
        <v>123</v>
      </c>
      <c r="E12" s="16">
        <v>38</v>
      </c>
      <c r="F12" s="8">
        <v>10</v>
      </c>
      <c r="G12" s="8">
        <v>13</v>
      </c>
      <c r="H12" s="8">
        <v>11</v>
      </c>
      <c r="I12" s="8">
        <v>4</v>
      </c>
      <c r="J12" s="8">
        <v>5</v>
      </c>
      <c r="K12" s="8">
        <v>5</v>
      </c>
      <c r="L12" s="8">
        <v>37</v>
      </c>
      <c r="M12" s="8">
        <v>16</v>
      </c>
    </row>
    <row r="13" spans="1:13" ht="15.75" customHeight="1">
      <c r="B13" s="471"/>
      <c r="C13" s="464"/>
      <c r="D13" s="19">
        <v>100</v>
      </c>
      <c r="E13" s="15">
        <v>30.9</v>
      </c>
      <c r="F13" s="7">
        <v>8.1</v>
      </c>
      <c r="G13" s="7">
        <v>10.6</v>
      </c>
      <c r="H13" s="7">
        <v>8.9</v>
      </c>
      <c r="I13" s="7">
        <v>3.3</v>
      </c>
      <c r="J13" s="7">
        <v>4.0999999999999996</v>
      </c>
      <c r="K13" s="7">
        <v>4.0999999999999996</v>
      </c>
      <c r="L13" s="7">
        <v>30.1</v>
      </c>
      <c r="M13" s="7">
        <v>13</v>
      </c>
    </row>
    <row r="14" spans="1:13" ht="15.75" customHeight="1">
      <c r="B14" s="471"/>
      <c r="C14" s="463" t="s">
        <v>26</v>
      </c>
      <c r="D14" s="20">
        <v>198</v>
      </c>
      <c r="E14" s="16">
        <v>48</v>
      </c>
      <c r="F14" s="8">
        <v>18</v>
      </c>
      <c r="G14" s="8">
        <v>21</v>
      </c>
      <c r="H14" s="8">
        <v>42</v>
      </c>
      <c r="I14" s="8">
        <v>6</v>
      </c>
      <c r="J14" s="8">
        <v>10</v>
      </c>
      <c r="K14" s="8">
        <v>4</v>
      </c>
      <c r="L14" s="8">
        <v>61</v>
      </c>
      <c r="M14" s="8">
        <v>21</v>
      </c>
    </row>
    <row r="15" spans="1:13" ht="15.75" customHeight="1">
      <c r="B15" s="471"/>
      <c r="C15" s="464"/>
      <c r="D15" s="19">
        <v>100</v>
      </c>
      <c r="E15" s="15">
        <v>24.2</v>
      </c>
      <c r="F15" s="7">
        <v>9.1</v>
      </c>
      <c r="G15" s="7">
        <v>10.6</v>
      </c>
      <c r="H15" s="7">
        <v>21.2</v>
      </c>
      <c r="I15" s="7">
        <v>3</v>
      </c>
      <c r="J15" s="7">
        <v>5.0999999999999996</v>
      </c>
      <c r="K15" s="7">
        <v>2</v>
      </c>
      <c r="L15" s="7">
        <v>30.8</v>
      </c>
      <c r="M15" s="7">
        <v>10.6</v>
      </c>
    </row>
    <row r="16" spans="1:13" ht="15.75" customHeight="1">
      <c r="B16" s="471"/>
      <c r="C16" s="463" t="s">
        <v>27</v>
      </c>
      <c r="D16" s="20">
        <v>558</v>
      </c>
      <c r="E16" s="16">
        <v>216</v>
      </c>
      <c r="F16" s="8">
        <v>48</v>
      </c>
      <c r="G16" s="8">
        <v>85</v>
      </c>
      <c r="H16" s="8">
        <v>109</v>
      </c>
      <c r="I16" s="8">
        <v>21</v>
      </c>
      <c r="J16" s="8">
        <v>35</v>
      </c>
      <c r="K16" s="8">
        <v>30</v>
      </c>
      <c r="L16" s="8">
        <v>126</v>
      </c>
      <c r="M16" s="8">
        <v>44</v>
      </c>
    </row>
    <row r="17" spans="2:13" ht="15.75" customHeight="1">
      <c r="B17" s="471"/>
      <c r="C17" s="464"/>
      <c r="D17" s="19">
        <v>100</v>
      </c>
      <c r="E17" s="15">
        <v>38.700000000000003</v>
      </c>
      <c r="F17" s="7">
        <v>8.6</v>
      </c>
      <c r="G17" s="7">
        <v>15.2</v>
      </c>
      <c r="H17" s="7">
        <v>19.5</v>
      </c>
      <c r="I17" s="7">
        <v>3.8</v>
      </c>
      <c r="J17" s="7">
        <v>6.3</v>
      </c>
      <c r="K17" s="7">
        <v>5.4</v>
      </c>
      <c r="L17" s="7">
        <v>22.6</v>
      </c>
      <c r="M17" s="7">
        <v>7.9</v>
      </c>
    </row>
    <row r="18" spans="2:13" ht="15.75" customHeight="1">
      <c r="B18" s="471"/>
      <c r="C18" s="463" t="s">
        <v>28</v>
      </c>
      <c r="D18" s="20">
        <v>622</v>
      </c>
      <c r="E18" s="16">
        <v>262</v>
      </c>
      <c r="F18" s="8">
        <v>72</v>
      </c>
      <c r="G18" s="8">
        <v>136</v>
      </c>
      <c r="H18" s="8">
        <v>162</v>
      </c>
      <c r="I18" s="8">
        <v>28</v>
      </c>
      <c r="J18" s="8">
        <v>36</v>
      </c>
      <c r="K18" s="8">
        <v>20</v>
      </c>
      <c r="L18" s="8">
        <v>120</v>
      </c>
      <c r="M18" s="8">
        <v>35</v>
      </c>
    </row>
    <row r="19" spans="2:13" ht="15.75" customHeight="1">
      <c r="B19" s="471"/>
      <c r="C19" s="464"/>
      <c r="D19" s="19">
        <v>100</v>
      </c>
      <c r="E19" s="15">
        <v>42.1</v>
      </c>
      <c r="F19" s="7">
        <v>11.6</v>
      </c>
      <c r="G19" s="7">
        <v>21.9</v>
      </c>
      <c r="H19" s="7">
        <v>26</v>
      </c>
      <c r="I19" s="7">
        <v>4.5</v>
      </c>
      <c r="J19" s="7">
        <v>5.8</v>
      </c>
      <c r="K19" s="7">
        <v>3.2</v>
      </c>
      <c r="L19" s="7">
        <v>19.3</v>
      </c>
      <c r="M19" s="7">
        <v>5.6</v>
      </c>
    </row>
    <row r="20" spans="2:13" ht="15.75" customHeight="1">
      <c r="B20" s="471"/>
      <c r="C20" s="463" t="s">
        <v>29</v>
      </c>
      <c r="D20" s="20">
        <v>5123</v>
      </c>
      <c r="E20" s="16">
        <v>2599</v>
      </c>
      <c r="F20" s="8">
        <v>689</v>
      </c>
      <c r="G20" s="8">
        <v>1095</v>
      </c>
      <c r="H20" s="8">
        <v>1358</v>
      </c>
      <c r="I20" s="8">
        <v>224</v>
      </c>
      <c r="J20" s="8">
        <v>355</v>
      </c>
      <c r="K20" s="8">
        <v>182</v>
      </c>
      <c r="L20" s="8">
        <v>734</v>
      </c>
      <c r="M20" s="8">
        <v>292</v>
      </c>
    </row>
    <row r="21" spans="2:13" ht="15.75" customHeight="1">
      <c r="B21" s="471"/>
      <c r="C21" s="464"/>
      <c r="D21" s="19">
        <v>100</v>
      </c>
      <c r="E21" s="15">
        <v>50.7</v>
      </c>
      <c r="F21" s="7">
        <v>13.4</v>
      </c>
      <c r="G21" s="7">
        <v>21.4</v>
      </c>
      <c r="H21" s="7">
        <v>26.5</v>
      </c>
      <c r="I21" s="7">
        <v>4.4000000000000004</v>
      </c>
      <c r="J21" s="7">
        <v>6.9</v>
      </c>
      <c r="K21" s="7">
        <v>3.6</v>
      </c>
      <c r="L21" s="7">
        <v>14.3</v>
      </c>
      <c r="M21" s="7">
        <v>5.7</v>
      </c>
    </row>
    <row r="22" spans="2:13" ht="15.75" customHeight="1">
      <c r="B22" s="476"/>
      <c r="C22" s="463" t="s">
        <v>30</v>
      </c>
      <c r="D22" s="20">
        <v>2260</v>
      </c>
      <c r="E22" s="16">
        <v>1283</v>
      </c>
      <c r="F22" s="8">
        <v>319</v>
      </c>
      <c r="G22" s="8">
        <v>581</v>
      </c>
      <c r="H22" s="8">
        <v>657</v>
      </c>
      <c r="I22" s="8">
        <v>127</v>
      </c>
      <c r="J22" s="8">
        <v>166</v>
      </c>
      <c r="K22" s="8">
        <v>50</v>
      </c>
      <c r="L22" s="8">
        <v>250</v>
      </c>
      <c r="M22" s="8">
        <v>113</v>
      </c>
    </row>
    <row r="23" spans="2:13" ht="15.75" customHeight="1">
      <c r="B23" s="476"/>
      <c r="C23" s="464"/>
      <c r="D23" s="19">
        <v>100</v>
      </c>
      <c r="E23" s="15">
        <v>56.8</v>
      </c>
      <c r="F23" s="7">
        <v>14.1</v>
      </c>
      <c r="G23" s="7">
        <v>25.7</v>
      </c>
      <c r="H23" s="7">
        <v>29.1</v>
      </c>
      <c r="I23" s="7">
        <v>5.6</v>
      </c>
      <c r="J23" s="7">
        <v>7.3</v>
      </c>
      <c r="K23" s="7">
        <v>2.2000000000000002</v>
      </c>
      <c r="L23" s="7">
        <v>11.1</v>
      </c>
      <c r="M23" s="7">
        <v>5</v>
      </c>
    </row>
    <row r="24" spans="2:13" ht="15.75" customHeight="1">
      <c r="B24" s="476"/>
      <c r="C24" s="463" t="s">
        <v>31</v>
      </c>
      <c r="D24" s="20">
        <v>3142</v>
      </c>
      <c r="E24" s="16">
        <v>1965</v>
      </c>
      <c r="F24" s="8">
        <v>431</v>
      </c>
      <c r="G24" s="8">
        <v>925</v>
      </c>
      <c r="H24" s="8">
        <v>985</v>
      </c>
      <c r="I24" s="8">
        <v>226</v>
      </c>
      <c r="J24" s="8">
        <v>295</v>
      </c>
      <c r="K24" s="8">
        <v>69</v>
      </c>
      <c r="L24" s="8">
        <v>250</v>
      </c>
      <c r="M24" s="8">
        <v>131</v>
      </c>
    </row>
    <row r="25" spans="2:13" ht="15.75" customHeight="1">
      <c r="B25" s="476"/>
      <c r="C25" s="464"/>
      <c r="D25" s="19">
        <v>100</v>
      </c>
      <c r="E25" s="15">
        <v>62.5</v>
      </c>
      <c r="F25" s="7">
        <v>13.7</v>
      </c>
      <c r="G25" s="7">
        <v>29.4</v>
      </c>
      <c r="H25" s="7">
        <v>31.3</v>
      </c>
      <c r="I25" s="7">
        <v>7.2</v>
      </c>
      <c r="J25" s="7">
        <v>9.4</v>
      </c>
      <c r="K25" s="7">
        <v>2.2000000000000002</v>
      </c>
      <c r="L25" s="7">
        <v>8</v>
      </c>
      <c r="M25" s="7">
        <v>4.2</v>
      </c>
    </row>
    <row r="26" spans="2:13" ht="15.75" customHeight="1">
      <c r="B26" s="476"/>
      <c r="C26" s="463" t="s">
        <v>32</v>
      </c>
      <c r="D26" s="20">
        <v>5338</v>
      </c>
      <c r="E26" s="16">
        <v>3443</v>
      </c>
      <c r="F26" s="8">
        <v>778</v>
      </c>
      <c r="G26" s="8">
        <v>1815</v>
      </c>
      <c r="H26" s="8">
        <v>1822</v>
      </c>
      <c r="I26" s="8">
        <v>361</v>
      </c>
      <c r="J26" s="8">
        <v>589</v>
      </c>
      <c r="K26" s="8">
        <v>91</v>
      </c>
      <c r="L26" s="8">
        <v>347</v>
      </c>
      <c r="M26" s="8">
        <v>219</v>
      </c>
    </row>
    <row r="27" spans="2:13" ht="15.75" customHeight="1">
      <c r="B27" s="476"/>
      <c r="C27" s="464"/>
      <c r="D27" s="19">
        <v>100</v>
      </c>
      <c r="E27" s="15">
        <v>64.5</v>
      </c>
      <c r="F27" s="7">
        <v>14.6</v>
      </c>
      <c r="G27" s="7">
        <v>34</v>
      </c>
      <c r="H27" s="7">
        <v>34.1</v>
      </c>
      <c r="I27" s="7">
        <v>6.8</v>
      </c>
      <c r="J27" s="7">
        <v>11</v>
      </c>
      <c r="K27" s="7">
        <v>1.7</v>
      </c>
      <c r="L27" s="7">
        <v>6.5</v>
      </c>
      <c r="M27" s="7">
        <v>4.0999999999999996</v>
      </c>
    </row>
    <row r="28" spans="2:13" ht="15.75" customHeight="1">
      <c r="B28" s="476"/>
      <c r="C28" s="463" t="s">
        <v>33</v>
      </c>
      <c r="D28" s="20">
        <v>2385</v>
      </c>
      <c r="E28" s="16">
        <v>1543</v>
      </c>
      <c r="F28" s="8">
        <v>421</v>
      </c>
      <c r="G28" s="8">
        <v>887</v>
      </c>
      <c r="H28" s="8">
        <v>824</v>
      </c>
      <c r="I28" s="8">
        <v>209</v>
      </c>
      <c r="J28" s="8">
        <v>267</v>
      </c>
      <c r="K28" s="8">
        <v>34</v>
      </c>
      <c r="L28" s="8">
        <v>138</v>
      </c>
      <c r="M28" s="8">
        <v>97</v>
      </c>
    </row>
    <row r="29" spans="2:13" ht="15.75" customHeight="1">
      <c r="B29" s="476"/>
      <c r="C29" s="464"/>
      <c r="D29" s="19">
        <v>100</v>
      </c>
      <c r="E29" s="15">
        <v>64.7</v>
      </c>
      <c r="F29" s="7">
        <v>17.7</v>
      </c>
      <c r="G29" s="7">
        <v>37.200000000000003</v>
      </c>
      <c r="H29" s="7">
        <v>34.5</v>
      </c>
      <c r="I29" s="7">
        <v>8.8000000000000007</v>
      </c>
      <c r="J29" s="7">
        <v>11.2</v>
      </c>
      <c r="K29" s="7">
        <v>1.4</v>
      </c>
      <c r="L29" s="7">
        <v>5.8</v>
      </c>
      <c r="M29" s="7">
        <v>4.0999999999999996</v>
      </c>
    </row>
    <row r="30" spans="2:13" ht="15.75" customHeight="1">
      <c r="B30" s="476"/>
      <c r="C30" s="463" t="s">
        <v>140</v>
      </c>
      <c r="D30" s="18">
        <v>5306</v>
      </c>
      <c r="E30" s="14">
        <v>3181</v>
      </c>
      <c r="F30" s="4">
        <v>861</v>
      </c>
      <c r="G30" s="4">
        <v>1840</v>
      </c>
      <c r="H30" s="4">
        <v>1693</v>
      </c>
      <c r="I30" s="4">
        <v>452</v>
      </c>
      <c r="J30" s="4">
        <v>667</v>
      </c>
      <c r="K30" s="4">
        <v>98</v>
      </c>
      <c r="L30" s="4">
        <v>398</v>
      </c>
      <c r="M30" s="4">
        <v>306</v>
      </c>
    </row>
    <row r="31" spans="2:13" ht="15.75" customHeight="1">
      <c r="B31" s="477"/>
      <c r="C31" s="473"/>
      <c r="D31" s="17">
        <v>100</v>
      </c>
      <c r="E31" s="13">
        <v>60</v>
      </c>
      <c r="F31" s="6">
        <v>16.2</v>
      </c>
      <c r="G31" s="6">
        <v>34.700000000000003</v>
      </c>
      <c r="H31" s="6">
        <v>31.9</v>
      </c>
      <c r="I31" s="6">
        <v>8.5</v>
      </c>
      <c r="J31" s="6">
        <v>12.6</v>
      </c>
      <c r="K31" s="6">
        <v>1.8</v>
      </c>
      <c r="L31" s="6">
        <v>7.5</v>
      </c>
      <c r="M31" s="6">
        <v>5.8</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M9">
    <cfRule type="top10" dxfId="248" priority="367" rank="1"/>
  </conditionalFormatting>
  <conditionalFormatting sqref="E11:M11">
    <cfRule type="top10" dxfId="247" priority="368" rank="1"/>
  </conditionalFormatting>
  <conditionalFormatting sqref="E13:M13">
    <cfRule type="top10" dxfId="246" priority="369" rank="1"/>
  </conditionalFormatting>
  <conditionalFormatting sqref="E15:M15">
    <cfRule type="top10" dxfId="245" priority="370" rank="1"/>
  </conditionalFormatting>
  <conditionalFormatting sqref="E17:M17">
    <cfRule type="top10" dxfId="244" priority="371" rank="1"/>
  </conditionalFormatting>
  <conditionalFormatting sqref="E19:M19">
    <cfRule type="top10" dxfId="243" priority="372" rank="1"/>
  </conditionalFormatting>
  <conditionalFormatting sqref="E21:M21">
    <cfRule type="top10" dxfId="242" priority="373" rank="1"/>
  </conditionalFormatting>
  <conditionalFormatting sqref="E23:M23">
    <cfRule type="top10" dxfId="241" priority="374" rank="1"/>
  </conditionalFormatting>
  <conditionalFormatting sqref="E25:M25">
    <cfRule type="top10" dxfId="240" priority="375" rank="1"/>
  </conditionalFormatting>
  <conditionalFormatting sqref="E27:M27">
    <cfRule type="top10" dxfId="239" priority="376" rank="1"/>
  </conditionalFormatting>
  <conditionalFormatting sqref="E29:M29">
    <cfRule type="top10" dxfId="238" priority="377" rank="1"/>
  </conditionalFormatting>
  <conditionalFormatting sqref="E31:M31">
    <cfRule type="top10" dxfId="237" priority="378"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4" t="s">
        <v>150</v>
      </c>
    </row>
    <row r="3" spans="1:13" ht="15.75" customHeight="1">
      <c r="B3" s="34" t="s">
        <v>151</v>
      </c>
    </row>
    <row r="4" spans="1:13" ht="15.75" customHeight="1">
      <c r="B4" s="34" t="s">
        <v>161</v>
      </c>
    </row>
    <row r="6" spans="1:13" ht="3" customHeight="1">
      <c r="B6" s="35"/>
      <c r="C6" s="9"/>
      <c r="D6" s="36"/>
      <c r="E6" s="11"/>
      <c r="F6" s="37"/>
      <c r="G6" s="37"/>
      <c r="H6" s="37"/>
      <c r="I6" s="37"/>
      <c r="J6" s="37"/>
      <c r="K6" s="37"/>
      <c r="L6" s="37"/>
      <c r="M6" s="37"/>
    </row>
    <row r="7" spans="1:13" s="2" customFormat="1" ht="118.5" customHeight="1" thickBot="1">
      <c r="B7" s="38"/>
      <c r="C7" s="39" t="s">
        <v>137</v>
      </c>
      <c r="D7" s="22" t="s">
        <v>42</v>
      </c>
      <c r="E7" s="23" t="s">
        <v>142</v>
      </c>
      <c r="F7" s="40" t="s">
        <v>43</v>
      </c>
      <c r="G7" s="40" t="s">
        <v>44</v>
      </c>
      <c r="H7" s="40" t="s">
        <v>45</v>
      </c>
      <c r="I7" s="40" t="s">
        <v>46</v>
      </c>
      <c r="J7" s="40" t="s">
        <v>47</v>
      </c>
      <c r="K7" s="40" t="s">
        <v>48</v>
      </c>
      <c r="L7" s="40" t="s">
        <v>49</v>
      </c>
      <c r="M7" s="40"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160</v>
      </c>
      <c r="C10" s="469" t="s">
        <v>0</v>
      </c>
      <c r="D10" s="18">
        <v>446</v>
      </c>
      <c r="E10" s="14">
        <v>128</v>
      </c>
      <c r="F10" s="4">
        <v>188</v>
      </c>
      <c r="G10" s="4">
        <v>50</v>
      </c>
      <c r="H10" s="4">
        <v>99</v>
      </c>
      <c r="I10" s="4">
        <v>38</v>
      </c>
      <c r="J10" s="4">
        <v>32</v>
      </c>
      <c r="K10" s="4">
        <v>30</v>
      </c>
      <c r="L10" s="4">
        <v>6</v>
      </c>
      <c r="M10" s="4">
        <v>114</v>
      </c>
    </row>
    <row r="11" spans="1:13" ht="15.75" customHeight="1">
      <c r="B11" s="471"/>
      <c r="C11" s="464"/>
      <c r="D11" s="19">
        <v>100</v>
      </c>
      <c r="E11" s="15">
        <v>28.7</v>
      </c>
      <c r="F11" s="7">
        <v>42.2</v>
      </c>
      <c r="G11" s="7">
        <v>11.2</v>
      </c>
      <c r="H11" s="7">
        <v>22.2</v>
      </c>
      <c r="I11" s="7">
        <v>8.5</v>
      </c>
      <c r="J11" s="7">
        <v>7.2</v>
      </c>
      <c r="K11" s="7">
        <v>6.7</v>
      </c>
      <c r="L11" s="7">
        <v>1.3</v>
      </c>
      <c r="M11" s="7">
        <v>25.6</v>
      </c>
    </row>
    <row r="12" spans="1:13" ht="15.75" customHeight="1">
      <c r="B12" s="471"/>
      <c r="C12" s="463" t="s">
        <v>1</v>
      </c>
      <c r="D12" s="20">
        <v>471</v>
      </c>
      <c r="E12" s="16">
        <v>148</v>
      </c>
      <c r="F12" s="8">
        <v>206</v>
      </c>
      <c r="G12" s="8">
        <v>45</v>
      </c>
      <c r="H12" s="8">
        <v>115</v>
      </c>
      <c r="I12" s="8">
        <v>44</v>
      </c>
      <c r="J12" s="8">
        <v>38</v>
      </c>
      <c r="K12" s="8">
        <v>45</v>
      </c>
      <c r="L12" s="8">
        <v>9</v>
      </c>
      <c r="M12" s="8">
        <v>98</v>
      </c>
    </row>
    <row r="13" spans="1:13" ht="15.75" customHeight="1">
      <c r="B13" s="471"/>
      <c r="C13" s="464"/>
      <c r="D13" s="19">
        <v>100</v>
      </c>
      <c r="E13" s="15">
        <v>31.4</v>
      </c>
      <c r="F13" s="7">
        <v>43.7</v>
      </c>
      <c r="G13" s="7">
        <v>9.6</v>
      </c>
      <c r="H13" s="7">
        <v>24.4</v>
      </c>
      <c r="I13" s="7">
        <v>9.3000000000000007</v>
      </c>
      <c r="J13" s="7">
        <v>8.1</v>
      </c>
      <c r="K13" s="7">
        <v>9.6</v>
      </c>
      <c r="L13" s="7">
        <v>1.9</v>
      </c>
      <c r="M13" s="7">
        <v>20.8</v>
      </c>
    </row>
    <row r="14" spans="1:13" ht="15.75" customHeight="1">
      <c r="B14" s="471"/>
      <c r="C14" s="463" t="s">
        <v>2</v>
      </c>
      <c r="D14" s="20">
        <v>1155</v>
      </c>
      <c r="E14" s="16">
        <v>394</v>
      </c>
      <c r="F14" s="8">
        <v>552</v>
      </c>
      <c r="G14" s="8">
        <v>167</v>
      </c>
      <c r="H14" s="8">
        <v>226</v>
      </c>
      <c r="I14" s="8">
        <v>94</v>
      </c>
      <c r="J14" s="8">
        <v>68</v>
      </c>
      <c r="K14" s="8">
        <v>102</v>
      </c>
      <c r="L14" s="8">
        <v>38</v>
      </c>
      <c r="M14" s="8">
        <v>189</v>
      </c>
    </row>
    <row r="15" spans="1:13" ht="15.75" customHeight="1">
      <c r="B15" s="471"/>
      <c r="C15" s="464"/>
      <c r="D15" s="19">
        <v>100</v>
      </c>
      <c r="E15" s="15">
        <v>34.1</v>
      </c>
      <c r="F15" s="7">
        <v>47.8</v>
      </c>
      <c r="G15" s="7">
        <v>14.5</v>
      </c>
      <c r="H15" s="7">
        <v>19.600000000000001</v>
      </c>
      <c r="I15" s="7">
        <v>8.1</v>
      </c>
      <c r="J15" s="7">
        <v>5.9</v>
      </c>
      <c r="K15" s="7">
        <v>8.8000000000000007</v>
      </c>
      <c r="L15" s="7">
        <v>3.3</v>
      </c>
      <c r="M15" s="7">
        <v>16.399999999999999</v>
      </c>
    </row>
    <row r="16" spans="1:13" ht="15.75" customHeight="1">
      <c r="B16" s="471"/>
      <c r="C16" s="463" t="s">
        <v>3</v>
      </c>
      <c r="D16" s="20">
        <v>1510</v>
      </c>
      <c r="E16" s="16">
        <v>525</v>
      </c>
      <c r="F16" s="8">
        <v>744</v>
      </c>
      <c r="G16" s="8">
        <v>207</v>
      </c>
      <c r="H16" s="8">
        <v>316</v>
      </c>
      <c r="I16" s="8">
        <v>155</v>
      </c>
      <c r="J16" s="8">
        <v>103</v>
      </c>
      <c r="K16" s="8">
        <v>148</v>
      </c>
      <c r="L16" s="8">
        <v>36</v>
      </c>
      <c r="M16" s="8">
        <v>221</v>
      </c>
    </row>
    <row r="17" spans="2:13" ht="15.75" customHeight="1">
      <c r="B17" s="471"/>
      <c r="C17" s="464"/>
      <c r="D17" s="19">
        <v>100</v>
      </c>
      <c r="E17" s="15">
        <v>34.799999999999997</v>
      </c>
      <c r="F17" s="7">
        <v>49.3</v>
      </c>
      <c r="G17" s="7">
        <v>13.7</v>
      </c>
      <c r="H17" s="7">
        <v>20.9</v>
      </c>
      <c r="I17" s="7">
        <v>10.3</v>
      </c>
      <c r="J17" s="7">
        <v>6.8</v>
      </c>
      <c r="K17" s="7">
        <v>9.8000000000000007</v>
      </c>
      <c r="L17" s="7">
        <v>2.4</v>
      </c>
      <c r="M17" s="7">
        <v>14.6</v>
      </c>
    </row>
    <row r="18" spans="2:13" ht="15.75" customHeight="1">
      <c r="B18" s="471"/>
      <c r="C18" s="463" t="s">
        <v>4</v>
      </c>
      <c r="D18" s="20">
        <v>1003</v>
      </c>
      <c r="E18" s="16">
        <v>347</v>
      </c>
      <c r="F18" s="8">
        <v>513</v>
      </c>
      <c r="G18" s="8">
        <v>148</v>
      </c>
      <c r="H18" s="8">
        <v>208</v>
      </c>
      <c r="I18" s="8">
        <v>118</v>
      </c>
      <c r="J18" s="8">
        <v>74</v>
      </c>
      <c r="K18" s="8">
        <v>126</v>
      </c>
      <c r="L18" s="8">
        <v>8</v>
      </c>
      <c r="M18" s="8">
        <v>123</v>
      </c>
    </row>
    <row r="19" spans="2:13" ht="15.75" customHeight="1">
      <c r="B19" s="471"/>
      <c r="C19" s="464"/>
      <c r="D19" s="19">
        <v>100</v>
      </c>
      <c r="E19" s="15">
        <v>34.6</v>
      </c>
      <c r="F19" s="7">
        <v>51.1</v>
      </c>
      <c r="G19" s="7">
        <v>14.8</v>
      </c>
      <c r="H19" s="7">
        <v>20.7</v>
      </c>
      <c r="I19" s="7">
        <v>11.8</v>
      </c>
      <c r="J19" s="7">
        <v>7.4</v>
      </c>
      <c r="K19" s="7">
        <v>12.6</v>
      </c>
      <c r="L19" s="7">
        <v>0.8</v>
      </c>
      <c r="M19" s="7">
        <v>12.3</v>
      </c>
    </row>
    <row r="20" spans="2:13" ht="15.75" customHeight="1">
      <c r="B20" s="471"/>
      <c r="C20" s="463" t="s">
        <v>5</v>
      </c>
      <c r="D20" s="20">
        <v>14355</v>
      </c>
      <c r="E20" s="16">
        <v>4652</v>
      </c>
      <c r="F20" s="8">
        <v>6391</v>
      </c>
      <c r="G20" s="8">
        <v>1255</v>
      </c>
      <c r="H20" s="8">
        <v>2768</v>
      </c>
      <c r="I20" s="8">
        <v>1278</v>
      </c>
      <c r="J20" s="8">
        <v>799</v>
      </c>
      <c r="K20" s="8">
        <v>1434</v>
      </c>
      <c r="L20" s="8">
        <v>814</v>
      </c>
      <c r="M20" s="8">
        <v>2390</v>
      </c>
    </row>
    <row r="21" spans="2:13" ht="15.75" customHeight="1">
      <c r="B21" s="472"/>
      <c r="C21" s="473"/>
      <c r="D21" s="17">
        <v>100</v>
      </c>
      <c r="E21" s="13">
        <v>32.4</v>
      </c>
      <c r="F21" s="6">
        <v>44.5</v>
      </c>
      <c r="G21" s="6">
        <v>8.6999999999999993</v>
      </c>
      <c r="H21" s="6">
        <v>19.3</v>
      </c>
      <c r="I21" s="6">
        <v>8.9</v>
      </c>
      <c r="J21" s="6">
        <v>5.6</v>
      </c>
      <c r="K21" s="6">
        <v>10</v>
      </c>
      <c r="L21" s="6">
        <v>5.7</v>
      </c>
      <c r="M21" s="6">
        <v>16.600000000000001</v>
      </c>
    </row>
  </sheetData>
  <mergeCells count="8">
    <mergeCell ref="C18:C19"/>
    <mergeCell ref="B8:C9"/>
    <mergeCell ref="C10:C11"/>
    <mergeCell ref="C12:C13"/>
    <mergeCell ref="C14:C15"/>
    <mergeCell ref="C16:C17"/>
    <mergeCell ref="B10:B21"/>
    <mergeCell ref="C20:C21"/>
  </mergeCells>
  <phoneticPr fontId="2"/>
  <conditionalFormatting sqref="E9:M9">
    <cfRule type="top10" dxfId="702" priority="41" rank="1"/>
  </conditionalFormatting>
  <conditionalFormatting sqref="E11:M11">
    <cfRule type="top10" dxfId="701" priority="42" rank="1"/>
  </conditionalFormatting>
  <conditionalFormatting sqref="E13:M13">
    <cfRule type="top10" dxfId="700" priority="43" rank="1"/>
  </conditionalFormatting>
  <conditionalFormatting sqref="E15:M15">
    <cfRule type="top10" dxfId="699" priority="44" rank="1"/>
  </conditionalFormatting>
  <conditionalFormatting sqref="E17:M17">
    <cfRule type="top10" dxfId="698" priority="45" rank="1"/>
  </conditionalFormatting>
  <conditionalFormatting sqref="E19:M19">
    <cfRule type="top10" dxfId="697" priority="46" rank="1"/>
  </conditionalFormatting>
  <conditionalFormatting sqref="E21:M21">
    <cfRule type="top10" dxfId="696" priority="47"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2" ht="15.75" customHeight="1">
      <c r="A1" s="461"/>
    </row>
    <row r="2" spans="1:12" ht="15.75" customHeight="1">
      <c r="B2" s="280" t="s">
        <v>234</v>
      </c>
    </row>
    <row r="3" spans="1:12" ht="15.75" customHeight="1">
      <c r="B3" s="280" t="s">
        <v>239</v>
      </c>
    </row>
    <row r="4" spans="1:12" ht="15.75" customHeight="1">
      <c r="B4" s="280" t="s">
        <v>254</v>
      </c>
    </row>
    <row r="6" spans="1:12" ht="3" customHeight="1">
      <c r="B6" s="289"/>
      <c r="C6" s="9"/>
      <c r="D6" s="290"/>
      <c r="E6" s="11"/>
      <c r="F6" s="291"/>
      <c r="G6" s="291"/>
      <c r="H6" s="291"/>
      <c r="I6" s="291"/>
      <c r="J6" s="291"/>
      <c r="K6" s="291"/>
      <c r="L6" s="291"/>
    </row>
    <row r="7" spans="1:12" s="2" customFormat="1" ht="118.5" customHeight="1" thickBot="1">
      <c r="B7" s="292"/>
      <c r="C7" s="21" t="s">
        <v>137</v>
      </c>
      <c r="D7" s="22" t="s">
        <v>42</v>
      </c>
      <c r="E7" s="23" t="s">
        <v>269</v>
      </c>
      <c r="F7" s="293" t="s">
        <v>103</v>
      </c>
      <c r="G7" s="293" t="s">
        <v>8</v>
      </c>
      <c r="H7" s="293" t="s">
        <v>104</v>
      </c>
      <c r="I7" s="293" t="s">
        <v>105</v>
      </c>
      <c r="J7" s="293" t="s">
        <v>9</v>
      </c>
      <c r="K7" s="293" t="s">
        <v>10</v>
      </c>
      <c r="L7" s="293" t="s">
        <v>50</v>
      </c>
    </row>
    <row r="8" spans="1:12" ht="15.75" customHeight="1" thickTop="1">
      <c r="B8" s="465" t="s">
        <v>138</v>
      </c>
      <c r="C8" s="466"/>
      <c r="D8" s="18">
        <v>27166</v>
      </c>
      <c r="E8" s="14">
        <v>3578</v>
      </c>
      <c r="F8" s="4">
        <v>5566</v>
      </c>
      <c r="G8" s="4">
        <v>1339</v>
      </c>
      <c r="H8" s="4">
        <v>7413</v>
      </c>
      <c r="I8" s="4">
        <v>4549</v>
      </c>
      <c r="J8" s="4">
        <v>2238</v>
      </c>
      <c r="K8" s="4">
        <v>7023</v>
      </c>
      <c r="L8" s="4">
        <v>3833</v>
      </c>
    </row>
    <row r="9" spans="1:12" ht="15.75" customHeight="1">
      <c r="B9" s="467"/>
      <c r="C9" s="468"/>
      <c r="D9" s="17">
        <v>100</v>
      </c>
      <c r="E9" s="13">
        <v>13.2</v>
      </c>
      <c r="F9" s="6">
        <v>20.5</v>
      </c>
      <c r="G9" s="6">
        <v>4.9000000000000004</v>
      </c>
      <c r="H9" s="6">
        <v>27.3</v>
      </c>
      <c r="I9" s="6">
        <v>16.7</v>
      </c>
      <c r="J9" s="6">
        <v>8.1999999999999993</v>
      </c>
      <c r="K9" s="6">
        <v>25.9</v>
      </c>
      <c r="L9" s="6">
        <v>14.1</v>
      </c>
    </row>
    <row r="10" spans="1:12" ht="15.75" customHeight="1">
      <c r="B10" s="470" t="s">
        <v>139</v>
      </c>
      <c r="C10" s="469" t="s">
        <v>24</v>
      </c>
      <c r="D10" s="18">
        <v>150</v>
      </c>
      <c r="E10" s="14">
        <v>11</v>
      </c>
      <c r="F10" s="4">
        <v>21</v>
      </c>
      <c r="G10" s="4">
        <v>9</v>
      </c>
      <c r="H10" s="4">
        <v>23</v>
      </c>
      <c r="I10" s="4">
        <v>15</v>
      </c>
      <c r="J10" s="4">
        <v>12</v>
      </c>
      <c r="K10" s="4">
        <v>64</v>
      </c>
      <c r="L10" s="4">
        <v>24</v>
      </c>
    </row>
    <row r="11" spans="1:12" ht="15.75" customHeight="1">
      <c r="B11" s="471"/>
      <c r="C11" s="464"/>
      <c r="D11" s="19">
        <v>100</v>
      </c>
      <c r="E11" s="15">
        <v>7.3</v>
      </c>
      <c r="F11" s="7">
        <v>14</v>
      </c>
      <c r="G11" s="7">
        <v>6</v>
      </c>
      <c r="H11" s="7">
        <v>15.3</v>
      </c>
      <c r="I11" s="7">
        <v>10</v>
      </c>
      <c r="J11" s="7">
        <v>8</v>
      </c>
      <c r="K11" s="7">
        <v>42.7</v>
      </c>
      <c r="L11" s="7">
        <v>16</v>
      </c>
    </row>
    <row r="12" spans="1:12" ht="15.75" customHeight="1">
      <c r="B12" s="471"/>
      <c r="C12" s="463" t="s">
        <v>25</v>
      </c>
      <c r="D12" s="20">
        <v>123</v>
      </c>
      <c r="E12" s="16">
        <v>5</v>
      </c>
      <c r="F12" s="8">
        <v>17</v>
      </c>
      <c r="G12" s="8">
        <v>7</v>
      </c>
      <c r="H12" s="8">
        <v>18</v>
      </c>
      <c r="I12" s="8">
        <v>13</v>
      </c>
      <c r="J12" s="8">
        <v>7</v>
      </c>
      <c r="K12" s="8">
        <v>56</v>
      </c>
      <c r="L12" s="8">
        <v>20</v>
      </c>
    </row>
    <row r="13" spans="1:12" ht="15.75" customHeight="1">
      <c r="B13" s="471"/>
      <c r="C13" s="464"/>
      <c r="D13" s="19">
        <v>100</v>
      </c>
      <c r="E13" s="15">
        <v>4.0999999999999996</v>
      </c>
      <c r="F13" s="7">
        <v>13.8</v>
      </c>
      <c r="G13" s="7">
        <v>5.7</v>
      </c>
      <c r="H13" s="7">
        <v>14.6</v>
      </c>
      <c r="I13" s="7">
        <v>10.6</v>
      </c>
      <c r="J13" s="7">
        <v>5.7</v>
      </c>
      <c r="K13" s="7">
        <v>45.5</v>
      </c>
      <c r="L13" s="7">
        <v>16.3</v>
      </c>
    </row>
    <row r="14" spans="1:12" ht="15.75" customHeight="1">
      <c r="B14" s="471"/>
      <c r="C14" s="463" t="s">
        <v>26</v>
      </c>
      <c r="D14" s="20">
        <v>198</v>
      </c>
      <c r="E14" s="16">
        <v>14</v>
      </c>
      <c r="F14" s="8">
        <v>31</v>
      </c>
      <c r="G14" s="8">
        <v>10</v>
      </c>
      <c r="H14" s="8">
        <v>36</v>
      </c>
      <c r="I14" s="8">
        <v>18</v>
      </c>
      <c r="J14" s="8">
        <v>15</v>
      </c>
      <c r="K14" s="8">
        <v>86</v>
      </c>
      <c r="L14" s="8">
        <v>18</v>
      </c>
    </row>
    <row r="15" spans="1:12" ht="15.75" customHeight="1">
      <c r="B15" s="471"/>
      <c r="C15" s="464"/>
      <c r="D15" s="19">
        <v>100</v>
      </c>
      <c r="E15" s="15">
        <v>7.1</v>
      </c>
      <c r="F15" s="7">
        <v>15.7</v>
      </c>
      <c r="G15" s="7">
        <v>5.0999999999999996</v>
      </c>
      <c r="H15" s="7">
        <v>18.2</v>
      </c>
      <c r="I15" s="7">
        <v>9.1</v>
      </c>
      <c r="J15" s="7">
        <v>7.6</v>
      </c>
      <c r="K15" s="7">
        <v>43.4</v>
      </c>
      <c r="L15" s="7">
        <v>9.1</v>
      </c>
    </row>
    <row r="16" spans="1:12" ht="15.75" customHeight="1">
      <c r="B16" s="471"/>
      <c r="C16" s="463" t="s">
        <v>27</v>
      </c>
      <c r="D16" s="20">
        <v>558</v>
      </c>
      <c r="E16" s="16">
        <v>31</v>
      </c>
      <c r="F16" s="8">
        <v>88</v>
      </c>
      <c r="G16" s="8">
        <v>36</v>
      </c>
      <c r="H16" s="8">
        <v>100</v>
      </c>
      <c r="I16" s="8">
        <v>81</v>
      </c>
      <c r="J16" s="8">
        <v>45</v>
      </c>
      <c r="K16" s="8">
        <v>223</v>
      </c>
      <c r="L16" s="8">
        <v>63</v>
      </c>
    </row>
    <row r="17" spans="2:12" ht="15.75" customHeight="1">
      <c r="B17" s="471"/>
      <c r="C17" s="464"/>
      <c r="D17" s="19">
        <v>100</v>
      </c>
      <c r="E17" s="15">
        <v>5.6</v>
      </c>
      <c r="F17" s="7">
        <v>15.8</v>
      </c>
      <c r="G17" s="7">
        <v>6.5</v>
      </c>
      <c r="H17" s="7">
        <v>17.899999999999999</v>
      </c>
      <c r="I17" s="7">
        <v>14.5</v>
      </c>
      <c r="J17" s="7">
        <v>8.1</v>
      </c>
      <c r="K17" s="7">
        <v>40</v>
      </c>
      <c r="L17" s="7">
        <v>11.3</v>
      </c>
    </row>
    <row r="18" spans="2:12" ht="15.75" customHeight="1">
      <c r="B18" s="471"/>
      <c r="C18" s="463" t="s">
        <v>28</v>
      </c>
      <c r="D18" s="20">
        <v>622</v>
      </c>
      <c r="E18" s="16">
        <v>60</v>
      </c>
      <c r="F18" s="8">
        <v>112</v>
      </c>
      <c r="G18" s="8">
        <v>37</v>
      </c>
      <c r="H18" s="8">
        <v>138</v>
      </c>
      <c r="I18" s="8">
        <v>94</v>
      </c>
      <c r="J18" s="8">
        <v>45</v>
      </c>
      <c r="K18" s="8">
        <v>243</v>
      </c>
      <c r="L18" s="8">
        <v>43</v>
      </c>
    </row>
    <row r="19" spans="2:12" ht="15.75" customHeight="1">
      <c r="B19" s="471"/>
      <c r="C19" s="464"/>
      <c r="D19" s="19">
        <v>100</v>
      </c>
      <c r="E19" s="15">
        <v>9.6</v>
      </c>
      <c r="F19" s="7">
        <v>18</v>
      </c>
      <c r="G19" s="7">
        <v>5.9</v>
      </c>
      <c r="H19" s="7">
        <v>22.2</v>
      </c>
      <c r="I19" s="7">
        <v>15.1</v>
      </c>
      <c r="J19" s="7">
        <v>7.2</v>
      </c>
      <c r="K19" s="7">
        <v>39.1</v>
      </c>
      <c r="L19" s="7">
        <v>6.9</v>
      </c>
    </row>
    <row r="20" spans="2:12" ht="15.75" customHeight="1">
      <c r="B20" s="471"/>
      <c r="C20" s="463" t="s">
        <v>29</v>
      </c>
      <c r="D20" s="20">
        <v>5123</v>
      </c>
      <c r="E20" s="16">
        <v>565</v>
      </c>
      <c r="F20" s="8">
        <v>953</v>
      </c>
      <c r="G20" s="8">
        <v>268</v>
      </c>
      <c r="H20" s="8">
        <v>1207</v>
      </c>
      <c r="I20" s="8">
        <v>741</v>
      </c>
      <c r="J20" s="8">
        <v>425</v>
      </c>
      <c r="K20" s="8">
        <v>1652</v>
      </c>
      <c r="L20" s="8">
        <v>581</v>
      </c>
    </row>
    <row r="21" spans="2:12" ht="15.75" customHeight="1">
      <c r="B21" s="471"/>
      <c r="C21" s="464"/>
      <c r="D21" s="19">
        <v>100</v>
      </c>
      <c r="E21" s="15">
        <v>11</v>
      </c>
      <c r="F21" s="7">
        <v>18.600000000000001</v>
      </c>
      <c r="G21" s="7">
        <v>5.2</v>
      </c>
      <c r="H21" s="7">
        <v>23.6</v>
      </c>
      <c r="I21" s="7">
        <v>14.5</v>
      </c>
      <c r="J21" s="7">
        <v>8.3000000000000007</v>
      </c>
      <c r="K21" s="7">
        <v>32.200000000000003</v>
      </c>
      <c r="L21" s="7">
        <v>11.3</v>
      </c>
    </row>
    <row r="22" spans="2:12" ht="15.75" customHeight="1">
      <c r="B22" s="476"/>
      <c r="C22" s="463" t="s">
        <v>30</v>
      </c>
      <c r="D22" s="20">
        <v>2260</v>
      </c>
      <c r="E22" s="16">
        <v>314</v>
      </c>
      <c r="F22" s="8">
        <v>434</v>
      </c>
      <c r="G22" s="8">
        <v>120</v>
      </c>
      <c r="H22" s="8">
        <v>591</v>
      </c>
      <c r="I22" s="8">
        <v>404</v>
      </c>
      <c r="J22" s="8">
        <v>203</v>
      </c>
      <c r="K22" s="8">
        <v>682</v>
      </c>
      <c r="L22" s="8">
        <v>226</v>
      </c>
    </row>
    <row r="23" spans="2:12" ht="15.75" customHeight="1">
      <c r="B23" s="476"/>
      <c r="C23" s="464"/>
      <c r="D23" s="19">
        <v>100</v>
      </c>
      <c r="E23" s="15">
        <v>13.9</v>
      </c>
      <c r="F23" s="7">
        <v>19.2</v>
      </c>
      <c r="G23" s="7">
        <v>5.3</v>
      </c>
      <c r="H23" s="7">
        <v>26.2</v>
      </c>
      <c r="I23" s="7">
        <v>17.899999999999999</v>
      </c>
      <c r="J23" s="7">
        <v>9</v>
      </c>
      <c r="K23" s="7">
        <v>30.2</v>
      </c>
      <c r="L23" s="7">
        <v>10</v>
      </c>
    </row>
    <row r="24" spans="2:12" ht="15.75" customHeight="1">
      <c r="B24" s="476"/>
      <c r="C24" s="463" t="s">
        <v>31</v>
      </c>
      <c r="D24" s="20">
        <v>3142</v>
      </c>
      <c r="E24" s="16">
        <v>433</v>
      </c>
      <c r="F24" s="8">
        <v>583</v>
      </c>
      <c r="G24" s="8">
        <v>137</v>
      </c>
      <c r="H24" s="8">
        <v>938</v>
      </c>
      <c r="I24" s="8">
        <v>564</v>
      </c>
      <c r="J24" s="8">
        <v>298</v>
      </c>
      <c r="K24" s="8">
        <v>828</v>
      </c>
      <c r="L24" s="8">
        <v>330</v>
      </c>
    </row>
    <row r="25" spans="2:12" ht="15.75" customHeight="1">
      <c r="B25" s="476"/>
      <c r="C25" s="464"/>
      <c r="D25" s="19">
        <v>100</v>
      </c>
      <c r="E25" s="15">
        <v>13.8</v>
      </c>
      <c r="F25" s="7">
        <v>18.600000000000001</v>
      </c>
      <c r="G25" s="7">
        <v>4.4000000000000004</v>
      </c>
      <c r="H25" s="7">
        <v>29.9</v>
      </c>
      <c r="I25" s="7">
        <v>18</v>
      </c>
      <c r="J25" s="7">
        <v>9.5</v>
      </c>
      <c r="K25" s="7">
        <v>26.4</v>
      </c>
      <c r="L25" s="7">
        <v>10.5</v>
      </c>
    </row>
    <row r="26" spans="2:12" ht="15.75" customHeight="1">
      <c r="B26" s="476"/>
      <c r="C26" s="463" t="s">
        <v>32</v>
      </c>
      <c r="D26" s="20">
        <v>5338</v>
      </c>
      <c r="E26" s="16">
        <v>849</v>
      </c>
      <c r="F26" s="8">
        <v>1197</v>
      </c>
      <c r="G26" s="8">
        <v>272</v>
      </c>
      <c r="H26" s="8">
        <v>1666</v>
      </c>
      <c r="I26" s="8">
        <v>1019</v>
      </c>
      <c r="J26" s="8">
        <v>418</v>
      </c>
      <c r="K26" s="8">
        <v>1271</v>
      </c>
      <c r="L26" s="8">
        <v>604</v>
      </c>
    </row>
    <row r="27" spans="2:12" ht="15.75" customHeight="1">
      <c r="B27" s="476"/>
      <c r="C27" s="464"/>
      <c r="D27" s="19">
        <v>100</v>
      </c>
      <c r="E27" s="15">
        <v>15.9</v>
      </c>
      <c r="F27" s="7">
        <v>22.4</v>
      </c>
      <c r="G27" s="7">
        <v>5.0999999999999996</v>
      </c>
      <c r="H27" s="7">
        <v>31.2</v>
      </c>
      <c r="I27" s="7">
        <v>19.100000000000001</v>
      </c>
      <c r="J27" s="7">
        <v>7.8</v>
      </c>
      <c r="K27" s="7">
        <v>23.8</v>
      </c>
      <c r="L27" s="7">
        <v>11.3</v>
      </c>
    </row>
    <row r="28" spans="2:12" ht="15.75" customHeight="1">
      <c r="B28" s="476"/>
      <c r="C28" s="463" t="s">
        <v>33</v>
      </c>
      <c r="D28" s="20">
        <v>2385</v>
      </c>
      <c r="E28" s="16">
        <v>353</v>
      </c>
      <c r="F28" s="8">
        <v>596</v>
      </c>
      <c r="G28" s="8">
        <v>119</v>
      </c>
      <c r="H28" s="8">
        <v>748</v>
      </c>
      <c r="I28" s="8">
        <v>484</v>
      </c>
      <c r="J28" s="8">
        <v>202</v>
      </c>
      <c r="K28" s="8">
        <v>535</v>
      </c>
      <c r="L28" s="8">
        <v>277</v>
      </c>
    </row>
    <row r="29" spans="2:12" ht="15.75" customHeight="1">
      <c r="B29" s="476"/>
      <c r="C29" s="464"/>
      <c r="D29" s="19">
        <v>100</v>
      </c>
      <c r="E29" s="15">
        <v>14.8</v>
      </c>
      <c r="F29" s="7">
        <v>25</v>
      </c>
      <c r="G29" s="7">
        <v>5</v>
      </c>
      <c r="H29" s="7">
        <v>31.4</v>
      </c>
      <c r="I29" s="7">
        <v>20.3</v>
      </c>
      <c r="J29" s="7">
        <v>8.5</v>
      </c>
      <c r="K29" s="7">
        <v>22.4</v>
      </c>
      <c r="L29" s="7">
        <v>11.6</v>
      </c>
    </row>
    <row r="30" spans="2:12" ht="15.75" customHeight="1">
      <c r="B30" s="476"/>
      <c r="C30" s="463" t="s">
        <v>140</v>
      </c>
      <c r="D30" s="18">
        <v>5306</v>
      </c>
      <c r="E30" s="14">
        <v>801</v>
      </c>
      <c r="F30" s="4">
        <v>1249</v>
      </c>
      <c r="G30" s="4">
        <v>239</v>
      </c>
      <c r="H30" s="4">
        <v>1614</v>
      </c>
      <c r="I30" s="4">
        <v>912</v>
      </c>
      <c r="J30" s="4">
        <v>440</v>
      </c>
      <c r="K30" s="4">
        <v>1077</v>
      </c>
      <c r="L30" s="4">
        <v>805</v>
      </c>
    </row>
    <row r="31" spans="2:12" ht="15.75" customHeight="1">
      <c r="B31" s="477"/>
      <c r="C31" s="473"/>
      <c r="D31" s="17">
        <v>100</v>
      </c>
      <c r="E31" s="13">
        <v>15.1</v>
      </c>
      <c r="F31" s="6">
        <v>23.5</v>
      </c>
      <c r="G31" s="6">
        <v>4.5</v>
      </c>
      <c r="H31" s="6">
        <v>30.4</v>
      </c>
      <c r="I31" s="6">
        <v>17.2</v>
      </c>
      <c r="J31" s="6">
        <v>8.3000000000000007</v>
      </c>
      <c r="K31" s="6">
        <v>20.3</v>
      </c>
      <c r="L31" s="6">
        <v>15.2</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L9">
    <cfRule type="top10" dxfId="236" priority="379" rank="1"/>
  </conditionalFormatting>
  <conditionalFormatting sqref="E11:L11">
    <cfRule type="top10" dxfId="235" priority="380" rank="1"/>
  </conditionalFormatting>
  <conditionalFormatting sqref="E13:L13">
    <cfRule type="top10" dxfId="234" priority="381" rank="1"/>
  </conditionalFormatting>
  <conditionalFormatting sqref="E15:L15">
    <cfRule type="top10" dxfId="233" priority="382" rank="1"/>
  </conditionalFormatting>
  <conditionalFormatting sqref="E17:L17">
    <cfRule type="top10" dxfId="232" priority="383" rank="1"/>
  </conditionalFormatting>
  <conditionalFormatting sqref="E19:L19">
    <cfRule type="top10" dxfId="231" priority="384" rank="1"/>
  </conditionalFormatting>
  <conditionalFormatting sqref="E21:L21">
    <cfRule type="top10" dxfId="230" priority="385" rank="1"/>
  </conditionalFormatting>
  <conditionalFormatting sqref="E23:L23">
    <cfRule type="top10" dxfId="229" priority="386" rank="1"/>
  </conditionalFormatting>
  <conditionalFormatting sqref="E25:L25">
    <cfRule type="top10" dxfId="228" priority="387" rank="1"/>
  </conditionalFormatting>
  <conditionalFormatting sqref="E27:L27">
    <cfRule type="top10" dxfId="227" priority="388" rank="1"/>
  </conditionalFormatting>
  <conditionalFormatting sqref="E29:L29">
    <cfRule type="top10" dxfId="226" priority="389" rank="1"/>
  </conditionalFormatting>
  <conditionalFormatting sqref="E31:L31">
    <cfRule type="top10" dxfId="225" priority="390"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81" t="s">
        <v>234</v>
      </c>
    </row>
    <row r="3" spans="1:10" ht="15.75" customHeight="1">
      <c r="B3" s="281" t="s">
        <v>239</v>
      </c>
    </row>
    <row r="4" spans="1:10" ht="15.75" customHeight="1">
      <c r="B4" s="281" t="s">
        <v>256</v>
      </c>
    </row>
    <row r="6" spans="1:10" ht="3" customHeight="1">
      <c r="B6" s="289"/>
      <c r="C6" s="9"/>
      <c r="D6" s="290"/>
      <c r="E6" s="11"/>
      <c r="F6" s="291"/>
      <c r="G6" s="291"/>
      <c r="H6" s="291"/>
      <c r="I6" s="291"/>
      <c r="J6" s="291"/>
    </row>
    <row r="7" spans="1:10" s="2" customFormat="1" ht="118.5" customHeight="1" thickBot="1">
      <c r="B7" s="292"/>
      <c r="C7" s="21" t="s">
        <v>137</v>
      </c>
      <c r="D7" s="22" t="s">
        <v>42</v>
      </c>
      <c r="E7" s="23" t="s">
        <v>270</v>
      </c>
      <c r="F7" s="293" t="s">
        <v>98</v>
      </c>
      <c r="G7" s="293" t="s">
        <v>99</v>
      </c>
      <c r="H7" s="293" t="s">
        <v>100</v>
      </c>
      <c r="I7" s="293" t="s">
        <v>101</v>
      </c>
      <c r="J7" s="293" t="s">
        <v>50</v>
      </c>
    </row>
    <row r="8" spans="1:10" ht="15.75" customHeight="1" thickTop="1">
      <c r="B8" s="465" t="s">
        <v>138</v>
      </c>
      <c r="C8" s="466"/>
      <c r="D8" s="18">
        <v>27166</v>
      </c>
      <c r="E8" s="14">
        <v>4776</v>
      </c>
      <c r="F8" s="4">
        <v>9818</v>
      </c>
      <c r="G8" s="4">
        <v>6142</v>
      </c>
      <c r="H8" s="4">
        <v>2724</v>
      </c>
      <c r="I8" s="4">
        <v>1895</v>
      </c>
      <c r="J8" s="4">
        <v>1811</v>
      </c>
    </row>
    <row r="9" spans="1:10" ht="15.75" customHeight="1">
      <c r="B9" s="467"/>
      <c r="C9" s="468"/>
      <c r="D9" s="17">
        <v>100</v>
      </c>
      <c r="E9" s="13">
        <v>17.600000000000001</v>
      </c>
      <c r="F9" s="6">
        <v>36.1</v>
      </c>
      <c r="G9" s="6">
        <v>22.6</v>
      </c>
      <c r="H9" s="6">
        <v>10</v>
      </c>
      <c r="I9" s="6">
        <v>7</v>
      </c>
      <c r="J9" s="6">
        <v>6.7</v>
      </c>
    </row>
    <row r="10" spans="1:10" ht="15.75" customHeight="1">
      <c r="B10" s="470" t="s">
        <v>139</v>
      </c>
      <c r="C10" s="469" t="s">
        <v>24</v>
      </c>
      <c r="D10" s="18">
        <v>150</v>
      </c>
      <c r="E10" s="14">
        <v>13</v>
      </c>
      <c r="F10" s="4">
        <v>42</v>
      </c>
      <c r="G10" s="4">
        <v>14</v>
      </c>
      <c r="H10" s="4">
        <v>18</v>
      </c>
      <c r="I10" s="4">
        <v>52</v>
      </c>
      <c r="J10" s="4">
        <v>11</v>
      </c>
    </row>
    <row r="11" spans="1:10" ht="15.75" customHeight="1">
      <c r="B11" s="471"/>
      <c r="C11" s="464"/>
      <c r="D11" s="19">
        <v>100</v>
      </c>
      <c r="E11" s="15">
        <v>8.6999999999999993</v>
      </c>
      <c r="F11" s="7">
        <v>28</v>
      </c>
      <c r="G11" s="7">
        <v>9.3000000000000007</v>
      </c>
      <c r="H11" s="7">
        <v>12</v>
      </c>
      <c r="I11" s="7">
        <v>34.700000000000003</v>
      </c>
      <c r="J11" s="7">
        <v>7.3</v>
      </c>
    </row>
    <row r="12" spans="1:10" ht="15.75" customHeight="1">
      <c r="B12" s="471"/>
      <c r="C12" s="463" t="s">
        <v>25</v>
      </c>
      <c r="D12" s="20">
        <v>123</v>
      </c>
      <c r="E12" s="16">
        <v>9</v>
      </c>
      <c r="F12" s="8">
        <v>26</v>
      </c>
      <c r="G12" s="8">
        <v>22</v>
      </c>
      <c r="H12" s="8">
        <v>15</v>
      </c>
      <c r="I12" s="8">
        <v>40</v>
      </c>
      <c r="J12" s="8">
        <v>11</v>
      </c>
    </row>
    <row r="13" spans="1:10" ht="15.75" customHeight="1">
      <c r="B13" s="471"/>
      <c r="C13" s="464"/>
      <c r="D13" s="19">
        <v>100</v>
      </c>
      <c r="E13" s="15">
        <v>7.3</v>
      </c>
      <c r="F13" s="7">
        <v>21.1</v>
      </c>
      <c r="G13" s="7">
        <v>17.899999999999999</v>
      </c>
      <c r="H13" s="7">
        <v>12.2</v>
      </c>
      <c r="I13" s="7">
        <v>32.5</v>
      </c>
      <c r="J13" s="7">
        <v>8.9</v>
      </c>
    </row>
    <row r="14" spans="1:10" ht="15.75" customHeight="1">
      <c r="B14" s="471"/>
      <c r="C14" s="463" t="s">
        <v>26</v>
      </c>
      <c r="D14" s="20">
        <v>198</v>
      </c>
      <c r="E14" s="16">
        <v>19</v>
      </c>
      <c r="F14" s="8">
        <v>51</v>
      </c>
      <c r="G14" s="8">
        <v>42</v>
      </c>
      <c r="H14" s="8">
        <v>33</v>
      </c>
      <c r="I14" s="8">
        <v>46</v>
      </c>
      <c r="J14" s="8">
        <v>7</v>
      </c>
    </row>
    <row r="15" spans="1:10" ht="15.75" customHeight="1">
      <c r="B15" s="471"/>
      <c r="C15" s="464"/>
      <c r="D15" s="19">
        <v>100</v>
      </c>
      <c r="E15" s="15">
        <v>9.6</v>
      </c>
      <c r="F15" s="7">
        <v>25.8</v>
      </c>
      <c r="G15" s="7">
        <v>21.2</v>
      </c>
      <c r="H15" s="7">
        <v>16.7</v>
      </c>
      <c r="I15" s="7">
        <v>23.2</v>
      </c>
      <c r="J15" s="7">
        <v>3.5</v>
      </c>
    </row>
    <row r="16" spans="1:10" ht="15.75" customHeight="1">
      <c r="B16" s="471"/>
      <c r="C16" s="463" t="s">
        <v>27</v>
      </c>
      <c r="D16" s="20">
        <v>558</v>
      </c>
      <c r="E16" s="16">
        <v>47</v>
      </c>
      <c r="F16" s="8">
        <v>148</v>
      </c>
      <c r="G16" s="8">
        <v>137</v>
      </c>
      <c r="H16" s="8">
        <v>87</v>
      </c>
      <c r="I16" s="8">
        <v>114</v>
      </c>
      <c r="J16" s="8">
        <v>25</v>
      </c>
    </row>
    <row r="17" spans="2:10" ht="15.75" customHeight="1">
      <c r="B17" s="471"/>
      <c r="C17" s="464"/>
      <c r="D17" s="19">
        <v>100</v>
      </c>
      <c r="E17" s="15">
        <v>8.4</v>
      </c>
      <c r="F17" s="7">
        <v>26.5</v>
      </c>
      <c r="G17" s="7">
        <v>24.6</v>
      </c>
      <c r="H17" s="7">
        <v>15.6</v>
      </c>
      <c r="I17" s="7">
        <v>20.399999999999999</v>
      </c>
      <c r="J17" s="7">
        <v>4.5</v>
      </c>
    </row>
    <row r="18" spans="2:10" ht="15.75" customHeight="1">
      <c r="B18" s="471"/>
      <c r="C18" s="463" t="s">
        <v>28</v>
      </c>
      <c r="D18" s="20">
        <v>622</v>
      </c>
      <c r="E18" s="16">
        <v>51</v>
      </c>
      <c r="F18" s="8">
        <v>205</v>
      </c>
      <c r="G18" s="8">
        <v>168</v>
      </c>
      <c r="H18" s="8">
        <v>92</v>
      </c>
      <c r="I18" s="8">
        <v>88</v>
      </c>
      <c r="J18" s="8">
        <v>18</v>
      </c>
    </row>
    <row r="19" spans="2:10" ht="15.75" customHeight="1">
      <c r="B19" s="471"/>
      <c r="C19" s="464"/>
      <c r="D19" s="19">
        <v>100</v>
      </c>
      <c r="E19" s="15">
        <v>8.1999999999999993</v>
      </c>
      <c r="F19" s="7">
        <v>33</v>
      </c>
      <c r="G19" s="7">
        <v>27</v>
      </c>
      <c r="H19" s="7">
        <v>14.8</v>
      </c>
      <c r="I19" s="7">
        <v>14.1</v>
      </c>
      <c r="J19" s="7">
        <v>2.9</v>
      </c>
    </row>
    <row r="20" spans="2:10" ht="15.75" customHeight="1">
      <c r="B20" s="471"/>
      <c r="C20" s="463" t="s">
        <v>29</v>
      </c>
      <c r="D20" s="20">
        <v>5123</v>
      </c>
      <c r="E20" s="16">
        <v>683</v>
      </c>
      <c r="F20" s="8">
        <v>1703</v>
      </c>
      <c r="G20" s="8">
        <v>1307</v>
      </c>
      <c r="H20" s="8">
        <v>640</v>
      </c>
      <c r="I20" s="8">
        <v>563</v>
      </c>
      <c r="J20" s="8">
        <v>227</v>
      </c>
    </row>
    <row r="21" spans="2:10" ht="15.75" customHeight="1">
      <c r="B21" s="471"/>
      <c r="C21" s="464"/>
      <c r="D21" s="19">
        <v>100</v>
      </c>
      <c r="E21" s="15">
        <v>13.3</v>
      </c>
      <c r="F21" s="7">
        <v>33.200000000000003</v>
      </c>
      <c r="G21" s="7">
        <v>25.5</v>
      </c>
      <c r="H21" s="7">
        <v>12.5</v>
      </c>
      <c r="I21" s="7">
        <v>11</v>
      </c>
      <c r="J21" s="7">
        <v>4.4000000000000004</v>
      </c>
    </row>
    <row r="22" spans="2:10" ht="15.75" customHeight="1">
      <c r="B22" s="476"/>
      <c r="C22" s="463" t="s">
        <v>30</v>
      </c>
      <c r="D22" s="20">
        <v>2260</v>
      </c>
      <c r="E22" s="16">
        <v>323</v>
      </c>
      <c r="F22" s="8">
        <v>809</v>
      </c>
      <c r="G22" s="8">
        <v>584</v>
      </c>
      <c r="H22" s="8">
        <v>296</v>
      </c>
      <c r="I22" s="8">
        <v>157</v>
      </c>
      <c r="J22" s="8">
        <v>91</v>
      </c>
    </row>
    <row r="23" spans="2:10" ht="15.75" customHeight="1">
      <c r="B23" s="476"/>
      <c r="C23" s="464"/>
      <c r="D23" s="19">
        <v>100</v>
      </c>
      <c r="E23" s="15">
        <v>14.3</v>
      </c>
      <c r="F23" s="7">
        <v>35.799999999999997</v>
      </c>
      <c r="G23" s="7">
        <v>25.8</v>
      </c>
      <c r="H23" s="7">
        <v>13.1</v>
      </c>
      <c r="I23" s="7">
        <v>6.9</v>
      </c>
      <c r="J23" s="7">
        <v>4</v>
      </c>
    </row>
    <row r="24" spans="2:10" ht="15.75" customHeight="1">
      <c r="B24" s="476"/>
      <c r="C24" s="463" t="s">
        <v>31</v>
      </c>
      <c r="D24" s="20">
        <v>3142</v>
      </c>
      <c r="E24" s="16">
        <v>465</v>
      </c>
      <c r="F24" s="8">
        <v>1221</v>
      </c>
      <c r="G24" s="8">
        <v>829</v>
      </c>
      <c r="H24" s="8">
        <v>331</v>
      </c>
      <c r="I24" s="8">
        <v>156</v>
      </c>
      <c r="J24" s="8">
        <v>140</v>
      </c>
    </row>
    <row r="25" spans="2:10" ht="15.75" customHeight="1">
      <c r="B25" s="476"/>
      <c r="C25" s="464"/>
      <c r="D25" s="19">
        <v>100</v>
      </c>
      <c r="E25" s="15">
        <v>14.8</v>
      </c>
      <c r="F25" s="7">
        <v>38.9</v>
      </c>
      <c r="G25" s="7">
        <v>26.4</v>
      </c>
      <c r="H25" s="7">
        <v>10.5</v>
      </c>
      <c r="I25" s="7">
        <v>5</v>
      </c>
      <c r="J25" s="7">
        <v>4.5</v>
      </c>
    </row>
    <row r="26" spans="2:10" ht="15.75" customHeight="1">
      <c r="B26" s="476"/>
      <c r="C26" s="463" t="s">
        <v>32</v>
      </c>
      <c r="D26" s="20">
        <v>5338</v>
      </c>
      <c r="E26" s="16">
        <v>967</v>
      </c>
      <c r="F26" s="8">
        <v>2218</v>
      </c>
      <c r="G26" s="8">
        <v>1213</v>
      </c>
      <c r="H26" s="8">
        <v>485</v>
      </c>
      <c r="I26" s="8">
        <v>209</v>
      </c>
      <c r="J26" s="8">
        <v>246</v>
      </c>
    </row>
    <row r="27" spans="2:10" ht="15.75" customHeight="1">
      <c r="B27" s="476"/>
      <c r="C27" s="464"/>
      <c r="D27" s="19">
        <v>100</v>
      </c>
      <c r="E27" s="15">
        <v>18.100000000000001</v>
      </c>
      <c r="F27" s="7">
        <v>41.6</v>
      </c>
      <c r="G27" s="7">
        <v>22.7</v>
      </c>
      <c r="H27" s="7">
        <v>9.1</v>
      </c>
      <c r="I27" s="7">
        <v>3.9</v>
      </c>
      <c r="J27" s="7">
        <v>4.5999999999999996</v>
      </c>
    </row>
    <row r="28" spans="2:10" ht="15.75" customHeight="1">
      <c r="B28" s="476"/>
      <c r="C28" s="463" t="s">
        <v>33</v>
      </c>
      <c r="D28" s="20">
        <v>2385</v>
      </c>
      <c r="E28" s="16">
        <v>470</v>
      </c>
      <c r="F28" s="8">
        <v>959</v>
      </c>
      <c r="G28" s="8">
        <v>556</v>
      </c>
      <c r="H28" s="8">
        <v>199</v>
      </c>
      <c r="I28" s="8">
        <v>78</v>
      </c>
      <c r="J28" s="8">
        <v>123</v>
      </c>
    </row>
    <row r="29" spans="2:10" ht="15.75" customHeight="1">
      <c r="B29" s="476"/>
      <c r="C29" s="464"/>
      <c r="D29" s="19">
        <v>100</v>
      </c>
      <c r="E29" s="15">
        <v>19.7</v>
      </c>
      <c r="F29" s="7">
        <v>40.200000000000003</v>
      </c>
      <c r="G29" s="7">
        <v>23.3</v>
      </c>
      <c r="H29" s="7">
        <v>8.3000000000000007</v>
      </c>
      <c r="I29" s="7">
        <v>3.3</v>
      </c>
      <c r="J29" s="7">
        <v>5.2</v>
      </c>
    </row>
    <row r="30" spans="2:10" ht="15.75" customHeight="1">
      <c r="B30" s="476"/>
      <c r="C30" s="463" t="s">
        <v>140</v>
      </c>
      <c r="D30" s="18">
        <v>5306</v>
      </c>
      <c r="E30" s="14">
        <v>1448</v>
      </c>
      <c r="F30" s="4">
        <v>1962</v>
      </c>
      <c r="G30" s="4">
        <v>971</v>
      </c>
      <c r="H30" s="4">
        <v>374</v>
      </c>
      <c r="I30" s="4">
        <v>254</v>
      </c>
      <c r="J30" s="4">
        <v>297</v>
      </c>
    </row>
    <row r="31" spans="2:10" ht="15.75" customHeight="1">
      <c r="B31" s="477"/>
      <c r="C31" s="473"/>
      <c r="D31" s="17">
        <v>100</v>
      </c>
      <c r="E31" s="13">
        <v>27.3</v>
      </c>
      <c r="F31" s="6">
        <v>37</v>
      </c>
      <c r="G31" s="6">
        <v>18.3</v>
      </c>
      <c r="H31" s="6">
        <v>7</v>
      </c>
      <c r="I31" s="6">
        <v>4.8</v>
      </c>
      <c r="J31" s="6">
        <v>5.6</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J9">
    <cfRule type="top10" dxfId="224" priority="391" rank="1"/>
  </conditionalFormatting>
  <conditionalFormatting sqref="E11:J11">
    <cfRule type="top10" dxfId="223" priority="392" rank="1"/>
  </conditionalFormatting>
  <conditionalFormatting sqref="E13:J13">
    <cfRule type="top10" dxfId="222" priority="393" rank="1"/>
  </conditionalFormatting>
  <conditionalFormatting sqref="E15:J15">
    <cfRule type="top10" dxfId="221" priority="394" rank="1"/>
  </conditionalFormatting>
  <conditionalFormatting sqref="E17:J17">
    <cfRule type="top10" dxfId="220" priority="395" rank="1"/>
  </conditionalFormatting>
  <conditionalFormatting sqref="E19:J19">
    <cfRule type="top10" dxfId="219" priority="396" rank="1"/>
  </conditionalFormatting>
  <conditionalFormatting sqref="E21:J21">
    <cfRule type="top10" dxfId="218" priority="397" rank="1"/>
  </conditionalFormatting>
  <conditionalFormatting sqref="E23:J23">
    <cfRule type="top10" dxfId="217" priority="398" rank="1"/>
  </conditionalFormatting>
  <conditionalFormatting sqref="E25:J25">
    <cfRule type="top10" dxfId="216" priority="399" rank="1"/>
  </conditionalFormatting>
  <conditionalFormatting sqref="E27:J27">
    <cfRule type="top10" dxfId="215" priority="400" rank="1"/>
  </conditionalFormatting>
  <conditionalFormatting sqref="E29:J29">
    <cfRule type="top10" dxfId="214" priority="401" rank="1"/>
  </conditionalFormatting>
  <conditionalFormatting sqref="E31:J31">
    <cfRule type="top10" dxfId="213" priority="402"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82" t="s">
        <v>234</v>
      </c>
    </row>
    <row r="3" spans="1:10" ht="15.75" customHeight="1">
      <c r="B3" s="282" t="s">
        <v>239</v>
      </c>
    </row>
    <row r="4" spans="1:10" ht="15.75" customHeight="1">
      <c r="B4" s="282" t="s">
        <v>258</v>
      </c>
    </row>
    <row r="6" spans="1:10" ht="3" customHeight="1">
      <c r="B6" s="289"/>
      <c r="C6" s="9"/>
      <c r="D6" s="290"/>
      <c r="E6" s="11"/>
      <c r="F6" s="291"/>
      <c r="G6" s="291"/>
      <c r="H6" s="291"/>
      <c r="I6" s="291"/>
      <c r="J6" s="291"/>
    </row>
    <row r="7" spans="1:10" s="2" customFormat="1" ht="118.5" customHeight="1" thickBot="1">
      <c r="B7" s="292"/>
      <c r="C7" s="21" t="s">
        <v>137</v>
      </c>
      <c r="D7" s="22" t="s">
        <v>42</v>
      </c>
      <c r="E7" s="23" t="s">
        <v>271</v>
      </c>
      <c r="F7" s="293" t="s">
        <v>94</v>
      </c>
      <c r="G7" s="293" t="s">
        <v>95</v>
      </c>
      <c r="H7" s="293" t="s">
        <v>96</v>
      </c>
      <c r="I7" s="293" t="s">
        <v>97</v>
      </c>
      <c r="J7" s="293" t="s">
        <v>50</v>
      </c>
    </row>
    <row r="8" spans="1:10" ht="15.75" customHeight="1" thickTop="1">
      <c r="B8" s="465" t="s">
        <v>138</v>
      </c>
      <c r="C8" s="466"/>
      <c r="D8" s="18">
        <v>27166</v>
      </c>
      <c r="E8" s="14">
        <v>1271</v>
      </c>
      <c r="F8" s="4">
        <v>4496</v>
      </c>
      <c r="G8" s="4">
        <v>6494</v>
      </c>
      <c r="H8" s="4">
        <v>3255</v>
      </c>
      <c r="I8" s="4">
        <v>9952</v>
      </c>
      <c r="J8" s="4">
        <v>1698</v>
      </c>
    </row>
    <row r="9" spans="1:10" ht="15.75" customHeight="1">
      <c r="B9" s="467"/>
      <c r="C9" s="468"/>
      <c r="D9" s="17">
        <v>100</v>
      </c>
      <c r="E9" s="13">
        <v>4.7</v>
      </c>
      <c r="F9" s="6">
        <v>16.600000000000001</v>
      </c>
      <c r="G9" s="6">
        <v>23.9</v>
      </c>
      <c r="H9" s="6">
        <v>12</v>
      </c>
      <c r="I9" s="6">
        <v>36.6</v>
      </c>
      <c r="J9" s="6">
        <v>6.3</v>
      </c>
    </row>
    <row r="10" spans="1:10" ht="15.75" customHeight="1">
      <c r="B10" s="470" t="s">
        <v>139</v>
      </c>
      <c r="C10" s="469" t="s">
        <v>24</v>
      </c>
      <c r="D10" s="18">
        <v>150</v>
      </c>
      <c r="E10" s="14">
        <v>43</v>
      </c>
      <c r="F10" s="4">
        <v>50</v>
      </c>
      <c r="G10" s="4">
        <v>23</v>
      </c>
      <c r="H10" s="4">
        <v>8</v>
      </c>
      <c r="I10" s="4">
        <v>16</v>
      </c>
      <c r="J10" s="4">
        <v>10</v>
      </c>
    </row>
    <row r="11" spans="1:10" ht="15.75" customHeight="1">
      <c r="B11" s="471"/>
      <c r="C11" s="464"/>
      <c r="D11" s="19">
        <v>100</v>
      </c>
      <c r="E11" s="15">
        <v>28.7</v>
      </c>
      <c r="F11" s="7">
        <v>33.299999999999997</v>
      </c>
      <c r="G11" s="7">
        <v>15.3</v>
      </c>
      <c r="H11" s="7">
        <v>5.3</v>
      </c>
      <c r="I11" s="7">
        <v>10.7</v>
      </c>
      <c r="J11" s="7">
        <v>6.7</v>
      </c>
    </row>
    <row r="12" spans="1:10" ht="15.75" customHeight="1">
      <c r="B12" s="471"/>
      <c r="C12" s="463" t="s">
        <v>25</v>
      </c>
      <c r="D12" s="20">
        <v>123</v>
      </c>
      <c r="E12" s="16">
        <v>31</v>
      </c>
      <c r="F12" s="8">
        <v>45</v>
      </c>
      <c r="G12" s="8">
        <v>19</v>
      </c>
      <c r="H12" s="8">
        <v>7</v>
      </c>
      <c r="I12" s="8">
        <v>14</v>
      </c>
      <c r="J12" s="8">
        <v>7</v>
      </c>
    </row>
    <row r="13" spans="1:10" ht="15.75" customHeight="1">
      <c r="B13" s="471"/>
      <c r="C13" s="464"/>
      <c r="D13" s="19">
        <v>100</v>
      </c>
      <c r="E13" s="15">
        <v>25.2</v>
      </c>
      <c r="F13" s="7">
        <v>36.6</v>
      </c>
      <c r="G13" s="7">
        <v>15.4</v>
      </c>
      <c r="H13" s="7">
        <v>5.7</v>
      </c>
      <c r="I13" s="7">
        <v>11.4</v>
      </c>
      <c r="J13" s="7">
        <v>5.7</v>
      </c>
    </row>
    <row r="14" spans="1:10" ht="15.75" customHeight="1">
      <c r="B14" s="471"/>
      <c r="C14" s="463" t="s">
        <v>26</v>
      </c>
      <c r="D14" s="20">
        <v>198</v>
      </c>
      <c r="E14" s="16">
        <v>31</v>
      </c>
      <c r="F14" s="8">
        <v>81</v>
      </c>
      <c r="G14" s="8">
        <v>48</v>
      </c>
      <c r="H14" s="8">
        <v>15</v>
      </c>
      <c r="I14" s="8">
        <v>17</v>
      </c>
      <c r="J14" s="8">
        <v>6</v>
      </c>
    </row>
    <row r="15" spans="1:10" ht="15.75" customHeight="1">
      <c r="B15" s="471"/>
      <c r="C15" s="464"/>
      <c r="D15" s="19">
        <v>100</v>
      </c>
      <c r="E15" s="15">
        <v>15.7</v>
      </c>
      <c r="F15" s="7">
        <v>40.9</v>
      </c>
      <c r="G15" s="7">
        <v>24.2</v>
      </c>
      <c r="H15" s="7">
        <v>7.6</v>
      </c>
      <c r="I15" s="7">
        <v>8.6</v>
      </c>
      <c r="J15" s="7">
        <v>3</v>
      </c>
    </row>
    <row r="16" spans="1:10" ht="15.75" customHeight="1">
      <c r="B16" s="471"/>
      <c r="C16" s="463" t="s">
        <v>27</v>
      </c>
      <c r="D16" s="20">
        <v>558</v>
      </c>
      <c r="E16" s="16">
        <v>69</v>
      </c>
      <c r="F16" s="8">
        <v>194</v>
      </c>
      <c r="G16" s="8">
        <v>149</v>
      </c>
      <c r="H16" s="8">
        <v>46</v>
      </c>
      <c r="I16" s="8">
        <v>80</v>
      </c>
      <c r="J16" s="8">
        <v>20</v>
      </c>
    </row>
    <row r="17" spans="2:10" ht="15.75" customHeight="1">
      <c r="B17" s="471"/>
      <c r="C17" s="464"/>
      <c r="D17" s="19">
        <v>100</v>
      </c>
      <c r="E17" s="15">
        <v>12.4</v>
      </c>
      <c r="F17" s="7">
        <v>34.799999999999997</v>
      </c>
      <c r="G17" s="7">
        <v>26.7</v>
      </c>
      <c r="H17" s="7">
        <v>8.1999999999999993</v>
      </c>
      <c r="I17" s="7">
        <v>14.3</v>
      </c>
      <c r="J17" s="7">
        <v>3.6</v>
      </c>
    </row>
    <row r="18" spans="2:10" ht="15.75" customHeight="1">
      <c r="B18" s="471"/>
      <c r="C18" s="463" t="s">
        <v>28</v>
      </c>
      <c r="D18" s="20">
        <v>622</v>
      </c>
      <c r="E18" s="16">
        <v>53</v>
      </c>
      <c r="F18" s="8">
        <v>198</v>
      </c>
      <c r="G18" s="8">
        <v>183</v>
      </c>
      <c r="H18" s="8">
        <v>65</v>
      </c>
      <c r="I18" s="8">
        <v>112</v>
      </c>
      <c r="J18" s="8">
        <v>11</v>
      </c>
    </row>
    <row r="19" spans="2:10" ht="15.75" customHeight="1">
      <c r="B19" s="471"/>
      <c r="C19" s="464"/>
      <c r="D19" s="19">
        <v>100</v>
      </c>
      <c r="E19" s="15">
        <v>8.5</v>
      </c>
      <c r="F19" s="7">
        <v>31.8</v>
      </c>
      <c r="G19" s="7">
        <v>29.4</v>
      </c>
      <c r="H19" s="7">
        <v>10.5</v>
      </c>
      <c r="I19" s="7">
        <v>18</v>
      </c>
      <c r="J19" s="7">
        <v>1.8</v>
      </c>
    </row>
    <row r="20" spans="2:10" ht="15.75" customHeight="1">
      <c r="B20" s="471"/>
      <c r="C20" s="463" t="s">
        <v>29</v>
      </c>
      <c r="D20" s="20">
        <v>5123</v>
      </c>
      <c r="E20" s="16">
        <v>372</v>
      </c>
      <c r="F20" s="8">
        <v>1125</v>
      </c>
      <c r="G20" s="8">
        <v>1446</v>
      </c>
      <c r="H20" s="8">
        <v>565</v>
      </c>
      <c r="I20" s="8">
        <v>1397</v>
      </c>
      <c r="J20" s="8">
        <v>218</v>
      </c>
    </row>
    <row r="21" spans="2:10" ht="15.75" customHeight="1">
      <c r="B21" s="471"/>
      <c r="C21" s="464"/>
      <c r="D21" s="19">
        <v>100</v>
      </c>
      <c r="E21" s="15">
        <v>7.3</v>
      </c>
      <c r="F21" s="7">
        <v>22</v>
      </c>
      <c r="G21" s="7">
        <v>28.2</v>
      </c>
      <c r="H21" s="7">
        <v>11</v>
      </c>
      <c r="I21" s="7">
        <v>27.3</v>
      </c>
      <c r="J21" s="7">
        <v>4.3</v>
      </c>
    </row>
    <row r="22" spans="2:10" ht="15.75" customHeight="1">
      <c r="B22" s="476"/>
      <c r="C22" s="463" t="s">
        <v>30</v>
      </c>
      <c r="D22" s="20">
        <v>2260</v>
      </c>
      <c r="E22" s="16">
        <v>98</v>
      </c>
      <c r="F22" s="8">
        <v>437</v>
      </c>
      <c r="G22" s="8">
        <v>643</v>
      </c>
      <c r="H22" s="8">
        <v>303</v>
      </c>
      <c r="I22" s="8">
        <v>685</v>
      </c>
      <c r="J22" s="8">
        <v>94</v>
      </c>
    </row>
    <row r="23" spans="2:10" ht="15.75" customHeight="1">
      <c r="B23" s="476"/>
      <c r="C23" s="464"/>
      <c r="D23" s="19">
        <v>100</v>
      </c>
      <c r="E23" s="15">
        <v>4.3</v>
      </c>
      <c r="F23" s="7">
        <v>19.3</v>
      </c>
      <c r="G23" s="7">
        <v>28.5</v>
      </c>
      <c r="H23" s="7">
        <v>13.4</v>
      </c>
      <c r="I23" s="7">
        <v>30.3</v>
      </c>
      <c r="J23" s="7">
        <v>4.2</v>
      </c>
    </row>
    <row r="24" spans="2:10" ht="15.75" customHeight="1">
      <c r="B24" s="476"/>
      <c r="C24" s="463" t="s">
        <v>31</v>
      </c>
      <c r="D24" s="20">
        <v>3142</v>
      </c>
      <c r="E24" s="16">
        <v>113</v>
      </c>
      <c r="F24" s="8">
        <v>492</v>
      </c>
      <c r="G24" s="8">
        <v>839</v>
      </c>
      <c r="H24" s="8">
        <v>451</v>
      </c>
      <c r="I24" s="8">
        <v>1123</v>
      </c>
      <c r="J24" s="8">
        <v>124</v>
      </c>
    </row>
    <row r="25" spans="2:10" ht="15.75" customHeight="1">
      <c r="B25" s="476"/>
      <c r="C25" s="464"/>
      <c r="D25" s="19">
        <v>100</v>
      </c>
      <c r="E25" s="15">
        <v>3.6</v>
      </c>
      <c r="F25" s="7">
        <v>15.7</v>
      </c>
      <c r="G25" s="7">
        <v>26.7</v>
      </c>
      <c r="H25" s="7">
        <v>14.4</v>
      </c>
      <c r="I25" s="7">
        <v>35.700000000000003</v>
      </c>
      <c r="J25" s="7">
        <v>3.9</v>
      </c>
    </row>
    <row r="26" spans="2:10" ht="15.75" customHeight="1">
      <c r="B26" s="476"/>
      <c r="C26" s="463" t="s">
        <v>32</v>
      </c>
      <c r="D26" s="20">
        <v>5338</v>
      </c>
      <c r="E26" s="16">
        <v>141</v>
      </c>
      <c r="F26" s="8">
        <v>674</v>
      </c>
      <c r="G26" s="8">
        <v>1275</v>
      </c>
      <c r="H26" s="8">
        <v>720</v>
      </c>
      <c r="I26" s="8">
        <v>2336</v>
      </c>
      <c r="J26" s="8">
        <v>192</v>
      </c>
    </row>
    <row r="27" spans="2:10" ht="15.75" customHeight="1">
      <c r="B27" s="476"/>
      <c r="C27" s="464"/>
      <c r="D27" s="19">
        <v>100</v>
      </c>
      <c r="E27" s="15">
        <v>2.6</v>
      </c>
      <c r="F27" s="7">
        <v>12.6</v>
      </c>
      <c r="G27" s="7">
        <v>23.9</v>
      </c>
      <c r="H27" s="7">
        <v>13.5</v>
      </c>
      <c r="I27" s="7">
        <v>43.8</v>
      </c>
      <c r="J27" s="7">
        <v>3.6</v>
      </c>
    </row>
    <row r="28" spans="2:10" ht="15.75" customHeight="1">
      <c r="B28" s="476"/>
      <c r="C28" s="463" t="s">
        <v>33</v>
      </c>
      <c r="D28" s="20">
        <v>2385</v>
      </c>
      <c r="E28" s="16">
        <v>54</v>
      </c>
      <c r="F28" s="8">
        <v>275</v>
      </c>
      <c r="G28" s="8">
        <v>514</v>
      </c>
      <c r="H28" s="8">
        <v>336</v>
      </c>
      <c r="I28" s="8">
        <v>1108</v>
      </c>
      <c r="J28" s="8">
        <v>98</v>
      </c>
    </row>
    <row r="29" spans="2:10" ht="15.75" customHeight="1">
      <c r="B29" s="476"/>
      <c r="C29" s="464"/>
      <c r="D29" s="19">
        <v>100</v>
      </c>
      <c r="E29" s="15">
        <v>2.2999999999999998</v>
      </c>
      <c r="F29" s="7">
        <v>11.5</v>
      </c>
      <c r="G29" s="7">
        <v>21.6</v>
      </c>
      <c r="H29" s="7">
        <v>14.1</v>
      </c>
      <c r="I29" s="7">
        <v>46.5</v>
      </c>
      <c r="J29" s="7">
        <v>4.0999999999999996</v>
      </c>
    </row>
    <row r="30" spans="2:10" ht="15.75" customHeight="1">
      <c r="B30" s="476"/>
      <c r="C30" s="463" t="s">
        <v>140</v>
      </c>
      <c r="D30" s="18">
        <v>5306</v>
      </c>
      <c r="E30" s="14">
        <v>177</v>
      </c>
      <c r="F30" s="4">
        <v>630</v>
      </c>
      <c r="G30" s="4">
        <v>1036</v>
      </c>
      <c r="H30" s="4">
        <v>606</v>
      </c>
      <c r="I30" s="4">
        <v>2596</v>
      </c>
      <c r="J30" s="4">
        <v>261</v>
      </c>
    </row>
    <row r="31" spans="2:10" ht="15.75" customHeight="1">
      <c r="B31" s="477"/>
      <c r="C31" s="473"/>
      <c r="D31" s="17">
        <v>100</v>
      </c>
      <c r="E31" s="13">
        <v>3.3</v>
      </c>
      <c r="F31" s="6">
        <v>11.9</v>
      </c>
      <c r="G31" s="6">
        <v>19.5</v>
      </c>
      <c r="H31" s="6">
        <v>11.4</v>
      </c>
      <c r="I31" s="6">
        <v>48.9</v>
      </c>
      <c r="J31" s="6">
        <v>4.9000000000000004</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J9">
    <cfRule type="top10" dxfId="212" priority="403" rank="1"/>
  </conditionalFormatting>
  <conditionalFormatting sqref="E11:J11">
    <cfRule type="top10" dxfId="211" priority="404" rank="1"/>
  </conditionalFormatting>
  <conditionalFormatting sqref="E13:J13">
    <cfRule type="top10" dxfId="210" priority="405" rank="1"/>
  </conditionalFormatting>
  <conditionalFormatting sqref="E15:J15">
    <cfRule type="top10" dxfId="209" priority="406" rank="1"/>
  </conditionalFormatting>
  <conditionalFormatting sqref="E17:J17">
    <cfRule type="top10" dxfId="208" priority="407" rank="1"/>
  </conditionalFormatting>
  <conditionalFormatting sqref="E19:J19">
    <cfRule type="top10" dxfId="207" priority="408" rank="1"/>
  </conditionalFormatting>
  <conditionalFormatting sqref="E21:J21">
    <cfRule type="top10" dxfId="206" priority="409" rank="1"/>
  </conditionalFormatting>
  <conditionalFormatting sqref="E23:J23">
    <cfRule type="top10" dxfId="205" priority="410" rank="1"/>
  </conditionalFormatting>
  <conditionalFormatting sqref="E25:J25">
    <cfRule type="top10" dxfId="204" priority="411" rank="1"/>
  </conditionalFormatting>
  <conditionalFormatting sqref="E27:J27">
    <cfRule type="top10" dxfId="203" priority="412" rank="1"/>
  </conditionalFormatting>
  <conditionalFormatting sqref="E29:J29">
    <cfRule type="top10" dxfId="202" priority="413" rank="1"/>
  </conditionalFormatting>
  <conditionalFormatting sqref="E31:J31">
    <cfRule type="top10" dxfId="201" priority="414"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283" t="s">
        <v>234</v>
      </c>
    </row>
    <row r="3" spans="1:14" ht="15.75" customHeight="1">
      <c r="B3" s="283" t="s">
        <v>239</v>
      </c>
    </row>
    <row r="4" spans="1:14" ht="15.75" customHeight="1">
      <c r="B4" s="283" t="s">
        <v>259</v>
      </c>
    </row>
    <row r="6" spans="1:14" ht="3" customHeight="1">
      <c r="B6" s="289"/>
      <c r="C6" s="9"/>
      <c r="D6" s="290"/>
      <c r="E6" s="11"/>
      <c r="F6" s="291"/>
      <c r="G6" s="291"/>
      <c r="H6" s="291"/>
      <c r="I6" s="291"/>
      <c r="J6" s="291"/>
      <c r="K6" s="291"/>
      <c r="L6" s="291"/>
      <c r="M6" s="291"/>
      <c r="N6" s="291"/>
    </row>
    <row r="7" spans="1:14" s="2" customFormat="1" ht="118.5" customHeight="1" thickBot="1">
      <c r="B7" s="292"/>
      <c r="C7" s="21" t="s">
        <v>137</v>
      </c>
      <c r="D7" s="22" t="s">
        <v>42</v>
      </c>
      <c r="E7" s="23" t="s">
        <v>272</v>
      </c>
      <c r="F7" s="293" t="s">
        <v>607</v>
      </c>
      <c r="G7" s="293" t="s">
        <v>608</v>
      </c>
      <c r="H7" s="293" t="s">
        <v>108</v>
      </c>
      <c r="I7" s="293" t="s">
        <v>18</v>
      </c>
      <c r="J7" s="293" t="s">
        <v>109</v>
      </c>
      <c r="K7" s="293" t="s">
        <v>110</v>
      </c>
      <c r="L7" s="293" t="s">
        <v>111</v>
      </c>
      <c r="M7" s="293" t="s">
        <v>9</v>
      </c>
      <c r="N7" s="293" t="s">
        <v>50</v>
      </c>
    </row>
    <row r="8" spans="1:14" ht="15.75" customHeight="1" thickTop="1">
      <c r="B8" s="465" t="s">
        <v>138</v>
      </c>
      <c r="C8" s="466"/>
      <c r="D8" s="18">
        <v>27166</v>
      </c>
      <c r="E8" s="14">
        <v>22593</v>
      </c>
      <c r="F8" s="4">
        <v>851</v>
      </c>
      <c r="G8" s="4">
        <v>191</v>
      </c>
      <c r="H8" s="4">
        <v>419</v>
      </c>
      <c r="I8" s="4">
        <v>326</v>
      </c>
      <c r="J8" s="4">
        <v>143</v>
      </c>
      <c r="K8" s="4">
        <v>416</v>
      </c>
      <c r="L8" s="4">
        <v>463</v>
      </c>
      <c r="M8" s="4">
        <v>331</v>
      </c>
      <c r="N8" s="4">
        <v>1433</v>
      </c>
    </row>
    <row r="9" spans="1:14" ht="15.75" customHeight="1">
      <c r="B9" s="467"/>
      <c r="C9" s="468"/>
      <c r="D9" s="17">
        <v>100</v>
      </c>
      <c r="E9" s="13">
        <v>83.2</v>
      </c>
      <c r="F9" s="6">
        <v>3.1</v>
      </c>
      <c r="G9" s="6">
        <v>0.7</v>
      </c>
      <c r="H9" s="6">
        <v>1.5</v>
      </c>
      <c r="I9" s="6">
        <v>1.2</v>
      </c>
      <c r="J9" s="6">
        <v>0.5</v>
      </c>
      <c r="K9" s="6">
        <v>1.5</v>
      </c>
      <c r="L9" s="6">
        <v>1.7</v>
      </c>
      <c r="M9" s="6">
        <v>1.2</v>
      </c>
      <c r="N9" s="6">
        <v>5.3</v>
      </c>
    </row>
    <row r="10" spans="1:14" ht="15.75" customHeight="1">
      <c r="B10" s="470" t="s">
        <v>139</v>
      </c>
      <c r="C10" s="469" t="s">
        <v>24</v>
      </c>
      <c r="D10" s="18">
        <v>150</v>
      </c>
      <c r="E10" s="14">
        <v>90</v>
      </c>
      <c r="F10" s="4">
        <v>7</v>
      </c>
      <c r="G10" s="4">
        <v>1</v>
      </c>
      <c r="H10" s="4">
        <v>7</v>
      </c>
      <c r="I10" s="4">
        <v>2</v>
      </c>
      <c r="J10" s="4">
        <v>3</v>
      </c>
      <c r="K10" s="4">
        <v>9</v>
      </c>
      <c r="L10" s="4">
        <v>9</v>
      </c>
      <c r="M10" s="4">
        <v>9</v>
      </c>
      <c r="N10" s="4">
        <v>13</v>
      </c>
    </row>
    <row r="11" spans="1:14" ht="15.75" customHeight="1">
      <c r="B11" s="471"/>
      <c r="C11" s="464"/>
      <c r="D11" s="19">
        <v>100</v>
      </c>
      <c r="E11" s="15">
        <v>60</v>
      </c>
      <c r="F11" s="7">
        <v>4.7</v>
      </c>
      <c r="G11" s="7">
        <v>0.7</v>
      </c>
      <c r="H11" s="7">
        <v>4.7</v>
      </c>
      <c r="I11" s="7">
        <v>1.3</v>
      </c>
      <c r="J11" s="7">
        <v>2</v>
      </c>
      <c r="K11" s="7">
        <v>6</v>
      </c>
      <c r="L11" s="7">
        <v>6</v>
      </c>
      <c r="M11" s="7">
        <v>6</v>
      </c>
      <c r="N11" s="7">
        <v>8.6999999999999993</v>
      </c>
    </row>
    <row r="12" spans="1:14" ht="15.75" customHeight="1">
      <c r="B12" s="471"/>
      <c r="C12" s="463" t="s">
        <v>25</v>
      </c>
      <c r="D12" s="20">
        <v>123</v>
      </c>
      <c r="E12" s="16">
        <v>83</v>
      </c>
      <c r="F12" s="8">
        <v>5</v>
      </c>
      <c r="G12" s="8">
        <v>3</v>
      </c>
      <c r="H12" s="8">
        <v>3</v>
      </c>
      <c r="I12" s="8">
        <v>3</v>
      </c>
      <c r="J12" s="8">
        <v>0</v>
      </c>
      <c r="K12" s="8">
        <v>3</v>
      </c>
      <c r="L12" s="8">
        <v>6</v>
      </c>
      <c r="M12" s="8">
        <v>3</v>
      </c>
      <c r="N12" s="8">
        <v>14</v>
      </c>
    </row>
    <row r="13" spans="1:14" ht="15.75" customHeight="1">
      <c r="B13" s="471"/>
      <c r="C13" s="464"/>
      <c r="D13" s="19">
        <v>100</v>
      </c>
      <c r="E13" s="15">
        <v>67.5</v>
      </c>
      <c r="F13" s="7">
        <v>4.0999999999999996</v>
      </c>
      <c r="G13" s="7">
        <v>2.4</v>
      </c>
      <c r="H13" s="7">
        <v>2.4</v>
      </c>
      <c r="I13" s="7">
        <v>2.4</v>
      </c>
      <c r="J13" s="7">
        <v>0</v>
      </c>
      <c r="K13" s="7">
        <v>2.4</v>
      </c>
      <c r="L13" s="7">
        <v>4.9000000000000004</v>
      </c>
      <c r="M13" s="7">
        <v>2.4</v>
      </c>
      <c r="N13" s="7">
        <v>11.4</v>
      </c>
    </row>
    <row r="14" spans="1:14" ht="15.75" customHeight="1">
      <c r="B14" s="471"/>
      <c r="C14" s="463" t="s">
        <v>26</v>
      </c>
      <c r="D14" s="20">
        <v>198</v>
      </c>
      <c r="E14" s="16">
        <v>142</v>
      </c>
      <c r="F14" s="8">
        <v>14</v>
      </c>
      <c r="G14" s="8">
        <v>1</v>
      </c>
      <c r="H14" s="8">
        <v>3</v>
      </c>
      <c r="I14" s="8">
        <v>6</v>
      </c>
      <c r="J14" s="8">
        <v>1</v>
      </c>
      <c r="K14" s="8">
        <v>7</v>
      </c>
      <c r="L14" s="8">
        <v>3</v>
      </c>
      <c r="M14" s="8">
        <v>8</v>
      </c>
      <c r="N14" s="8">
        <v>13</v>
      </c>
    </row>
    <row r="15" spans="1:14" ht="15.75" customHeight="1">
      <c r="B15" s="471"/>
      <c r="C15" s="464"/>
      <c r="D15" s="19">
        <v>100</v>
      </c>
      <c r="E15" s="15">
        <v>71.7</v>
      </c>
      <c r="F15" s="7">
        <v>7.1</v>
      </c>
      <c r="G15" s="7">
        <v>0.5</v>
      </c>
      <c r="H15" s="7">
        <v>1.5</v>
      </c>
      <c r="I15" s="7">
        <v>3</v>
      </c>
      <c r="J15" s="7">
        <v>0.5</v>
      </c>
      <c r="K15" s="7">
        <v>3.5</v>
      </c>
      <c r="L15" s="7">
        <v>1.5</v>
      </c>
      <c r="M15" s="7">
        <v>4</v>
      </c>
      <c r="N15" s="7">
        <v>6.6</v>
      </c>
    </row>
    <row r="16" spans="1:14" ht="15.75" customHeight="1">
      <c r="B16" s="471"/>
      <c r="C16" s="463" t="s">
        <v>27</v>
      </c>
      <c r="D16" s="20">
        <v>558</v>
      </c>
      <c r="E16" s="16">
        <v>398</v>
      </c>
      <c r="F16" s="8">
        <v>25</v>
      </c>
      <c r="G16" s="8">
        <v>3</v>
      </c>
      <c r="H16" s="8">
        <v>11</v>
      </c>
      <c r="I16" s="8">
        <v>20</v>
      </c>
      <c r="J16" s="8">
        <v>6</v>
      </c>
      <c r="K16" s="8">
        <v>18</v>
      </c>
      <c r="L16" s="8">
        <v>22</v>
      </c>
      <c r="M16" s="8">
        <v>7</v>
      </c>
      <c r="N16" s="8">
        <v>48</v>
      </c>
    </row>
    <row r="17" spans="2:14" ht="15.75" customHeight="1">
      <c r="B17" s="471"/>
      <c r="C17" s="464"/>
      <c r="D17" s="19">
        <v>100</v>
      </c>
      <c r="E17" s="15">
        <v>71.3</v>
      </c>
      <c r="F17" s="7">
        <v>4.5</v>
      </c>
      <c r="G17" s="7">
        <v>0.5</v>
      </c>
      <c r="H17" s="7">
        <v>2</v>
      </c>
      <c r="I17" s="7">
        <v>3.6</v>
      </c>
      <c r="J17" s="7">
        <v>1.1000000000000001</v>
      </c>
      <c r="K17" s="7">
        <v>3.2</v>
      </c>
      <c r="L17" s="7">
        <v>3.9</v>
      </c>
      <c r="M17" s="7">
        <v>1.3</v>
      </c>
      <c r="N17" s="7">
        <v>8.6</v>
      </c>
    </row>
    <row r="18" spans="2:14" ht="15.75" customHeight="1">
      <c r="B18" s="471"/>
      <c r="C18" s="463" t="s">
        <v>28</v>
      </c>
      <c r="D18" s="20">
        <v>622</v>
      </c>
      <c r="E18" s="16">
        <v>475</v>
      </c>
      <c r="F18" s="8">
        <v>37</v>
      </c>
      <c r="G18" s="8">
        <v>12</v>
      </c>
      <c r="H18" s="8">
        <v>16</v>
      </c>
      <c r="I18" s="8">
        <v>17</v>
      </c>
      <c r="J18" s="8">
        <v>5</v>
      </c>
      <c r="K18" s="8">
        <v>17</v>
      </c>
      <c r="L18" s="8">
        <v>12</v>
      </c>
      <c r="M18" s="8">
        <v>11</v>
      </c>
      <c r="N18" s="8">
        <v>20</v>
      </c>
    </row>
    <row r="19" spans="2:14" ht="15.75" customHeight="1">
      <c r="B19" s="471"/>
      <c r="C19" s="464"/>
      <c r="D19" s="19">
        <v>100</v>
      </c>
      <c r="E19" s="15">
        <v>76.400000000000006</v>
      </c>
      <c r="F19" s="7">
        <v>5.9</v>
      </c>
      <c r="G19" s="7">
        <v>1.9</v>
      </c>
      <c r="H19" s="7">
        <v>2.6</v>
      </c>
      <c r="I19" s="7">
        <v>2.7</v>
      </c>
      <c r="J19" s="7">
        <v>0.8</v>
      </c>
      <c r="K19" s="7">
        <v>2.7</v>
      </c>
      <c r="L19" s="7">
        <v>1.9</v>
      </c>
      <c r="M19" s="7">
        <v>1.8</v>
      </c>
      <c r="N19" s="7">
        <v>3.2</v>
      </c>
    </row>
    <row r="20" spans="2:14" ht="15.75" customHeight="1">
      <c r="B20" s="471"/>
      <c r="C20" s="463" t="s">
        <v>29</v>
      </c>
      <c r="D20" s="20">
        <v>5123</v>
      </c>
      <c r="E20" s="16">
        <v>4148</v>
      </c>
      <c r="F20" s="8">
        <v>212</v>
      </c>
      <c r="G20" s="8">
        <v>49</v>
      </c>
      <c r="H20" s="8">
        <v>79</v>
      </c>
      <c r="I20" s="8">
        <v>88</v>
      </c>
      <c r="J20" s="8">
        <v>39</v>
      </c>
      <c r="K20" s="8">
        <v>96</v>
      </c>
      <c r="L20" s="8">
        <v>119</v>
      </c>
      <c r="M20" s="8">
        <v>83</v>
      </c>
      <c r="N20" s="8">
        <v>210</v>
      </c>
    </row>
    <row r="21" spans="2:14" ht="15.75" customHeight="1">
      <c r="B21" s="471"/>
      <c r="C21" s="464"/>
      <c r="D21" s="19">
        <v>100</v>
      </c>
      <c r="E21" s="15">
        <v>81</v>
      </c>
      <c r="F21" s="7">
        <v>4.0999999999999996</v>
      </c>
      <c r="G21" s="7">
        <v>1</v>
      </c>
      <c r="H21" s="7">
        <v>1.5</v>
      </c>
      <c r="I21" s="7">
        <v>1.7</v>
      </c>
      <c r="J21" s="7">
        <v>0.8</v>
      </c>
      <c r="K21" s="7">
        <v>1.9</v>
      </c>
      <c r="L21" s="7">
        <v>2.2999999999999998</v>
      </c>
      <c r="M21" s="7">
        <v>1.6</v>
      </c>
      <c r="N21" s="7">
        <v>4.0999999999999996</v>
      </c>
    </row>
    <row r="22" spans="2:14" ht="15.75" customHeight="1">
      <c r="B22" s="476"/>
      <c r="C22" s="463" t="s">
        <v>30</v>
      </c>
      <c r="D22" s="20">
        <v>2260</v>
      </c>
      <c r="E22" s="16">
        <v>1891</v>
      </c>
      <c r="F22" s="8">
        <v>71</v>
      </c>
      <c r="G22" s="8">
        <v>22</v>
      </c>
      <c r="H22" s="8">
        <v>40</v>
      </c>
      <c r="I22" s="8">
        <v>30</v>
      </c>
      <c r="J22" s="8">
        <v>7</v>
      </c>
      <c r="K22" s="8">
        <v>42</v>
      </c>
      <c r="L22" s="8">
        <v>51</v>
      </c>
      <c r="M22" s="8">
        <v>29</v>
      </c>
      <c r="N22" s="8">
        <v>77</v>
      </c>
    </row>
    <row r="23" spans="2:14" ht="15.75" customHeight="1">
      <c r="B23" s="476"/>
      <c r="C23" s="464"/>
      <c r="D23" s="19">
        <v>100</v>
      </c>
      <c r="E23" s="15">
        <v>83.7</v>
      </c>
      <c r="F23" s="7">
        <v>3.1</v>
      </c>
      <c r="G23" s="7">
        <v>1</v>
      </c>
      <c r="H23" s="7">
        <v>1.8</v>
      </c>
      <c r="I23" s="7">
        <v>1.3</v>
      </c>
      <c r="J23" s="7">
        <v>0.3</v>
      </c>
      <c r="K23" s="7">
        <v>1.9</v>
      </c>
      <c r="L23" s="7">
        <v>2.2999999999999998</v>
      </c>
      <c r="M23" s="7">
        <v>1.3</v>
      </c>
      <c r="N23" s="7">
        <v>3.4</v>
      </c>
    </row>
    <row r="24" spans="2:14" ht="15.75" customHeight="1">
      <c r="B24" s="476"/>
      <c r="C24" s="463" t="s">
        <v>31</v>
      </c>
      <c r="D24" s="20">
        <v>3142</v>
      </c>
      <c r="E24" s="16">
        <v>2664</v>
      </c>
      <c r="F24" s="8">
        <v>122</v>
      </c>
      <c r="G24" s="8">
        <v>17</v>
      </c>
      <c r="H24" s="8">
        <v>55</v>
      </c>
      <c r="I24" s="8">
        <v>47</v>
      </c>
      <c r="J24" s="8">
        <v>18</v>
      </c>
      <c r="K24" s="8">
        <v>48</v>
      </c>
      <c r="L24" s="8">
        <v>50</v>
      </c>
      <c r="M24" s="8">
        <v>35</v>
      </c>
      <c r="N24" s="8">
        <v>86</v>
      </c>
    </row>
    <row r="25" spans="2:14" ht="15.75" customHeight="1">
      <c r="B25" s="476"/>
      <c r="C25" s="464"/>
      <c r="D25" s="19">
        <v>100</v>
      </c>
      <c r="E25" s="15">
        <v>84.8</v>
      </c>
      <c r="F25" s="7">
        <v>3.9</v>
      </c>
      <c r="G25" s="7">
        <v>0.5</v>
      </c>
      <c r="H25" s="7">
        <v>1.8</v>
      </c>
      <c r="I25" s="7">
        <v>1.5</v>
      </c>
      <c r="J25" s="7">
        <v>0.6</v>
      </c>
      <c r="K25" s="7">
        <v>1.5</v>
      </c>
      <c r="L25" s="7">
        <v>1.6</v>
      </c>
      <c r="M25" s="7">
        <v>1.1000000000000001</v>
      </c>
      <c r="N25" s="7">
        <v>2.7</v>
      </c>
    </row>
    <row r="26" spans="2:14" ht="15.75" customHeight="1">
      <c r="B26" s="476"/>
      <c r="C26" s="463" t="s">
        <v>32</v>
      </c>
      <c r="D26" s="20">
        <v>5338</v>
      </c>
      <c r="E26" s="16">
        <v>4650</v>
      </c>
      <c r="F26" s="8">
        <v>149</v>
      </c>
      <c r="G26" s="8">
        <v>34</v>
      </c>
      <c r="H26" s="8">
        <v>86</v>
      </c>
      <c r="I26" s="8">
        <v>61</v>
      </c>
      <c r="J26" s="8">
        <v>25</v>
      </c>
      <c r="K26" s="8">
        <v>64</v>
      </c>
      <c r="L26" s="8">
        <v>77</v>
      </c>
      <c r="M26" s="8">
        <v>50</v>
      </c>
      <c r="N26" s="8">
        <v>142</v>
      </c>
    </row>
    <row r="27" spans="2:14" ht="15.75" customHeight="1">
      <c r="B27" s="476"/>
      <c r="C27" s="464"/>
      <c r="D27" s="19">
        <v>100</v>
      </c>
      <c r="E27" s="15">
        <v>87.1</v>
      </c>
      <c r="F27" s="7">
        <v>2.8</v>
      </c>
      <c r="G27" s="7">
        <v>0.6</v>
      </c>
      <c r="H27" s="7">
        <v>1.6</v>
      </c>
      <c r="I27" s="7">
        <v>1.1000000000000001</v>
      </c>
      <c r="J27" s="7">
        <v>0.5</v>
      </c>
      <c r="K27" s="7">
        <v>1.2</v>
      </c>
      <c r="L27" s="7">
        <v>1.4</v>
      </c>
      <c r="M27" s="7">
        <v>0.9</v>
      </c>
      <c r="N27" s="7">
        <v>2.7</v>
      </c>
    </row>
    <row r="28" spans="2:14" ht="15.75" customHeight="1">
      <c r="B28" s="476"/>
      <c r="C28" s="463" t="s">
        <v>33</v>
      </c>
      <c r="D28" s="20">
        <v>2385</v>
      </c>
      <c r="E28" s="16">
        <v>2092</v>
      </c>
      <c r="F28" s="8">
        <v>54</v>
      </c>
      <c r="G28" s="8">
        <v>16</v>
      </c>
      <c r="H28" s="8">
        <v>44</v>
      </c>
      <c r="I28" s="8">
        <v>9</v>
      </c>
      <c r="J28" s="8">
        <v>8</v>
      </c>
      <c r="K28" s="8">
        <v>32</v>
      </c>
      <c r="L28" s="8">
        <v>28</v>
      </c>
      <c r="M28" s="8">
        <v>24</v>
      </c>
      <c r="N28" s="8">
        <v>78</v>
      </c>
    </row>
    <row r="29" spans="2:14" ht="15.75" customHeight="1">
      <c r="B29" s="476"/>
      <c r="C29" s="464"/>
      <c r="D29" s="19">
        <v>100</v>
      </c>
      <c r="E29" s="15">
        <v>87.7</v>
      </c>
      <c r="F29" s="7">
        <v>2.2999999999999998</v>
      </c>
      <c r="G29" s="7">
        <v>0.7</v>
      </c>
      <c r="H29" s="7">
        <v>1.8</v>
      </c>
      <c r="I29" s="7">
        <v>0.4</v>
      </c>
      <c r="J29" s="7">
        <v>0.3</v>
      </c>
      <c r="K29" s="7">
        <v>1.3</v>
      </c>
      <c r="L29" s="7">
        <v>1.2</v>
      </c>
      <c r="M29" s="7">
        <v>1</v>
      </c>
      <c r="N29" s="7">
        <v>3.3</v>
      </c>
    </row>
    <row r="30" spans="2:14" ht="15.75" customHeight="1">
      <c r="B30" s="476"/>
      <c r="C30" s="463" t="s">
        <v>140</v>
      </c>
      <c r="D30" s="18">
        <v>5306</v>
      </c>
      <c r="E30" s="14">
        <v>4695</v>
      </c>
      <c r="F30" s="4">
        <v>110</v>
      </c>
      <c r="G30" s="4">
        <v>25</v>
      </c>
      <c r="H30" s="4">
        <v>53</v>
      </c>
      <c r="I30" s="4">
        <v>26</v>
      </c>
      <c r="J30" s="4">
        <v>23</v>
      </c>
      <c r="K30" s="4">
        <v>58</v>
      </c>
      <c r="L30" s="4">
        <v>59</v>
      </c>
      <c r="M30" s="4">
        <v>46</v>
      </c>
      <c r="N30" s="4">
        <v>211</v>
      </c>
    </row>
    <row r="31" spans="2:14" ht="15.75" customHeight="1">
      <c r="B31" s="477"/>
      <c r="C31" s="473"/>
      <c r="D31" s="17">
        <v>100</v>
      </c>
      <c r="E31" s="13">
        <v>88.5</v>
      </c>
      <c r="F31" s="6">
        <v>2.1</v>
      </c>
      <c r="G31" s="6">
        <v>0.5</v>
      </c>
      <c r="H31" s="6">
        <v>1</v>
      </c>
      <c r="I31" s="6">
        <v>0.5</v>
      </c>
      <c r="J31" s="6">
        <v>0.4</v>
      </c>
      <c r="K31" s="6">
        <v>1.1000000000000001</v>
      </c>
      <c r="L31" s="6">
        <v>1.1000000000000001</v>
      </c>
      <c r="M31" s="6">
        <v>0.9</v>
      </c>
      <c r="N31" s="6">
        <v>4</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N9">
    <cfRule type="top10" dxfId="200" priority="415" rank="1"/>
  </conditionalFormatting>
  <conditionalFormatting sqref="E11:N11">
    <cfRule type="top10" dxfId="199" priority="416" rank="1"/>
  </conditionalFormatting>
  <conditionalFormatting sqref="E13:N13">
    <cfRule type="top10" dxfId="198" priority="417" rank="1"/>
  </conditionalFormatting>
  <conditionalFormatting sqref="E15:N15">
    <cfRule type="top10" dxfId="197" priority="418" rank="1"/>
  </conditionalFormatting>
  <conditionalFormatting sqref="E17:N17">
    <cfRule type="top10" dxfId="196" priority="419" rank="1"/>
  </conditionalFormatting>
  <conditionalFormatting sqref="E19:N19">
    <cfRule type="top10" dxfId="195" priority="420" rank="1"/>
  </conditionalFormatting>
  <conditionalFormatting sqref="E21:N21">
    <cfRule type="top10" dxfId="194" priority="421" rank="1"/>
  </conditionalFormatting>
  <conditionalFormatting sqref="E23:N23">
    <cfRule type="top10" dxfId="193" priority="422" rank="1"/>
  </conditionalFormatting>
  <conditionalFormatting sqref="E25:N25">
    <cfRule type="top10" dxfId="192" priority="423" rank="1"/>
  </conditionalFormatting>
  <conditionalFormatting sqref="E27:N27">
    <cfRule type="top10" dxfId="191" priority="424" rank="1"/>
  </conditionalFormatting>
  <conditionalFormatting sqref="E29:N29">
    <cfRule type="top10" dxfId="190" priority="425" rank="1"/>
  </conditionalFormatting>
  <conditionalFormatting sqref="E31:N31">
    <cfRule type="top10" dxfId="189" priority="426"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84" t="s">
        <v>234</v>
      </c>
    </row>
    <row r="3" spans="1:10" ht="15.75" customHeight="1">
      <c r="B3" s="284" t="s">
        <v>239</v>
      </c>
    </row>
    <row r="4" spans="1:10" ht="15.75" customHeight="1">
      <c r="B4" s="284" t="s">
        <v>260</v>
      </c>
    </row>
    <row r="6" spans="1:10" ht="3" customHeight="1">
      <c r="B6" s="289"/>
      <c r="C6" s="9"/>
      <c r="D6" s="290"/>
      <c r="E6" s="11"/>
      <c r="F6" s="291"/>
      <c r="G6" s="291"/>
      <c r="H6" s="291"/>
      <c r="I6" s="291"/>
      <c r="J6" s="291"/>
    </row>
    <row r="7" spans="1:10" s="2" customFormat="1" ht="118.5" customHeight="1" thickBot="1">
      <c r="B7" s="292"/>
      <c r="C7" s="21" t="s">
        <v>137</v>
      </c>
      <c r="D7" s="22" t="s">
        <v>42</v>
      </c>
      <c r="E7" s="23" t="s">
        <v>273</v>
      </c>
      <c r="F7" s="293" t="s">
        <v>55</v>
      </c>
      <c r="G7" s="293" t="s">
        <v>56</v>
      </c>
      <c r="H7" s="293" t="s">
        <v>57</v>
      </c>
      <c r="I7" s="293" t="s">
        <v>17</v>
      </c>
      <c r="J7" s="293" t="s">
        <v>50</v>
      </c>
    </row>
    <row r="8" spans="1:10" ht="15.75" customHeight="1" thickTop="1">
      <c r="B8" s="465" t="s">
        <v>138</v>
      </c>
      <c r="C8" s="466"/>
      <c r="D8" s="18">
        <v>27166</v>
      </c>
      <c r="E8" s="14">
        <v>2952</v>
      </c>
      <c r="F8" s="4">
        <v>9574</v>
      </c>
      <c r="G8" s="4">
        <v>3762</v>
      </c>
      <c r="H8" s="4">
        <v>1855</v>
      </c>
      <c r="I8" s="4">
        <v>6780</v>
      </c>
      <c r="J8" s="4">
        <v>2243</v>
      </c>
    </row>
    <row r="9" spans="1:10" ht="15.75" customHeight="1">
      <c r="B9" s="467"/>
      <c r="C9" s="468"/>
      <c r="D9" s="17">
        <v>100</v>
      </c>
      <c r="E9" s="13">
        <v>10.9</v>
      </c>
      <c r="F9" s="6">
        <v>35.200000000000003</v>
      </c>
      <c r="G9" s="6">
        <v>13.8</v>
      </c>
      <c r="H9" s="6">
        <v>6.8</v>
      </c>
      <c r="I9" s="6">
        <v>25</v>
      </c>
      <c r="J9" s="6">
        <v>8.3000000000000007</v>
      </c>
    </row>
    <row r="10" spans="1:10" ht="15.75" customHeight="1">
      <c r="B10" s="470" t="s">
        <v>139</v>
      </c>
      <c r="C10" s="469" t="s">
        <v>24</v>
      </c>
      <c r="D10" s="18">
        <v>150</v>
      </c>
      <c r="E10" s="14">
        <v>16</v>
      </c>
      <c r="F10" s="4">
        <v>22</v>
      </c>
      <c r="G10" s="4">
        <v>18</v>
      </c>
      <c r="H10" s="4">
        <v>16</v>
      </c>
      <c r="I10" s="4">
        <v>65</v>
      </c>
      <c r="J10" s="4">
        <v>13</v>
      </c>
    </row>
    <row r="11" spans="1:10" ht="15.75" customHeight="1">
      <c r="B11" s="471"/>
      <c r="C11" s="464"/>
      <c r="D11" s="19">
        <v>100</v>
      </c>
      <c r="E11" s="15">
        <v>10.7</v>
      </c>
      <c r="F11" s="7">
        <v>14.7</v>
      </c>
      <c r="G11" s="7">
        <v>12</v>
      </c>
      <c r="H11" s="7">
        <v>10.7</v>
      </c>
      <c r="I11" s="7">
        <v>43.3</v>
      </c>
      <c r="J11" s="7">
        <v>8.6999999999999993</v>
      </c>
    </row>
    <row r="12" spans="1:10" ht="15.75" customHeight="1">
      <c r="B12" s="471"/>
      <c r="C12" s="463" t="s">
        <v>25</v>
      </c>
      <c r="D12" s="20">
        <v>123</v>
      </c>
      <c r="E12" s="16">
        <v>3</v>
      </c>
      <c r="F12" s="8">
        <v>20</v>
      </c>
      <c r="G12" s="8">
        <v>15</v>
      </c>
      <c r="H12" s="8">
        <v>15</v>
      </c>
      <c r="I12" s="8">
        <v>53</v>
      </c>
      <c r="J12" s="8">
        <v>17</v>
      </c>
    </row>
    <row r="13" spans="1:10" ht="15.75" customHeight="1">
      <c r="B13" s="471"/>
      <c r="C13" s="464"/>
      <c r="D13" s="19">
        <v>100</v>
      </c>
      <c r="E13" s="15">
        <v>2.4</v>
      </c>
      <c r="F13" s="7">
        <v>16.3</v>
      </c>
      <c r="G13" s="7">
        <v>12.2</v>
      </c>
      <c r="H13" s="7">
        <v>12.2</v>
      </c>
      <c r="I13" s="7">
        <v>43.1</v>
      </c>
      <c r="J13" s="7">
        <v>13.8</v>
      </c>
    </row>
    <row r="14" spans="1:10" ht="15.75" customHeight="1">
      <c r="B14" s="471"/>
      <c r="C14" s="463" t="s">
        <v>26</v>
      </c>
      <c r="D14" s="20">
        <v>198</v>
      </c>
      <c r="E14" s="16">
        <v>10</v>
      </c>
      <c r="F14" s="8">
        <v>46</v>
      </c>
      <c r="G14" s="8">
        <v>26</v>
      </c>
      <c r="H14" s="8">
        <v>36</v>
      </c>
      <c r="I14" s="8">
        <v>66</v>
      </c>
      <c r="J14" s="8">
        <v>14</v>
      </c>
    </row>
    <row r="15" spans="1:10" ht="15.75" customHeight="1">
      <c r="B15" s="471"/>
      <c r="C15" s="464"/>
      <c r="D15" s="19">
        <v>100</v>
      </c>
      <c r="E15" s="15">
        <v>5.0999999999999996</v>
      </c>
      <c r="F15" s="7">
        <v>23.2</v>
      </c>
      <c r="G15" s="7">
        <v>13.1</v>
      </c>
      <c r="H15" s="7">
        <v>18.2</v>
      </c>
      <c r="I15" s="7">
        <v>33.299999999999997</v>
      </c>
      <c r="J15" s="7">
        <v>7.1</v>
      </c>
    </row>
    <row r="16" spans="1:10" ht="15.75" customHeight="1">
      <c r="B16" s="471"/>
      <c r="C16" s="463" t="s">
        <v>27</v>
      </c>
      <c r="D16" s="20">
        <v>558</v>
      </c>
      <c r="E16" s="16">
        <v>33</v>
      </c>
      <c r="F16" s="8">
        <v>116</v>
      </c>
      <c r="G16" s="8">
        <v>102</v>
      </c>
      <c r="H16" s="8">
        <v>63</v>
      </c>
      <c r="I16" s="8">
        <v>188</v>
      </c>
      <c r="J16" s="8">
        <v>56</v>
      </c>
    </row>
    <row r="17" spans="2:10" ht="15.75" customHeight="1">
      <c r="B17" s="471"/>
      <c r="C17" s="464"/>
      <c r="D17" s="19">
        <v>100</v>
      </c>
      <c r="E17" s="15">
        <v>5.9</v>
      </c>
      <c r="F17" s="7">
        <v>20.8</v>
      </c>
      <c r="G17" s="7">
        <v>18.3</v>
      </c>
      <c r="H17" s="7">
        <v>11.3</v>
      </c>
      <c r="I17" s="7">
        <v>33.700000000000003</v>
      </c>
      <c r="J17" s="7">
        <v>10</v>
      </c>
    </row>
    <row r="18" spans="2:10" ht="15.75" customHeight="1">
      <c r="B18" s="471"/>
      <c r="C18" s="463" t="s">
        <v>28</v>
      </c>
      <c r="D18" s="20">
        <v>622</v>
      </c>
      <c r="E18" s="16">
        <v>32</v>
      </c>
      <c r="F18" s="8">
        <v>173</v>
      </c>
      <c r="G18" s="8">
        <v>94</v>
      </c>
      <c r="H18" s="8">
        <v>90</v>
      </c>
      <c r="I18" s="8">
        <v>176</v>
      </c>
      <c r="J18" s="8">
        <v>57</v>
      </c>
    </row>
    <row r="19" spans="2:10" ht="15.75" customHeight="1">
      <c r="B19" s="471"/>
      <c r="C19" s="464"/>
      <c r="D19" s="19">
        <v>100</v>
      </c>
      <c r="E19" s="15">
        <v>5.0999999999999996</v>
      </c>
      <c r="F19" s="7">
        <v>27.8</v>
      </c>
      <c r="G19" s="7">
        <v>15.1</v>
      </c>
      <c r="H19" s="7">
        <v>14.5</v>
      </c>
      <c r="I19" s="7">
        <v>28.3</v>
      </c>
      <c r="J19" s="7">
        <v>9.1999999999999993</v>
      </c>
    </row>
    <row r="20" spans="2:10" ht="15.75" customHeight="1">
      <c r="B20" s="471"/>
      <c r="C20" s="463" t="s">
        <v>29</v>
      </c>
      <c r="D20" s="20">
        <v>5123</v>
      </c>
      <c r="E20" s="16">
        <v>430</v>
      </c>
      <c r="F20" s="8">
        <v>1691</v>
      </c>
      <c r="G20" s="8">
        <v>737</v>
      </c>
      <c r="H20" s="8">
        <v>420</v>
      </c>
      <c r="I20" s="8">
        <v>1484</v>
      </c>
      <c r="J20" s="8">
        <v>361</v>
      </c>
    </row>
    <row r="21" spans="2:10" ht="15.75" customHeight="1">
      <c r="B21" s="471"/>
      <c r="C21" s="464"/>
      <c r="D21" s="19">
        <v>100</v>
      </c>
      <c r="E21" s="15">
        <v>8.4</v>
      </c>
      <c r="F21" s="7">
        <v>33</v>
      </c>
      <c r="G21" s="7">
        <v>14.4</v>
      </c>
      <c r="H21" s="7">
        <v>8.1999999999999993</v>
      </c>
      <c r="I21" s="7">
        <v>29</v>
      </c>
      <c r="J21" s="7">
        <v>7</v>
      </c>
    </row>
    <row r="22" spans="2:10" ht="15.75" customHeight="1">
      <c r="B22" s="476"/>
      <c r="C22" s="463" t="s">
        <v>30</v>
      </c>
      <c r="D22" s="20">
        <v>2260</v>
      </c>
      <c r="E22" s="16">
        <v>176</v>
      </c>
      <c r="F22" s="8">
        <v>844</v>
      </c>
      <c r="G22" s="8">
        <v>383</v>
      </c>
      <c r="H22" s="8">
        <v>174</v>
      </c>
      <c r="I22" s="8">
        <v>572</v>
      </c>
      <c r="J22" s="8">
        <v>111</v>
      </c>
    </row>
    <row r="23" spans="2:10" ht="15.75" customHeight="1">
      <c r="B23" s="476"/>
      <c r="C23" s="464"/>
      <c r="D23" s="19">
        <v>100</v>
      </c>
      <c r="E23" s="15">
        <v>7.8</v>
      </c>
      <c r="F23" s="7">
        <v>37.299999999999997</v>
      </c>
      <c r="G23" s="7">
        <v>16.899999999999999</v>
      </c>
      <c r="H23" s="7">
        <v>7.7</v>
      </c>
      <c r="I23" s="7">
        <v>25.3</v>
      </c>
      <c r="J23" s="7">
        <v>4.9000000000000004</v>
      </c>
    </row>
    <row r="24" spans="2:10" ht="15.75" customHeight="1">
      <c r="B24" s="476"/>
      <c r="C24" s="463" t="s">
        <v>31</v>
      </c>
      <c r="D24" s="20">
        <v>3142</v>
      </c>
      <c r="E24" s="16">
        <v>242</v>
      </c>
      <c r="F24" s="8">
        <v>1244</v>
      </c>
      <c r="G24" s="8">
        <v>551</v>
      </c>
      <c r="H24" s="8">
        <v>181</v>
      </c>
      <c r="I24" s="8">
        <v>757</v>
      </c>
      <c r="J24" s="8">
        <v>167</v>
      </c>
    </row>
    <row r="25" spans="2:10" ht="15.75" customHeight="1">
      <c r="B25" s="476"/>
      <c r="C25" s="464"/>
      <c r="D25" s="19">
        <v>100</v>
      </c>
      <c r="E25" s="15">
        <v>7.7</v>
      </c>
      <c r="F25" s="7">
        <v>39.6</v>
      </c>
      <c r="G25" s="7">
        <v>17.5</v>
      </c>
      <c r="H25" s="7">
        <v>5.8</v>
      </c>
      <c r="I25" s="7">
        <v>24.1</v>
      </c>
      <c r="J25" s="7">
        <v>5.3</v>
      </c>
    </row>
    <row r="26" spans="2:10" ht="15.75" customHeight="1">
      <c r="B26" s="476"/>
      <c r="C26" s="463" t="s">
        <v>32</v>
      </c>
      <c r="D26" s="20">
        <v>5338</v>
      </c>
      <c r="E26" s="16">
        <v>567</v>
      </c>
      <c r="F26" s="8">
        <v>2148</v>
      </c>
      <c r="G26" s="8">
        <v>774</v>
      </c>
      <c r="H26" s="8">
        <v>333</v>
      </c>
      <c r="I26" s="8">
        <v>1227</v>
      </c>
      <c r="J26" s="8">
        <v>289</v>
      </c>
    </row>
    <row r="27" spans="2:10" ht="15.75" customHeight="1">
      <c r="B27" s="476"/>
      <c r="C27" s="464"/>
      <c r="D27" s="19">
        <v>100</v>
      </c>
      <c r="E27" s="15">
        <v>10.6</v>
      </c>
      <c r="F27" s="7">
        <v>40.200000000000003</v>
      </c>
      <c r="G27" s="7">
        <v>14.5</v>
      </c>
      <c r="H27" s="7">
        <v>6.2</v>
      </c>
      <c r="I27" s="7">
        <v>23</v>
      </c>
      <c r="J27" s="7">
        <v>5.4</v>
      </c>
    </row>
    <row r="28" spans="2:10" ht="15.75" customHeight="1">
      <c r="B28" s="476"/>
      <c r="C28" s="463" t="s">
        <v>33</v>
      </c>
      <c r="D28" s="20">
        <v>2385</v>
      </c>
      <c r="E28" s="16">
        <v>290</v>
      </c>
      <c r="F28" s="8">
        <v>971</v>
      </c>
      <c r="G28" s="8">
        <v>346</v>
      </c>
      <c r="H28" s="8">
        <v>131</v>
      </c>
      <c r="I28" s="8">
        <v>502</v>
      </c>
      <c r="J28" s="8">
        <v>145</v>
      </c>
    </row>
    <row r="29" spans="2:10" ht="15.75" customHeight="1">
      <c r="B29" s="476"/>
      <c r="C29" s="464"/>
      <c r="D29" s="19">
        <v>100</v>
      </c>
      <c r="E29" s="15">
        <v>12.2</v>
      </c>
      <c r="F29" s="7">
        <v>40.700000000000003</v>
      </c>
      <c r="G29" s="7">
        <v>14.5</v>
      </c>
      <c r="H29" s="7">
        <v>5.5</v>
      </c>
      <c r="I29" s="7">
        <v>21</v>
      </c>
      <c r="J29" s="7">
        <v>6.1</v>
      </c>
    </row>
    <row r="30" spans="2:10" ht="15.75" customHeight="1">
      <c r="B30" s="476"/>
      <c r="C30" s="463" t="s">
        <v>140</v>
      </c>
      <c r="D30" s="18">
        <v>5306</v>
      </c>
      <c r="E30" s="14">
        <v>985</v>
      </c>
      <c r="F30" s="4">
        <v>1855</v>
      </c>
      <c r="G30" s="4">
        <v>551</v>
      </c>
      <c r="H30" s="4">
        <v>299</v>
      </c>
      <c r="I30" s="4">
        <v>1210</v>
      </c>
      <c r="J30" s="4">
        <v>406</v>
      </c>
    </row>
    <row r="31" spans="2:10" ht="15.75" customHeight="1">
      <c r="B31" s="477"/>
      <c r="C31" s="473"/>
      <c r="D31" s="17">
        <v>100</v>
      </c>
      <c r="E31" s="13">
        <v>18.600000000000001</v>
      </c>
      <c r="F31" s="6">
        <v>35</v>
      </c>
      <c r="G31" s="6">
        <v>10.4</v>
      </c>
      <c r="H31" s="6">
        <v>5.6</v>
      </c>
      <c r="I31" s="6">
        <v>22.8</v>
      </c>
      <c r="J31" s="6">
        <v>7.7</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J9">
    <cfRule type="top10" dxfId="188" priority="427" rank="1"/>
  </conditionalFormatting>
  <conditionalFormatting sqref="E11:J11">
    <cfRule type="top10" dxfId="187" priority="428" rank="1"/>
  </conditionalFormatting>
  <conditionalFormatting sqref="E13:J13">
    <cfRule type="top10" dxfId="186" priority="429" rank="1"/>
  </conditionalFormatting>
  <conditionalFormatting sqref="E15:J15">
    <cfRule type="top10" dxfId="185" priority="430" rank="1"/>
  </conditionalFormatting>
  <conditionalFormatting sqref="E17:J17">
    <cfRule type="top10" dxfId="184" priority="431" rank="1"/>
  </conditionalFormatting>
  <conditionalFormatting sqref="E19:J19">
    <cfRule type="top10" dxfId="183" priority="432" rank="1"/>
  </conditionalFormatting>
  <conditionalFormatting sqref="E21:J21">
    <cfRule type="top10" dxfId="182" priority="433" rank="1"/>
  </conditionalFormatting>
  <conditionalFormatting sqref="E23:J23">
    <cfRule type="top10" dxfId="181" priority="434" rank="1"/>
  </conditionalFormatting>
  <conditionalFormatting sqref="E25:J25">
    <cfRule type="top10" dxfId="180" priority="435" rank="1"/>
  </conditionalFormatting>
  <conditionalFormatting sqref="E27:J27">
    <cfRule type="top10" dxfId="179" priority="436" rank="1"/>
  </conditionalFormatting>
  <conditionalFormatting sqref="E29:J29">
    <cfRule type="top10" dxfId="178" priority="437" rank="1"/>
  </conditionalFormatting>
  <conditionalFormatting sqref="E31:J31">
    <cfRule type="top10" dxfId="177" priority="438"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285" t="s">
        <v>234</v>
      </c>
    </row>
    <row r="3" spans="1:10" ht="15.75" customHeight="1">
      <c r="B3" s="285" t="s">
        <v>239</v>
      </c>
    </row>
    <row r="4" spans="1:10" ht="15.75" customHeight="1">
      <c r="B4" s="285" t="s">
        <v>261</v>
      </c>
    </row>
    <row r="6" spans="1:10" ht="3" customHeight="1">
      <c r="B6" s="289"/>
      <c r="C6" s="9"/>
      <c r="D6" s="290"/>
      <c r="E6" s="11"/>
      <c r="F6" s="291"/>
      <c r="G6" s="291"/>
      <c r="H6" s="291"/>
      <c r="I6" s="291"/>
      <c r="J6" s="291"/>
    </row>
    <row r="7" spans="1:10" s="2" customFormat="1" ht="118.5" customHeight="1" thickBot="1">
      <c r="B7" s="292"/>
      <c r="C7" s="21" t="s">
        <v>137</v>
      </c>
      <c r="D7" s="22" t="s">
        <v>42</v>
      </c>
      <c r="E7" s="23" t="s">
        <v>202</v>
      </c>
      <c r="F7" s="293" t="s">
        <v>52</v>
      </c>
      <c r="G7" s="293" t="s">
        <v>53</v>
      </c>
      <c r="H7" s="293" t="s">
        <v>11</v>
      </c>
      <c r="I7" s="293" t="s">
        <v>17</v>
      </c>
      <c r="J7" s="293" t="s">
        <v>50</v>
      </c>
    </row>
    <row r="8" spans="1:10" ht="15.75" customHeight="1" thickTop="1">
      <c r="B8" s="465" t="s">
        <v>138</v>
      </c>
      <c r="C8" s="466"/>
      <c r="D8" s="18">
        <v>27166</v>
      </c>
      <c r="E8" s="14">
        <v>7145</v>
      </c>
      <c r="F8" s="4">
        <v>12150</v>
      </c>
      <c r="G8" s="4">
        <v>3710</v>
      </c>
      <c r="H8" s="4">
        <v>433</v>
      </c>
      <c r="I8" s="4">
        <v>1954</v>
      </c>
      <c r="J8" s="4">
        <v>1774</v>
      </c>
    </row>
    <row r="9" spans="1:10" ht="15.75" customHeight="1">
      <c r="B9" s="467"/>
      <c r="C9" s="468"/>
      <c r="D9" s="17">
        <v>100</v>
      </c>
      <c r="E9" s="13">
        <v>26.3</v>
      </c>
      <c r="F9" s="6">
        <v>44.7</v>
      </c>
      <c r="G9" s="6">
        <v>13.7</v>
      </c>
      <c r="H9" s="6">
        <v>1.6</v>
      </c>
      <c r="I9" s="6">
        <v>7.2</v>
      </c>
      <c r="J9" s="6">
        <v>6.5</v>
      </c>
    </row>
    <row r="10" spans="1:10" ht="15.75" customHeight="1">
      <c r="B10" s="470" t="s">
        <v>139</v>
      </c>
      <c r="C10" s="469" t="s">
        <v>24</v>
      </c>
      <c r="D10" s="18">
        <v>150</v>
      </c>
      <c r="E10" s="14">
        <v>15</v>
      </c>
      <c r="F10" s="4">
        <v>24</v>
      </c>
      <c r="G10" s="4">
        <v>27</v>
      </c>
      <c r="H10" s="4">
        <v>37</v>
      </c>
      <c r="I10" s="4">
        <v>33</v>
      </c>
      <c r="J10" s="4">
        <v>14</v>
      </c>
    </row>
    <row r="11" spans="1:10" ht="15.75" customHeight="1">
      <c r="B11" s="471"/>
      <c r="C11" s="464"/>
      <c r="D11" s="19">
        <v>100</v>
      </c>
      <c r="E11" s="15">
        <v>10</v>
      </c>
      <c r="F11" s="7">
        <v>16</v>
      </c>
      <c r="G11" s="7">
        <v>18</v>
      </c>
      <c r="H11" s="7">
        <v>24.7</v>
      </c>
      <c r="I11" s="7">
        <v>22</v>
      </c>
      <c r="J11" s="7">
        <v>9.3000000000000007</v>
      </c>
    </row>
    <row r="12" spans="1:10" ht="15.75" customHeight="1">
      <c r="B12" s="471"/>
      <c r="C12" s="463" t="s">
        <v>25</v>
      </c>
      <c r="D12" s="20">
        <v>123</v>
      </c>
      <c r="E12" s="16">
        <v>9</v>
      </c>
      <c r="F12" s="8">
        <v>8</v>
      </c>
      <c r="G12" s="8">
        <v>37</v>
      </c>
      <c r="H12" s="8">
        <v>25</v>
      </c>
      <c r="I12" s="8">
        <v>30</v>
      </c>
      <c r="J12" s="8">
        <v>14</v>
      </c>
    </row>
    <row r="13" spans="1:10" ht="15.75" customHeight="1">
      <c r="B13" s="471"/>
      <c r="C13" s="464"/>
      <c r="D13" s="19">
        <v>100</v>
      </c>
      <c r="E13" s="15">
        <v>7.3</v>
      </c>
      <c r="F13" s="7">
        <v>6.5</v>
      </c>
      <c r="G13" s="7">
        <v>30.1</v>
      </c>
      <c r="H13" s="7">
        <v>20.3</v>
      </c>
      <c r="I13" s="7">
        <v>24.4</v>
      </c>
      <c r="J13" s="7">
        <v>11.4</v>
      </c>
    </row>
    <row r="14" spans="1:10" ht="15.75" customHeight="1">
      <c r="B14" s="471"/>
      <c r="C14" s="463" t="s">
        <v>26</v>
      </c>
      <c r="D14" s="20">
        <v>198</v>
      </c>
      <c r="E14" s="16">
        <v>8</v>
      </c>
      <c r="F14" s="8">
        <v>43</v>
      </c>
      <c r="G14" s="8">
        <v>66</v>
      </c>
      <c r="H14" s="8">
        <v>32</v>
      </c>
      <c r="I14" s="8">
        <v>40</v>
      </c>
      <c r="J14" s="8">
        <v>9</v>
      </c>
    </row>
    <row r="15" spans="1:10" ht="15.75" customHeight="1">
      <c r="B15" s="471"/>
      <c r="C15" s="464"/>
      <c r="D15" s="19">
        <v>100</v>
      </c>
      <c r="E15" s="15">
        <v>4</v>
      </c>
      <c r="F15" s="7">
        <v>21.7</v>
      </c>
      <c r="G15" s="7">
        <v>33.299999999999997</v>
      </c>
      <c r="H15" s="7">
        <v>16.2</v>
      </c>
      <c r="I15" s="7">
        <v>20.2</v>
      </c>
      <c r="J15" s="7">
        <v>4.5</v>
      </c>
    </row>
    <row r="16" spans="1:10" ht="15.75" customHeight="1">
      <c r="B16" s="471"/>
      <c r="C16" s="463" t="s">
        <v>27</v>
      </c>
      <c r="D16" s="20">
        <v>558</v>
      </c>
      <c r="E16" s="16">
        <v>44</v>
      </c>
      <c r="F16" s="8">
        <v>130</v>
      </c>
      <c r="G16" s="8">
        <v>203</v>
      </c>
      <c r="H16" s="8">
        <v>51</v>
      </c>
      <c r="I16" s="8">
        <v>88</v>
      </c>
      <c r="J16" s="8">
        <v>42</v>
      </c>
    </row>
    <row r="17" spans="2:10" ht="15.75" customHeight="1">
      <c r="B17" s="471"/>
      <c r="C17" s="464"/>
      <c r="D17" s="19">
        <v>100</v>
      </c>
      <c r="E17" s="15">
        <v>7.9</v>
      </c>
      <c r="F17" s="7">
        <v>23.3</v>
      </c>
      <c r="G17" s="7">
        <v>36.4</v>
      </c>
      <c r="H17" s="7">
        <v>9.1</v>
      </c>
      <c r="I17" s="7">
        <v>15.8</v>
      </c>
      <c r="J17" s="7">
        <v>7.5</v>
      </c>
    </row>
    <row r="18" spans="2:10" ht="15.75" customHeight="1">
      <c r="B18" s="471"/>
      <c r="C18" s="463" t="s">
        <v>28</v>
      </c>
      <c r="D18" s="20">
        <v>622</v>
      </c>
      <c r="E18" s="16">
        <v>37</v>
      </c>
      <c r="F18" s="8">
        <v>200</v>
      </c>
      <c r="G18" s="8">
        <v>220</v>
      </c>
      <c r="H18" s="8">
        <v>45</v>
      </c>
      <c r="I18" s="8">
        <v>86</v>
      </c>
      <c r="J18" s="8">
        <v>34</v>
      </c>
    </row>
    <row r="19" spans="2:10" ht="15.75" customHeight="1">
      <c r="B19" s="471"/>
      <c r="C19" s="464"/>
      <c r="D19" s="19">
        <v>100</v>
      </c>
      <c r="E19" s="15">
        <v>5.9</v>
      </c>
      <c r="F19" s="7">
        <v>32.200000000000003</v>
      </c>
      <c r="G19" s="7">
        <v>35.4</v>
      </c>
      <c r="H19" s="7">
        <v>7.2</v>
      </c>
      <c r="I19" s="7">
        <v>13.8</v>
      </c>
      <c r="J19" s="7">
        <v>5.5</v>
      </c>
    </row>
    <row r="20" spans="2:10" ht="15.75" customHeight="1">
      <c r="B20" s="471"/>
      <c r="C20" s="463" t="s">
        <v>29</v>
      </c>
      <c r="D20" s="20">
        <v>5123</v>
      </c>
      <c r="E20" s="16">
        <v>563</v>
      </c>
      <c r="F20" s="8">
        <v>2371</v>
      </c>
      <c r="G20" s="8">
        <v>1268</v>
      </c>
      <c r="H20" s="8">
        <v>106</v>
      </c>
      <c r="I20" s="8">
        <v>560</v>
      </c>
      <c r="J20" s="8">
        <v>255</v>
      </c>
    </row>
    <row r="21" spans="2:10" ht="15.75" customHeight="1">
      <c r="B21" s="471"/>
      <c r="C21" s="464"/>
      <c r="D21" s="19">
        <v>100</v>
      </c>
      <c r="E21" s="15">
        <v>11</v>
      </c>
      <c r="F21" s="7">
        <v>46.3</v>
      </c>
      <c r="G21" s="7">
        <v>24.8</v>
      </c>
      <c r="H21" s="7">
        <v>2.1</v>
      </c>
      <c r="I21" s="7">
        <v>10.9</v>
      </c>
      <c r="J21" s="7">
        <v>5</v>
      </c>
    </row>
    <row r="22" spans="2:10" ht="15.75" customHeight="1">
      <c r="B22" s="476"/>
      <c r="C22" s="463" t="s">
        <v>30</v>
      </c>
      <c r="D22" s="20">
        <v>2260</v>
      </c>
      <c r="E22" s="16">
        <v>286</v>
      </c>
      <c r="F22" s="8">
        <v>1275</v>
      </c>
      <c r="G22" s="8">
        <v>415</v>
      </c>
      <c r="H22" s="8">
        <v>25</v>
      </c>
      <c r="I22" s="8">
        <v>167</v>
      </c>
      <c r="J22" s="8">
        <v>92</v>
      </c>
    </row>
    <row r="23" spans="2:10" ht="15.75" customHeight="1">
      <c r="B23" s="476"/>
      <c r="C23" s="464"/>
      <c r="D23" s="19">
        <v>100</v>
      </c>
      <c r="E23" s="15">
        <v>12.7</v>
      </c>
      <c r="F23" s="7">
        <v>56.4</v>
      </c>
      <c r="G23" s="7">
        <v>18.399999999999999</v>
      </c>
      <c r="H23" s="7">
        <v>1.1000000000000001</v>
      </c>
      <c r="I23" s="7">
        <v>7.4</v>
      </c>
      <c r="J23" s="7">
        <v>4.0999999999999996</v>
      </c>
    </row>
    <row r="24" spans="2:10" ht="15.75" customHeight="1">
      <c r="B24" s="476"/>
      <c r="C24" s="463" t="s">
        <v>31</v>
      </c>
      <c r="D24" s="20">
        <v>3142</v>
      </c>
      <c r="E24" s="16">
        <v>562</v>
      </c>
      <c r="F24" s="8">
        <v>1848</v>
      </c>
      <c r="G24" s="8">
        <v>413</v>
      </c>
      <c r="H24" s="8">
        <v>15</v>
      </c>
      <c r="I24" s="8">
        <v>171</v>
      </c>
      <c r="J24" s="8">
        <v>133</v>
      </c>
    </row>
    <row r="25" spans="2:10" ht="15.75" customHeight="1">
      <c r="B25" s="476"/>
      <c r="C25" s="464"/>
      <c r="D25" s="19">
        <v>100</v>
      </c>
      <c r="E25" s="15">
        <v>17.899999999999999</v>
      </c>
      <c r="F25" s="7">
        <v>58.8</v>
      </c>
      <c r="G25" s="7">
        <v>13.1</v>
      </c>
      <c r="H25" s="7">
        <v>0.5</v>
      </c>
      <c r="I25" s="7">
        <v>5.4</v>
      </c>
      <c r="J25" s="7">
        <v>4.2</v>
      </c>
    </row>
    <row r="26" spans="2:10" ht="15.75" customHeight="1">
      <c r="B26" s="476"/>
      <c r="C26" s="463" t="s">
        <v>32</v>
      </c>
      <c r="D26" s="20">
        <v>5338</v>
      </c>
      <c r="E26" s="16">
        <v>1462</v>
      </c>
      <c r="F26" s="8">
        <v>2938</v>
      </c>
      <c r="G26" s="8">
        <v>468</v>
      </c>
      <c r="H26" s="8">
        <v>22</v>
      </c>
      <c r="I26" s="8">
        <v>216</v>
      </c>
      <c r="J26" s="8">
        <v>232</v>
      </c>
    </row>
    <row r="27" spans="2:10" ht="15.75" customHeight="1">
      <c r="B27" s="476"/>
      <c r="C27" s="464"/>
      <c r="D27" s="19">
        <v>100</v>
      </c>
      <c r="E27" s="15">
        <v>27.4</v>
      </c>
      <c r="F27" s="7">
        <v>55</v>
      </c>
      <c r="G27" s="7">
        <v>8.8000000000000007</v>
      </c>
      <c r="H27" s="7">
        <v>0.4</v>
      </c>
      <c r="I27" s="7">
        <v>4</v>
      </c>
      <c r="J27" s="7">
        <v>4.3</v>
      </c>
    </row>
    <row r="28" spans="2:10" ht="15.75" customHeight="1">
      <c r="B28" s="476"/>
      <c r="C28" s="463" t="s">
        <v>33</v>
      </c>
      <c r="D28" s="20">
        <v>2385</v>
      </c>
      <c r="E28" s="16">
        <v>872</v>
      </c>
      <c r="F28" s="8">
        <v>1161</v>
      </c>
      <c r="G28" s="8">
        <v>147</v>
      </c>
      <c r="H28" s="8">
        <v>11</v>
      </c>
      <c r="I28" s="8">
        <v>76</v>
      </c>
      <c r="J28" s="8">
        <v>118</v>
      </c>
    </row>
    <row r="29" spans="2:10" ht="15.75" customHeight="1">
      <c r="B29" s="476"/>
      <c r="C29" s="464"/>
      <c r="D29" s="19">
        <v>100</v>
      </c>
      <c r="E29" s="15">
        <v>36.6</v>
      </c>
      <c r="F29" s="7">
        <v>48.7</v>
      </c>
      <c r="G29" s="7">
        <v>6.2</v>
      </c>
      <c r="H29" s="7">
        <v>0.5</v>
      </c>
      <c r="I29" s="7">
        <v>3.2</v>
      </c>
      <c r="J29" s="7">
        <v>4.9000000000000004</v>
      </c>
    </row>
    <row r="30" spans="2:10" ht="15.75" customHeight="1">
      <c r="B30" s="476"/>
      <c r="C30" s="463" t="s">
        <v>140</v>
      </c>
      <c r="D30" s="18">
        <v>5306</v>
      </c>
      <c r="E30" s="14">
        <v>2853</v>
      </c>
      <c r="F30" s="4">
        <v>1636</v>
      </c>
      <c r="G30" s="4">
        <v>244</v>
      </c>
      <c r="H30" s="4">
        <v>39</v>
      </c>
      <c r="I30" s="4">
        <v>250</v>
      </c>
      <c r="J30" s="4">
        <v>284</v>
      </c>
    </row>
    <row r="31" spans="2:10" ht="15.75" customHeight="1">
      <c r="B31" s="477"/>
      <c r="C31" s="473"/>
      <c r="D31" s="17">
        <v>100</v>
      </c>
      <c r="E31" s="13">
        <v>53.8</v>
      </c>
      <c r="F31" s="6">
        <v>30.8</v>
      </c>
      <c r="G31" s="6">
        <v>4.5999999999999996</v>
      </c>
      <c r="H31" s="6">
        <v>0.7</v>
      </c>
      <c r="I31" s="6">
        <v>4.7</v>
      </c>
      <c r="J31" s="6">
        <v>5.4</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J9">
    <cfRule type="top10" dxfId="176" priority="439" rank="1"/>
  </conditionalFormatting>
  <conditionalFormatting sqref="E11:J11">
    <cfRule type="top10" dxfId="175" priority="440" rank="1"/>
  </conditionalFormatting>
  <conditionalFormatting sqref="E13:J13">
    <cfRule type="top10" dxfId="174" priority="441" rank="1"/>
  </conditionalFormatting>
  <conditionalFormatting sqref="E15:J15">
    <cfRule type="top10" dxfId="173" priority="442" rank="1"/>
  </conditionalFormatting>
  <conditionalFormatting sqref="E17:J17">
    <cfRule type="top10" dxfId="172" priority="443" rank="1"/>
  </conditionalFormatting>
  <conditionalFormatting sqref="E19:J19">
    <cfRule type="top10" dxfId="171" priority="444" rank="1"/>
  </conditionalFormatting>
  <conditionalFormatting sqref="E21:J21">
    <cfRule type="top10" dxfId="170" priority="445" rank="1"/>
  </conditionalFormatting>
  <conditionalFormatting sqref="E23:J23">
    <cfRule type="top10" dxfId="169" priority="446" rank="1"/>
  </conditionalFormatting>
  <conditionalFormatting sqref="E25:J25">
    <cfRule type="top10" dxfId="168" priority="447" rank="1"/>
  </conditionalFormatting>
  <conditionalFormatting sqref="E27:J27">
    <cfRule type="top10" dxfId="167" priority="448" rank="1"/>
  </conditionalFormatting>
  <conditionalFormatting sqref="E29:J29">
    <cfRule type="top10" dxfId="166" priority="449" rank="1"/>
  </conditionalFormatting>
  <conditionalFormatting sqref="E31:J31">
    <cfRule type="top10" dxfId="165" priority="450"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286" t="s">
        <v>234</v>
      </c>
    </row>
    <row r="3" spans="1:11" ht="15.75" customHeight="1">
      <c r="B3" s="286" t="s">
        <v>239</v>
      </c>
    </row>
    <row r="4" spans="1:11" ht="15.75" customHeight="1">
      <c r="B4" s="286" t="s">
        <v>262</v>
      </c>
    </row>
    <row r="6" spans="1:11" ht="3" customHeight="1">
      <c r="B6" s="289"/>
      <c r="C6" s="9"/>
      <c r="D6" s="290"/>
      <c r="E6" s="11"/>
      <c r="F6" s="291"/>
      <c r="G6" s="291"/>
      <c r="H6" s="291"/>
      <c r="I6" s="291"/>
      <c r="J6" s="291"/>
      <c r="K6" s="291"/>
    </row>
    <row r="7" spans="1:11" s="2" customFormat="1" ht="118.5" customHeight="1" thickBot="1">
      <c r="B7" s="292"/>
      <c r="C7" s="21" t="s">
        <v>137</v>
      </c>
      <c r="D7" s="22" t="s">
        <v>42</v>
      </c>
      <c r="E7" s="23" t="s">
        <v>274</v>
      </c>
      <c r="F7" s="293" t="s">
        <v>605</v>
      </c>
      <c r="G7" s="293" t="s">
        <v>606</v>
      </c>
      <c r="H7" s="293" t="s">
        <v>67</v>
      </c>
      <c r="I7" s="293" t="s">
        <v>68</v>
      </c>
      <c r="J7" s="293" t="s">
        <v>69</v>
      </c>
      <c r="K7" s="293" t="s">
        <v>50</v>
      </c>
    </row>
    <row r="8" spans="1:11" ht="15.75" customHeight="1" thickTop="1">
      <c r="B8" s="465" t="s">
        <v>138</v>
      </c>
      <c r="C8" s="466"/>
      <c r="D8" s="18">
        <v>27166</v>
      </c>
      <c r="E8" s="14">
        <v>3480</v>
      </c>
      <c r="F8" s="4">
        <v>6470</v>
      </c>
      <c r="G8" s="4">
        <v>7697</v>
      </c>
      <c r="H8" s="4">
        <v>1688</v>
      </c>
      <c r="I8" s="4">
        <v>2836</v>
      </c>
      <c r="J8" s="4">
        <v>1998</v>
      </c>
      <c r="K8" s="4">
        <v>2997</v>
      </c>
    </row>
    <row r="9" spans="1:11" ht="15.75" customHeight="1">
      <c r="B9" s="467"/>
      <c r="C9" s="468"/>
      <c r="D9" s="17">
        <v>100</v>
      </c>
      <c r="E9" s="13">
        <v>12.8</v>
      </c>
      <c r="F9" s="6">
        <v>23.8</v>
      </c>
      <c r="G9" s="6">
        <v>28.3</v>
      </c>
      <c r="H9" s="6">
        <v>6.2</v>
      </c>
      <c r="I9" s="6">
        <v>10.4</v>
      </c>
      <c r="J9" s="6">
        <v>7.4</v>
      </c>
      <c r="K9" s="6">
        <v>11</v>
      </c>
    </row>
    <row r="10" spans="1:11" ht="15.75" customHeight="1">
      <c r="B10" s="470" t="s">
        <v>139</v>
      </c>
      <c r="C10" s="469" t="s">
        <v>24</v>
      </c>
      <c r="D10" s="18">
        <v>150</v>
      </c>
      <c r="E10" s="14">
        <v>15</v>
      </c>
      <c r="F10" s="4">
        <v>17</v>
      </c>
      <c r="G10" s="4">
        <v>31</v>
      </c>
      <c r="H10" s="4">
        <v>3</v>
      </c>
      <c r="I10" s="4">
        <v>19</v>
      </c>
      <c r="J10" s="4">
        <v>22</v>
      </c>
      <c r="K10" s="4">
        <v>43</v>
      </c>
    </row>
    <row r="11" spans="1:11" ht="15.75" customHeight="1">
      <c r="B11" s="471"/>
      <c r="C11" s="464"/>
      <c r="D11" s="19">
        <v>100</v>
      </c>
      <c r="E11" s="15">
        <v>10</v>
      </c>
      <c r="F11" s="7">
        <v>11.3</v>
      </c>
      <c r="G11" s="7">
        <v>20.7</v>
      </c>
      <c r="H11" s="7">
        <v>2</v>
      </c>
      <c r="I11" s="7">
        <v>12.7</v>
      </c>
      <c r="J11" s="7">
        <v>14.7</v>
      </c>
      <c r="K11" s="7">
        <v>28.7</v>
      </c>
    </row>
    <row r="12" spans="1:11" ht="15.75" customHeight="1">
      <c r="B12" s="471"/>
      <c r="C12" s="463" t="s">
        <v>25</v>
      </c>
      <c r="D12" s="20">
        <v>123</v>
      </c>
      <c r="E12" s="16">
        <v>18</v>
      </c>
      <c r="F12" s="8">
        <v>11</v>
      </c>
      <c r="G12" s="8">
        <v>24</v>
      </c>
      <c r="H12" s="8">
        <v>4</v>
      </c>
      <c r="I12" s="8">
        <v>18</v>
      </c>
      <c r="J12" s="8">
        <v>21</v>
      </c>
      <c r="K12" s="8">
        <v>27</v>
      </c>
    </row>
    <row r="13" spans="1:11" ht="15.75" customHeight="1">
      <c r="B13" s="471"/>
      <c r="C13" s="464"/>
      <c r="D13" s="19">
        <v>100</v>
      </c>
      <c r="E13" s="15">
        <v>14.6</v>
      </c>
      <c r="F13" s="7">
        <v>8.9</v>
      </c>
      <c r="G13" s="7">
        <v>19.5</v>
      </c>
      <c r="H13" s="7">
        <v>3.3</v>
      </c>
      <c r="I13" s="7">
        <v>14.6</v>
      </c>
      <c r="J13" s="7">
        <v>17.100000000000001</v>
      </c>
      <c r="K13" s="7">
        <v>22</v>
      </c>
    </row>
    <row r="14" spans="1:11" ht="15.75" customHeight="1">
      <c r="B14" s="471"/>
      <c r="C14" s="463" t="s">
        <v>26</v>
      </c>
      <c r="D14" s="20">
        <v>198</v>
      </c>
      <c r="E14" s="16">
        <v>27</v>
      </c>
      <c r="F14" s="8">
        <v>20</v>
      </c>
      <c r="G14" s="8">
        <v>46</v>
      </c>
      <c r="H14" s="8">
        <v>10</v>
      </c>
      <c r="I14" s="8">
        <v>39</v>
      </c>
      <c r="J14" s="8">
        <v>25</v>
      </c>
      <c r="K14" s="8">
        <v>31</v>
      </c>
    </row>
    <row r="15" spans="1:11" ht="15.75" customHeight="1">
      <c r="B15" s="471"/>
      <c r="C15" s="464"/>
      <c r="D15" s="19">
        <v>100</v>
      </c>
      <c r="E15" s="15">
        <v>13.6</v>
      </c>
      <c r="F15" s="7">
        <v>10.1</v>
      </c>
      <c r="G15" s="7">
        <v>23.2</v>
      </c>
      <c r="H15" s="7">
        <v>5.0999999999999996</v>
      </c>
      <c r="I15" s="7">
        <v>19.7</v>
      </c>
      <c r="J15" s="7">
        <v>12.6</v>
      </c>
      <c r="K15" s="7">
        <v>15.7</v>
      </c>
    </row>
    <row r="16" spans="1:11" ht="15.75" customHeight="1">
      <c r="B16" s="471"/>
      <c r="C16" s="463" t="s">
        <v>27</v>
      </c>
      <c r="D16" s="20">
        <v>558</v>
      </c>
      <c r="E16" s="16">
        <v>83</v>
      </c>
      <c r="F16" s="8">
        <v>81</v>
      </c>
      <c r="G16" s="8">
        <v>147</v>
      </c>
      <c r="H16" s="8">
        <v>39</v>
      </c>
      <c r="I16" s="8">
        <v>73</v>
      </c>
      <c r="J16" s="8">
        <v>49</v>
      </c>
      <c r="K16" s="8">
        <v>86</v>
      </c>
    </row>
    <row r="17" spans="2:11" ht="15.75" customHeight="1">
      <c r="B17" s="471"/>
      <c r="C17" s="464"/>
      <c r="D17" s="19">
        <v>100</v>
      </c>
      <c r="E17" s="15">
        <v>14.9</v>
      </c>
      <c r="F17" s="7">
        <v>14.5</v>
      </c>
      <c r="G17" s="7">
        <v>26.3</v>
      </c>
      <c r="H17" s="7">
        <v>7</v>
      </c>
      <c r="I17" s="7">
        <v>13.1</v>
      </c>
      <c r="J17" s="7">
        <v>8.8000000000000007</v>
      </c>
      <c r="K17" s="7">
        <v>15.4</v>
      </c>
    </row>
    <row r="18" spans="2:11" ht="15.75" customHeight="1">
      <c r="B18" s="471"/>
      <c r="C18" s="463" t="s">
        <v>28</v>
      </c>
      <c r="D18" s="20">
        <v>622</v>
      </c>
      <c r="E18" s="16">
        <v>76</v>
      </c>
      <c r="F18" s="8">
        <v>112</v>
      </c>
      <c r="G18" s="8">
        <v>168</v>
      </c>
      <c r="H18" s="8">
        <v>38</v>
      </c>
      <c r="I18" s="8">
        <v>88</v>
      </c>
      <c r="J18" s="8">
        <v>74</v>
      </c>
      <c r="K18" s="8">
        <v>66</v>
      </c>
    </row>
    <row r="19" spans="2:11" ht="15.75" customHeight="1">
      <c r="B19" s="471"/>
      <c r="C19" s="464"/>
      <c r="D19" s="19">
        <v>100</v>
      </c>
      <c r="E19" s="15">
        <v>12.2</v>
      </c>
      <c r="F19" s="7">
        <v>18</v>
      </c>
      <c r="G19" s="7">
        <v>27</v>
      </c>
      <c r="H19" s="7">
        <v>6.1</v>
      </c>
      <c r="I19" s="7">
        <v>14.1</v>
      </c>
      <c r="J19" s="7">
        <v>11.9</v>
      </c>
      <c r="K19" s="7">
        <v>10.6</v>
      </c>
    </row>
    <row r="20" spans="2:11" ht="15.75" customHeight="1">
      <c r="B20" s="471"/>
      <c r="C20" s="463" t="s">
        <v>29</v>
      </c>
      <c r="D20" s="20">
        <v>5123</v>
      </c>
      <c r="E20" s="16">
        <v>631</v>
      </c>
      <c r="F20" s="8">
        <v>1069</v>
      </c>
      <c r="G20" s="8">
        <v>1517</v>
      </c>
      <c r="H20" s="8">
        <v>327</v>
      </c>
      <c r="I20" s="8">
        <v>630</v>
      </c>
      <c r="J20" s="8">
        <v>429</v>
      </c>
      <c r="K20" s="8">
        <v>520</v>
      </c>
    </row>
    <row r="21" spans="2:11" ht="15.75" customHeight="1">
      <c r="B21" s="471"/>
      <c r="C21" s="464"/>
      <c r="D21" s="19">
        <v>100</v>
      </c>
      <c r="E21" s="15">
        <v>12.3</v>
      </c>
      <c r="F21" s="7">
        <v>20.9</v>
      </c>
      <c r="G21" s="7">
        <v>29.6</v>
      </c>
      <c r="H21" s="7">
        <v>6.4</v>
      </c>
      <c r="I21" s="7">
        <v>12.3</v>
      </c>
      <c r="J21" s="7">
        <v>8.4</v>
      </c>
      <c r="K21" s="7">
        <v>10.199999999999999</v>
      </c>
    </row>
    <row r="22" spans="2:11" ht="15.75" customHeight="1">
      <c r="B22" s="476"/>
      <c r="C22" s="463" t="s">
        <v>30</v>
      </c>
      <c r="D22" s="20">
        <v>2260</v>
      </c>
      <c r="E22" s="16">
        <v>256</v>
      </c>
      <c r="F22" s="8">
        <v>530</v>
      </c>
      <c r="G22" s="8">
        <v>709</v>
      </c>
      <c r="H22" s="8">
        <v>143</v>
      </c>
      <c r="I22" s="8">
        <v>259</v>
      </c>
      <c r="J22" s="8">
        <v>175</v>
      </c>
      <c r="K22" s="8">
        <v>188</v>
      </c>
    </row>
    <row r="23" spans="2:11" ht="15.75" customHeight="1">
      <c r="B23" s="476"/>
      <c r="C23" s="464"/>
      <c r="D23" s="19">
        <v>100</v>
      </c>
      <c r="E23" s="15">
        <v>11.3</v>
      </c>
      <c r="F23" s="7">
        <v>23.5</v>
      </c>
      <c r="G23" s="7">
        <v>31.4</v>
      </c>
      <c r="H23" s="7">
        <v>6.3</v>
      </c>
      <c r="I23" s="7">
        <v>11.5</v>
      </c>
      <c r="J23" s="7">
        <v>7.7</v>
      </c>
      <c r="K23" s="7">
        <v>8.3000000000000007</v>
      </c>
    </row>
    <row r="24" spans="2:11" ht="15.75" customHeight="1">
      <c r="B24" s="476"/>
      <c r="C24" s="463" t="s">
        <v>31</v>
      </c>
      <c r="D24" s="20">
        <v>3142</v>
      </c>
      <c r="E24" s="16">
        <v>332</v>
      </c>
      <c r="F24" s="8">
        <v>809</v>
      </c>
      <c r="G24" s="8">
        <v>984</v>
      </c>
      <c r="H24" s="8">
        <v>229</v>
      </c>
      <c r="I24" s="8">
        <v>339</v>
      </c>
      <c r="J24" s="8">
        <v>222</v>
      </c>
      <c r="K24" s="8">
        <v>227</v>
      </c>
    </row>
    <row r="25" spans="2:11" ht="15.75" customHeight="1">
      <c r="B25" s="476"/>
      <c r="C25" s="464"/>
      <c r="D25" s="19">
        <v>100</v>
      </c>
      <c r="E25" s="15">
        <v>10.6</v>
      </c>
      <c r="F25" s="7">
        <v>25.7</v>
      </c>
      <c r="G25" s="7">
        <v>31.3</v>
      </c>
      <c r="H25" s="7">
        <v>7.3</v>
      </c>
      <c r="I25" s="7">
        <v>10.8</v>
      </c>
      <c r="J25" s="7">
        <v>7.1</v>
      </c>
      <c r="K25" s="7">
        <v>7.2</v>
      </c>
    </row>
    <row r="26" spans="2:11" ht="15.75" customHeight="1">
      <c r="B26" s="476"/>
      <c r="C26" s="463" t="s">
        <v>32</v>
      </c>
      <c r="D26" s="20">
        <v>5338</v>
      </c>
      <c r="E26" s="16">
        <v>638</v>
      </c>
      <c r="F26" s="8">
        <v>1490</v>
      </c>
      <c r="G26" s="8">
        <v>1632</v>
      </c>
      <c r="H26" s="8">
        <v>351</v>
      </c>
      <c r="I26" s="8">
        <v>519</v>
      </c>
      <c r="J26" s="8">
        <v>335</v>
      </c>
      <c r="K26" s="8">
        <v>373</v>
      </c>
    </row>
    <row r="27" spans="2:11" ht="15.75" customHeight="1">
      <c r="B27" s="476"/>
      <c r="C27" s="464"/>
      <c r="D27" s="19">
        <v>100</v>
      </c>
      <c r="E27" s="15">
        <v>12</v>
      </c>
      <c r="F27" s="7">
        <v>27.9</v>
      </c>
      <c r="G27" s="7">
        <v>30.6</v>
      </c>
      <c r="H27" s="7">
        <v>6.6</v>
      </c>
      <c r="I27" s="7">
        <v>9.6999999999999993</v>
      </c>
      <c r="J27" s="7">
        <v>6.3</v>
      </c>
      <c r="K27" s="7">
        <v>7</v>
      </c>
    </row>
    <row r="28" spans="2:11" ht="15.75" customHeight="1">
      <c r="B28" s="476"/>
      <c r="C28" s="463" t="s">
        <v>33</v>
      </c>
      <c r="D28" s="20">
        <v>2385</v>
      </c>
      <c r="E28" s="16">
        <v>285</v>
      </c>
      <c r="F28" s="8">
        <v>672</v>
      </c>
      <c r="G28" s="8">
        <v>732</v>
      </c>
      <c r="H28" s="8">
        <v>160</v>
      </c>
      <c r="I28" s="8">
        <v>201</v>
      </c>
      <c r="J28" s="8">
        <v>154</v>
      </c>
      <c r="K28" s="8">
        <v>181</v>
      </c>
    </row>
    <row r="29" spans="2:11" ht="15.75" customHeight="1">
      <c r="B29" s="476"/>
      <c r="C29" s="464"/>
      <c r="D29" s="19">
        <v>100</v>
      </c>
      <c r="E29" s="15">
        <v>11.9</v>
      </c>
      <c r="F29" s="7">
        <v>28.2</v>
      </c>
      <c r="G29" s="7">
        <v>30.7</v>
      </c>
      <c r="H29" s="7">
        <v>6.7</v>
      </c>
      <c r="I29" s="7">
        <v>8.4</v>
      </c>
      <c r="J29" s="7">
        <v>6.5</v>
      </c>
      <c r="K29" s="7">
        <v>7.6</v>
      </c>
    </row>
    <row r="30" spans="2:11" ht="15.75" customHeight="1">
      <c r="B30" s="476"/>
      <c r="C30" s="463" t="s">
        <v>140</v>
      </c>
      <c r="D30" s="18">
        <v>5306</v>
      </c>
      <c r="E30" s="14">
        <v>900</v>
      </c>
      <c r="F30" s="4">
        <v>1305</v>
      </c>
      <c r="G30" s="4">
        <v>1395</v>
      </c>
      <c r="H30" s="4">
        <v>309</v>
      </c>
      <c r="I30" s="4">
        <v>494</v>
      </c>
      <c r="J30" s="4">
        <v>377</v>
      </c>
      <c r="K30" s="4">
        <v>526</v>
      </c>
    </row>
    <row r="31" spans="2:11" ht="15.75" customHeight="1">
      <c r="B31" s="477"/>
      <c r="C31" s="473"/>
      <c r="D31" s="17">
        <v>100</v>
      </c>
      <c r="E31" s="13">
        <v>17</v>
      </c>
      <c r="F31" s="6">
        <v>24.6</v>
      </c>
      <c r="G31" s="6">
        <v>26.3</v>
      </c>
      <c r="H31" s="6">
        <v>5.8</v>
      </c>
      <c r="I31" s="6">
        <v>9.3000000000000007</v>
      </c>
      <c r="J31" s="6">
        <v>7.1</v>
      </c>
      <c r="K31" s="6">
        <v>9.9</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K9">
    <cfRule type="top10" dxfId="164" priority="451" rank="1"/>
  </conditionalFormatting>
  <conditionalFormatting sqref="E11:K11">
    <cfRule type="top10" dxfId="163" priority="452" rank="1"/>
  </conditionalFormatting>
  <conditionalFormatting sqref="E13:K13">
    <cfRule type="top10" dxfId="162" priority="453" rank="1"/>
  </conditionalFormatting>
  <conditionalFormatting sqref="E15:K15">
    <cfRule type="top10" dxfId="161" priority="454" rank="1"/>
  </conditionalFormatting>
  <conditionalFormatting sqref="E17:K17">
    <cfRule type="top10" dxfId="160" priority="455" rank="1"/>
  </conditionalFormatting>
  <conditionalFormatting sqref="E19:K19">
    <cfRule type="top10" dxfId="159" priority="456" rank="1"/>
  </conditionalFormatting>
  <conditionalFormatting sqref="E21:K21">
    <cfRule type="top10" dxfId="158" priority="457" rank="1"/>
  </conditionalFormatting>
  <conditionalFormatting sqref="E23:K23">
    <cfRule type="top10" dxfId="157" priority="458" rank="1"/>
  </conditionalFormatting>
  <conditionalFormatting sqref="E25:K25">
    <cfRule type="top10" dxfId="156" priority="459" rank="1"/>
  </conditionalFormatting>
  <conditionalFormatting sqref="E27:K27">
    <cfRule type="top10" dxfId="155" priority="460" rank="1"/>
  </conditionalFormatting>
  <conditionalFormatting sqref="E29:K29">
    <cfRule type="top10" dxfId="154" priority="461" rank="1"/>
  </conditionalFormatting>
  <conditionalFormatting sqref="E31:K31">
    <cfRule type="top10" dxfId="153" priority="462"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8" ht="15.75" customHeight="1">
      <c r="A1" s="461"/>
    </row>
    <row r="2" spans="1:8" ht="15.75" customHeight="1">
      <c r="B2" s="287" t="s">
        <v>234</v>
      </c>
    </row>
    <row r="3" spans="1:8" ht="15.75" customHeight="1">
      <c r="B3" s="287" t="s">
        <v>239</v>
      </c>
    </row>
    <row r="4" spans="1:8" ht="15.75" customHeight="1">
      <c r="B4" s="287" t="s">
        <v>263</v>
      </c>
    </row>
    <row r="6" spans="1:8" ht="3" customHeight="1">
      <c r="B6" s="289"/>
      <c r="C6" s="9"/>
      <c r="D6" s="290"/>
      <c r="E6" s="11"/>
      <c r="F6" s="291"/>
      <c r="G6" s="291"/>
      <c r="H6" s="291"/>
    </row>
    <row r="7" spans="1:8" s="2" customFormat="1" ht="118.5" customHeight="1" thickBot="1">
      <c r="B7" s="292"/>
      <c r="C7" s="21" t="s">
        <v>137</v>
      </c>
      <c r="D7" s="22" t="s">
        <v>42</v>
      </c>
      <c r="E7" s="23" t="s">
        <v>275</v>
      </c>
      <c r="F7" s="293" t="s">
        <v>64</v>
      </c>
      <c r="G7" s="293" t="s">
        <v>65</v>
      </c>
      <c r="H7" s="293" t="s">
        <v>50</v>
      </c>
    </row>
    <row r="8" spans="1:8" ht="15.75" customHeight="1" thickTop="1">
      <c r="B8" s="465" t="s">
        <v>138</v>
      </c>
      <c r="C8" s="466"/>
      <c r="D8" s="18">
        <v>27166</v>
      </c>
      <c r="E8" s="14">
        <v>1422</v>
      </c>
      <c r="F8" s="4">
        <v>9482</v>
      </c>
      <c r="G8" s="4">
        <v>13910</v>
      </c>
      <c r="H8" s="4">
        <v>2352</v>
      </c>
    </row>
    <row r="9" spans="1:8" ht="15.75" customHeight="1">
      <c r="B9" s="467"/>
      <c r="C9" s="468"/>
      <c r="D9" s="17">
        <v>100</v>
      </c>
      <c r="E9" s="13">
        <v>5.2</v>
      </c>
      <c r="F9" s="6">
        <v>34.9</v>
      </c>
      <c r="G9" s="6">
        <v>51.2</v>
      </c>
      <c r="H9" s="6">
        <v>8.6999999999999993</v>
      </c>
    </row>
    <row r="10" spans="1:8" ht="15.75" customHeight="1">
      <c r="B10" s="470" t="s">
        <v>139</v>
      </c>
      <c r="C10" s="469" t="s">
        <v>24</v>
      </c>
      <c r="D10" s="18">
        <v>150</v>
      </c>
      <c r="E10" s="14">
        <v>6</v>
      </c>
      <c r="F10" s="4">
        <v>27</v>
      </c>
      <c r="G10" s="4">
        <v>93</v>
      </c>
      <c r="H10" s="4">
        <v>24</v>
      </c>
    </row>
    <row r="11" spans="1:8" ht="15.75" customHeight="1">
      <c r="B11" s="471"/>
      <c r="C11" s="464"/>
      <c r="D11" s="19">
        <v>100</v>
      </c>
      <c r="E11" s="15">
        <v>4</v>
      </c>
      <c r="F11" s="7">
        <v>18</v>
      </c>
      <c r="G11" s="7">
        <v>62</v>
      </c>
      <c r="H11" s="7">
        <v>16</v>
      </c>
    </row>
    <row r="12" spans="1:8" ht="15.75" customHeight="1">
      <c r="B12" s="471"/>
      <c r="C12" s="463" t="s">
        <v>25</v>
      </c>
      <c r="D12" s="20">
        <v>123</v>
      </c>
      <c r="E12" s="16">
        <v>6</v>
      </c>
      <c r="F12" s="8">
        <v>21</v>
      </c>
      <c r="G12" s="8">
        <v>80</v>
      </c>
      <c r="H12" s="8">
        <v>16</v>
      </c>
    </row>
    <row r="13" spans="1:8" ht="15.75" customHeight="1">
      <c r="B13" s="471"/>
      <c r="C13" s="464"/>
      <c r="D13" s="19">
        <v>100</v>
      </c>
      <c r="E13" s="15">
        <v>4.9000000000000004</v>
      </c>
      <c r="F13" s="7">
        <v>17.100000000000001</v>
      </c>
      <c r="G13" s="7">
        <v>65</v>
      </c>
      <c r="H13" s="7">
        <v>13</v>
      </c>
    </row>
    <row r="14" spans="1:8" ht="15.75" customHeight="1">
      <c r="B14" s="471"/>
      <c r="C14" s="463" t="s">
        <v>26</v>
      </c>
      <c r="D14" s="20">
        <v>198</v>
      </c>
      <c r="E14" s="16">
        <v>6</v>
      </c>
      <c r="F14" s="8">
        <v>44</v>
      </c>
      <c r="G14" s="8">
        <v>118</v>
      </c>
      <c r="H14" s="8">
        <v>30</v>
      </c>
    </row>
    <row r="15" spans="1:8" ht="15.75" customHeight="1">
      <c r="B15" s="471"/>
      <c r="C15" s="464"/>
      <c r="D15" s="19">
        <v>100</v>
      </c>
      <c r="E15" s="15">
        <v>3</v>
      </c>
      <c r="F15" s="7">
        <v>22.2</v>
      </c>
      <c r="G15" s="7">
        <v>59.6</v>
      </c>
      <c r="H15" s="7">
        <v>15.2</v>
      </c>
    </row>
    <row r="16" spans="1:8" ht="15.75" customHeight="1">
      <c r="B16" s="471"/>
      <c r="C16" s="463" t="s">
        <v>27</v>
      </c>
      <c r="D16" s="20">
        <v>558</v>
      </c>
      <c r="E16" s="16">
        <v>22</v>
      </c>
      <c r="F16" s="8">
        <v>138</v>
      </c>
      <c r="G16" s="8">
        <v>333</v>
      </c>
      <c r="H16" s="8">
        <v>65</v>
      </c>
    </row>
    <row r="17" spans="2:8" ht="15.75" customHeight="1">
      <c r="B17" s="471"/>
      <c r="C17" s="464"/>
      <c r="D17" s="19">
        <v>100</v>
      </c>
      <c r="E17" s="15">
        <v>3.9</v>
      </c>
      <c r="F17" s="7">
        <v>24.7</v>
      </c>
      <c r="G17" s="7">
        <v>59.7</v>
      </c>
      <c r="H17" s="7">
        <v>11.6</v>
      </c>
    </row>
    <row r="18" spans="2:8" ht="15.75" customHeight="1">
      <c r="B18" s="471"/>
      <c r="C18" s="463" t="s">
        <v>28</v>
      </c>
      <c r="D18" s="20">
        <v>622</v>
      </c>
      <c r="E18" s="16">
        <v>26</v>
      </c>
      <c r="F18" s="8">
        <v>160</v>
      </c>
      <c r="G18" s="8">
        <v>382</v>
      </c>
      <c r="H18" s="8">
        <v>54</v>
      </c>
    </row>
    <row r="19" spans="2:8" ht="15.75" customHeight="1">
      <c r="B19" s="471"/>
      <c r="C19" s="464"/>
      <c r="D19" s="19">
        <v>100</v>
      </c>
      <c r="E19" s="15">
        <v>4.2</v>
      </c>
      <c r="F19" s="7">
        <v>25.7</v>
      </c>
      <c r="G19" s="7">
        <v>61.4</v>
      </c>
      <c r="H19" s="7">
        <v>8.6999999999999993</v>
      </c>
    </row>
    <row r="20" spans="2:8" ht="15.75" customHeight="1">
      <c r="B20" s="471"/>
      <c r="C20" s="463" t="s">
        <v>29</v>
      </c>
      <c r="D20" s="20">
        <v>5123</v>
      </c>
      <c r="E20" s="16">
        <v>191</v>
      </c>
      <c r="F20" s="8">
        <v>1587</v>
      </c>
      <c r="G20" s="8">
        <v>2971</v>
      </c>
      <c r="H20" s="8">
        <v>374</v>
      </c>
    </row>
    <row r="21" spans="2:8" ht="15.75" customHeight="1">
      <c r="B21" s="471"/>
      <c r="C21" s="464"/>
      <c r="D21" s="19">
        <v>100</v>
      </c>
      <c r="E21" s="15">
        <v>3.7</v>
      </c>
      <c r="F21" s="7">
        <v>31</v>
      </c>
      <c r="G21" s="7">
        <v>58</v>
      </c>
      <c r="H21" s="7">
        <v>7.3</v>
      </c>
    </row>
    <row r="22" spans="2:8" ht="15.75" customHeight="1">
      <c r="B22" s="476"/>
      <c r="C22" s="463" t="s">
        <v>30</v>
      </c>
      <c r="D22" s="20">
        <v>2260</v>
      </c>
      <c r="E22" s="16">
        <v>101</v>
      </c>
      <c r="F22" s="8">
        <v>772</v>
      </c>
      <c r="G22" s="8">
        <v>1254</v>
      </c>
      <c r="H22" s="8">
        <v>133</v>
      </c>
    </row>
    <row r="23" spans="2:8" ht="15.75" customHeight="1">
      <c r="B23" s="476"/>
      <c r="C23" s="464"/>
      <c r="D23" s="19">
        <v>100</v>
      </c>
      <c r="E23" s="15">
        <v>4.5</v>
      </c>
      <c r="F23" s="7">
        <v>34.200000000000003</v>
      </c>
      <c r="G23" s="7">
        <v>55.5</v>
      </c>
      <c r="H23" s="7">
        <v>5.9</v>
      </c>
    </row>
    <row r="24" spans="2:8" ht="15.75" customHeight="1">
      <c r="B24" s="476"/>
      <c r="C24" s="463" t="s">
        <v>31</v>
      </c>
      <c r="D24" s="20">
        <v>3142</v>
      </c>
      <c r="E24" s="16">
        <v>120</v>
      </c>
      <c r="F24" s="8">
        <v>1235</v>
      </c>
      <c r="G24" s="8">
        <v>1608</v>
      </c>
      <c r="H24" s="8">
        <v>179</v>
      </c>
    </row>
    <row r="25" spans="2:8" ht="15.75" customHeight="1">
      <c r="B25" s="476"/>
      <c r="C25" s="464"/>
      <c r="D25" s="19">
        <v>100</v>
      </c>
      <c r="E25" s="15">
        <v>3.8</v>
      </c>
      <c r="F25" s="7">
        <v>39.299999999999997</v>
      </c>
      <c r="G25" s="7">
        <v>51.2</v>
      </c>
      <c r="H25" s="7">
        <v>5.7</v>
      </c>
    </row>
    <row r="26" spans="2:8" ht="15.75" customHeight="1">
      <c r="B26" s="476"/>
      <c r="C26" s="463" t="s">
        <v>32</v>
      </c>
      <c r="D26" s="20">
        <v>5338</v>
      </c>
      <c r="E26" s="16">
        <v>260</v>
      </c>
      <c r="F26" s="8">
        <v>2165</v>
      </c>
      <c r="G26" s="8">
        <v>2611</v>
      </c>
      <c r="H26" s="8">
        <v>302</v>
      </c>
    </row>
    <row r="27" spans="2:8" ht="15.75" customHeight="1">
      <c r="B27" s="476"/>
      <c r="C27" s="464"/>
      <c r="D27" s="19">
        <v>100</v>
      </c>
      <c r="E27" s="15">
        <v>4.9000000000000004</v>
      </c>
      <c r="F27" s="7">
        <v>40.6</v>
      </c>
      <c r="G27" s="7">
        <v>48.9</v>
      </c>
      <c r="H27" s="7">
        <v>5.7</v>
      </c>
    </row>
    <row r="28" spans="2:8" ht="15.75" customHeight="1">
      <c r="B28" s="476"/>
      <c r="C28" s="463" t="s">
        <v>33</v>
      </c>
      <c r="D28" s="20">
        <v>2385</v>
      </c>
      <c r="E28" s="16">
        <v>138</v>
      </c>
      <c r="F28" s="8">
        <v>980</v>
      </c>
      <c r="G28" s="8">
        <v>1139</v>
      </c>
      <c r="H28" s="8">
        <v>128</v>
      </c>
    </row>
    <row r="29" spans="2:8" ht="15.75" customHeight="1">
      <c r="B29" s="476"/>
      <c r="C29" s="464"/>
      <c r="D29" s="19">
        <v>100</v>
      </c>
      <c r="E29" s="15">
        <v>5.8</v>
      </c>
      <c r="F29" s="7">
        <v>41.1</v>
      </c>
      <c r="G29" s="7">
        <v>47.8</v>
      </c>
      <c r="H29" s="7">
        <v>5.4</v>
      </c>
    </row>
    <row r="30" spans="2:8" ht="15.75" customHeight="1">
      <c r="B30" s="476"/>
      <c r="C30" s="463" t="s">
        <v>140</v>
      </c>
      <c r="D30" s="18">
        <v>5306</v>
      </c>
      <c r="E30" s="14">
        <v>446</v>
      </c>
      <c r="F30" s="4">
        <v>1932</v>
      </c>
      <c r="G30" s="4">
        <v>2497</v>
      </c>
      <c r="H30" s="4">
        <v>431</v>
      </c>
    </row>
    <row r="31" spans="2:8" ht="15.75" customHeight="1">
      <c r="B31" s="477"/>
      <c r="C31" s="473"/>
      <c r="D31" s="17">
        <v>100</v>
      </c>
      <c r="E31" s="13">
        <v>8.4</v>
      </c>
      <c r="F31" s="6">
        <v>36.4</v>
      </c>
      <c r="G31" s="6">
        <v>47.1</v>
      </c>
      <c r="H31" s="6">
        <v>8.1</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H9">
    <cfRule type="top10" dxfId="152" priority="463" rank="1"/>
  </conditionalFormatting>
  <conditionalFormatting sqref="E11:H11">
    <cfRule type="top10" dxfId="151" priority="464" rank="1"/>
  </conditionalFormatting>
  <conditionalFormatting sqref="E13:H13">
    <cfRule type="top10" dxfId="150" priority="465" rank="1"/>
  </conditionalFormatting>
  <conditionalFormatting sqref="E15:H15">
    <cfRule type="top10" dxfId="149" priority="466" rank="1"/>
  </conditionalFormatting>
  <conditionalFormatting sqref="E17:H17">
    <cfRule type="top10" dxfId="148" priority="467" rank="1"/>
  </conditionalFormatting>
  <conditionalFormatting sqref="E19:H19">
    <cfRule type="top10" dxfId="147" priority="468" rank="1"/>
  </conditionalFormatting>
  <conditionalFormatting sqref="E21:H21">
    <cfRule type="top10" dxfId="146" priority="469" rank="1"/>
  </conditionalFormatting>
  <conditionalFormatting sqref="E23:H23">
    <cfRule type="top10" dxfId="145" priority="470" rank="1"/>
  </conditionalFormatting>
  <conditionalFormatting sqref="E25:H25">
    <cfRule type="top10" dxfId="144" priority="471" rank="1"/>
  </conditionalFormatting>
  <conditionalFormatting sqref="E27:H27">
    <cfRule type="top10" dxfId="143" priority="472" rank="1"/>
  </conditionalFormatting>
  <conditionalFormatting sqref="E29:H29">
    <cfRule type="top10" dxfId="142" priority="473" rank="1"/>
  </conditionalFormatting>
  <conditionalFormatting sqref="E31:H31">
    <cfRule type="top10" dxfId="141" priority="474"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288" t="s">
        <v>234</v>
      </c>
    </row>
    <row r="3" spans="1:14" ht="15.75" customHeight="1">
      <c r="B3" s="288" t="s">
        <v>239</v>
      </c>
    </row>
    <row r="4" spans="1:14" ht="15.75" customHeight="1">
      <c r="B4" s="288" t="s">
        <v>264</v>
      </c>
    </row>
    <row r="6" spans="1:14" ht="3" customHeight="1">
      <c r="B6" s="289"/>
      <c r="C6" s="9"/>
      <c r="D6" s="290"/>
      <c r="E6" s="11"/>
      <c r="F6" s="291"/>
      <c r="G6" s="291"/>
      <c r="H6" s="291"/>
      <c r="I6" s="291"/>
      <c r="J6" s="291"/>
      <c r="K6" s="291"/>
      <c r="L6" s="291"/>
      <c r="M6" s="291"/>
      <c r="N6" s="291"/>
    </row>
    <row r="7" spans="1:14" s="2" customFormat="1" ht="118.5" customHeight="1" thickBot="1">
      <c r="B7" s="292"/>
      <c r="C7" s="21" t="s">
        <v>137</v>
      </c>
      <c r="D7" s="22" t="s">
        <v>42</v>
      </c>
      <c r="E7" s="23" t="s">
        <v>225</v>
      </c>
      <c r="F7" s="293" t="s">
        <v>13</v>
      </c>
      <c r="G7" s="293" t="s">
        <v>14</v>
      </c>
      <c r="H7" s="293" t="s">
        <v>15</v>
      </c>
      <c r="I7" s="293" t="s">
        <v>16</v>
      </c>
      <c r="J7" s="293" t="s">
        <v>62</v>
      </c>
      <c r="K7" s="293" t="s">
        <v>63</v>
      </c>
      <c r="L7" s="293" t="s">
        <v>9</v>
      </c>
      <c r="M7" s="293" t="s">
        <v>17</v>
      </c>
      <c r="N7" s="293" t="s">
        <v>50</v>
      </c>
    </row>
    <row r="8" spans="1:14" ht="15.75" customHeight="1" thickTop="1">
      <c r="B8" s="465" t="s">
        <v>138</v>
      </c>
      <c r="C8" s="466"/>
      <c r="D8" s="18">
        <v>27166</v>
      </c>
      <c r="E8" s="14">
        <v>4312</v>
      </c>
      <c r="F8" s="4">
        <v>13140</v>
      </c>
      <c r="G8" s="4">
        <v>1731</v>
      </c>
      <c r="H8" s="4">
        <v>155</v>
      </c>
      <c r="I8" s="4">
        <v>41</v>
      </c>
      <c r="J8" s="4">
        <v>537</v>
      </c>
      <c r="K8" s="4">
        <v>1216</v>
      </c>
      <c r="L8" s="4">
        <v>157</v>
      </c>
      <c r="M8" s="4">
        <v>3701</v>
      </c>
      <c r="N8" s="4">
        <v>2176</v>
      </c>
    </row>
    <row r="9" spans="1:14" ht="15.75" customHeight="1">
      <c r="B9" s="467"/>
      <c r="C9" s="468"/>
      <c r="D9" s="17">
        <v>100</v>
      </c>
      <c r="E9" s="13">
        <v>15.9</v>
      </c>
      <c r="F9" s="6">
        <v>48.4</v>
      </c>
      <c r="G9" s="6">
        <v>6.4</v>
      </c>
      <c r="H9" s="6">
        <v>0.6</v>
      </c>
      <c r="I9" s="6">
        <v>0.2</v>
      </c>
      <c r="J9" s="6">
        <v>2</v>
      </c>
      <c r="K9" s="6">
        <v>4.5</v>
      </c>
      <c r="L9" s="6">
        <v>0.6</v>
      </c>
      <c r="M9" s="6">
        <v>13.6</v>
      </c>
      <c r="N9" s="6">
        <v>8</v>
      </c>
    </row>
    <row r="10" spans="1:14" ht="15.75" customHeight="1">
      <c r="B10" s="470" t="s">
        <v>139</v>
      </c>
      <c r="C10" s="469" t="s">
        <v>24</v>
      </c>
      <c r="D10" s="18">
        <v>150</v>
      </c>
      <c r="E10" s="14">
        <v>17</v>
      </c>
      <c r="F10" s="4">
        <v>53</v>
      </c>
      <c r="G10" s="4">
        <v>7</v>
      </c>
      <c r="H10" s="4">
        <v>1</v>
      </c>
      <c r="I10" s="4">
        <v>0</v>
      </c>
      <c r="J10" s="4">
        <v>1</v>
      </c>
      <c r="K10" s="4">
        <v>6</v>
      </c>
      <c r="L10" s="4">
        <v>1</v>
      </c>
      <c r="M10" s="4">
        <v>39</v>
      </c>
      <c r="N10" s="4">
        <v>25</v>
      </c>
    </row>
    <row r="11" spans="1:14" ht="15.75" customHeight="1">
      <c r="B11" s="471"/>
      <c r="C11" s="464"/>
      <c r="D11" s="19">
        <v>100</v>
      </c>
      <c r="E11" s="15">
        <v>11.3</v>
      </c>
      <c r="F11" s="7">
        <v>35.299999999999997</v>
      </c>
      <c r="G11" s="7">
        <v>4.7</v>
      </c>
      <c r="H11" s="7">
        <v>0.7</v>
      </c>
      <c r="I11" s="7">
        <v>0</v>
      </c>
      <c r="J11" s="7">
        <v>0.7</v>
      </c>
      <c r="K11" s="7">
        <v>4</v>
      </c>
      <c r="L11" s="7">
        <v>0.7</v>
      </c>
      <c r="M11" s="7">
        <v>26</v>
      </c>
      <c r="N11" s="7">
        <v>16.7</v>
      </c>
    </row>
    <row r="12" spans="1:14" ht="15.75" customHeight="1">
      <c r="B12" s="471"/>
      <c r="C12" s="463" t="s">
        <v>25</v>
      </c>
      <c r="D12" s="20">
        <v>123</v>
      </c>
      <c r="E12" s="16">
        <v>12</v>
      </c>
      <c r="F12" s="8">
        <v>50</v>
      </c>
      <c r="G12" s="8">
        <v>8</v>
      </c>
      <c r="H12" s="8">
        <v>2</v>
      </c>
      <c r="I12" s="8">
        <v>0</v>
      </c>
      <c r="J12" s="8">
        <v>2</v>
      </c>
      <c r="K12" s="8">
        <v>9</v>
      </c>
      <c r="L12" s="8">
        <v>0</v>
      </c>
      <c r="M12" s="8">
        <v>26</v>
      </c>
      <c r="N12" s="8">
        <v>14</v>
      </c>
    </row>
    <row r="13" spans="1:14" ht="15.75" customHeight="1">
      <c r="B13" s="471"/>
      <c r="C13" s="464"/>
      <c r="D13" s="19">
        <v>100</v>
      </c>
      <c r="E13" s="15">
        <v>9.8000000000000007</v>
      </c>
      <c r="F13" s="7">
        <v>40.700000000000003</v>
      </c>
      <c r="G13" s="7">
        <v>6.5</v>
      </c>
      <c r="H13" s="7">
        <v>1.6</v>
      </c>
      <c r="I13" s="7">
        <v>0</v>
      </c>
      <c r="J13" s="7">
        <v>1.6</v>
      </c>
      <c r="K13" s="7">
        <v>7.3</v>
      </c>
      <c r="L13" s="7">
        <v>0</v>
      </c>
      <c r="M13" s="7">
        <v>21.1</v>
      </c>
      <c r="N13" s="7">
        <v>11.4</v>
      </c>
    </row>
    <row r="14" spans="1:14" ht="15.75" customHeight="1">
      <c r="B14" s="471"/>
      <c r="C14" s="463" t="s">
        <v>26</v>
      </c>
      <c r="D14" s="20">
        <v>198</v>
      </c>
      <c r="E14" s="16">
        <v>24</v>
      </c>
      <c r="F14" s="8">
        <v>73</v>
      </c>
      <c r="G14" s="8">
        <v>18</v>
      </c>
      <c r="H14" s="8">
        <v>0</v>
      </c>
      <c r="I14" s="8">
        <v>0</v>
      </c>
      <c r="J14" s="8">
        <v>4</v>
      </c>
      <c r="K14" s="8">
        <v>12</v>
      </c>
      <c r="L14" s="8">
        <v>5</v>
      </c>
      <c r="M14" s="8">
        <v>40</v>
      </c>
      <c r="N14" s="8">
        <v>22</v>
      </c>
    </row>
    <row r="15" spans="1:14" ht="15.75" customHeight="1">
      <c r="B15" s="471"/>
      <c r="C15" s="464"/>
      <c r="D15" s="19">
        <v>100</v>
      </c>
      <c r="E15" s="15">
        <v>12.1</v>
      </c>
      <c r="F15" s="7">
        <v>36.9</v>
      </c>
      <c r="G15" s="7">
        <v>9.1</v>
      </c>
      <c r="H15" s="7">
        <v>0</v>
      </c>
      <c r="I15" s="7">
        <v>0</v>
      </c>
      <c r="J15" s="7">
        <v>2</v>
      </c>
      <c r="K15" s="7">
        <v>6.1</v>
      </c>
      <c r="L15" s="7">
        <v>2.5</v>
      </c>
      <c r="M15" s="7">
        <v>20.2</v>
      </c>
      <c r="N15" s="7">
        <v>11.1</v>
      </c>
    </row>
    <row r="16" spans="1:14" ht="15.75" customHeight="1">
      <c r="B16" s="471"/>
      <c r="C16" s="463" t="s">
        <v>27</v>
      </c>
      <c r="D16" s="20">
        <v>558</v>
      </c>
      <c r="E16" s="16">
        <v>90</v>
      </c>
      <c r="F16" s="8">
        <v>196</v>
      </c>
      <c r="G16" s="8">
        <v>46</v>
      </c>
      <c r="H16" s="8">
        <v>6</v>
      </c>
      <c r="I16" s="8">
        <v>5</v>
      </c>
      <c r="J16" s="8">
        <v>10</v>
      </c>
      <c r="K16" s="8">
        <v>31</v>
      </c>
      <c r="L16" s="8">
        <v>7</v>
      </c>
      <c r="M16" s="8">
        <v>107</v>
      </c>
      <c r="N16" s="8">
        <v>60</v>
      </c>
    </row>
    <row r="17" spans="2:14" ht="15.75" customHeight="1">
      <c r="B17" s="471"/>
      <c r="C17" s="464"/>
      <c r="D17" s="19">
        <v>100</v>
      </c>
      <c r="E17" s="15">
        <v>16.100000000000001</v>
      </c>
      <c r="F17" s="7">
        <v>35.1</v>
      </c>
      <c r="G17" s="7">
        <v>8.1999999999999993</v>
      </c>
      <c r="H17" s="7">
        <v>1.1000000000000001</v>
      </c>
      <c r="I17" s="7">
        <v>0.9</v>
      </c>
      <c r="J17" s="7">
        <v>1.8</v>
      </c>
      <c r="K17" s="7">
        <v>5.6</v>
      </c>
      <c r="L17" s="7">
        <v>1.3</v>
      </c>
      <c r="M17" s="7">
        <v>19.2</v>
      </c>
      <c r="N17" s="7">
        <v>10.8</v>
      </c>
    </row>
    <row r="18" spans="2:14" ht="15.75" customHeight="1">
      <c r="B18" s="471"/>
      <c r="C18" s="463" t="s">
        <v>28</v>
      </c>
      <c r="D18" s="20">
        <v>622</v>
      </c>
      <c r="E18" s="16">
        <v>105</v>
      </c>
      <c r="F18" s="8">
        <v>261</v>
      </c>
      <c r="G18" s="8">
        <v>52</v>
      </c>
      <c r="H18" s="8">
        <v>3</v>
      </c>
      <c r="I18" s="8">
        <v>0</v>
      </c>
      <c r="J18" s="8">
        <v>20</v>
      </c>
      <c r="K18" s="8">
        <v>27</v>
      </c>
      <c r="L18" s="8">
        <v>4</v>
      </c>
      <c r="M18" s="8">
        <v>106</v>
      </c>
      <c r="N18" s="8">
        <v>44</v>
      </c>
    </row>
    <row r="19" spans="2:14" ht="15.75" customHeight="1">
      <c r="B19" s="471"/>
      <c r="C19" s="464"/>
      <c r="D19" s="19">
        <v>100</v>
      </c>
      <c r="E19" s="15">
        <v>16.899999999999999</v>
      </c>
      <c r="F19" s="7">
        <v>42</v>
      </c>
      <c r="G19" s="7">
        <v>8.4</v>
      </c>
      <c r="H19" s="7">
        <v>0.5</v>
      </c>
      <c r="I19" s="7">
        <v>0</v>
      </c>
      <c r="J19" s="7">
        <v>3.2</v>
      </c>
      <c r="K19" s="7">
        <v>4.3</v>
      </c>
      <c r="L19" s="7">
        <v>0.6</v>
      </c>
      <c r="M19" s="7">
        <v>17</v>
      </c>
      <c r="N19" s="7">
        <v>7.1</v>
      </c>
    </row>
    <row r="20" spans="2:14" ht="15.75" customHeight="1">
      <c r="B20" s="471"/>
      <c r="C20" s="463" t="s">
        <v>29</v>
      </c>
      <c r="D20" s="20">
        <v>5123</v>
      </c>
      <c r="E20" s="16">
        <v>797</v>
      </c>
      <c r="F20" s="8">
        <v>2338</v>
      </c>
      <c r="G20" s="8">
        <v>328</v>
      </c>
      <c r="H20" s="8">
        <v>29</v>
      </c>
      <c r="I20" s="8">
        <v>7</v>
      </c>
      <c r="J20" s="8">
        <v>105</v>
      </c>
      <c r="K20" s="8">
        <v>296</v>
      </c>
      <c r="L20" s="8">
        <v>37</v>
      </c>
      <c r="M20" s="8">
        <v>839</v>
      </c>
      <c r="N20" s="8">
        <v>347</v>
      </c>
    </row>
    <row r="21" spans="2:14" ht="15.75" customHeight="1">
      <c r="B21" s="471"/>
      <c r="C21" s="464"/>
      <c r="D21" s="19">
        <v>100</v>
      </c>
      <c r="E21" s="15">
        <v>15.6</v>
      </c>
      <c r="F21" s="7">
        <v>45.6</v>
      </c>
      <c r="G21" s="7">
        <v>6.4</v>
      </c>
      <c r="H21" s="7">
        <v>0.6</v>
      </c>
      <c r="I21" s="7">
        <v>0.1</v>
      </c>
      <c r="J21" s="7">
        <v>2</v>
      </c>
      <c r="K21" s="7">
        <v>5.8</v>
      </c>
      <c r="L21" s="7">
        <v>0.7</v>
      </c>
      <c r="M21" s="7">
        <v>16.399999999999999</v>
      </c>
      <c r="N21" s="7">
        <v>6.8</v>
      </c>
    </row>
    <row r="22" spans="2:14" ht="15.75" customHeight="1">
      <c r="B22" s="476"/>
      <c r="C22" s="463" t="s">
        <v>30</v>
      </c>
      <c r="D22" s="20">
        <v>2260</v>
      </c>
      <c r="E22" s="16">
        <v>366</v>
      </c>
      <c r="F22" s="8">
        <v>1073</v>
      </c>
      <c r="G22" s="8">
        <v>153</v>
      </c>
      <c r="H22" s="8">
        <v>18</v>
      </c>
      <c r="I22" s="8">
        <v>4</v>
      </c>
      <c r="J22" s="8">
        <v>45</v>
      </c>
      <c r="K22" s="8">
        <v>123</v>
      </c>
      <c r="L22" s="8">
        <v>12</v>
      </c>
      <c r="M22" s="8">
        <v>337</v>
      </c>
      <c r="N22" s="8">
        <v>129</v>
      </c>
    </row>
    <row r="23" spans="2:14" ht="15.75" customHeight="1">
      <c r="B23" s="476"/>
      <c r="C23" s="464"/>
      <c r="D23" s="19">
        <v>100</v>
      </c>
      <c r="E23" s="15">
        <v>16.2</v>
      </c>
      <c r="F23" s="7">
        <v>47.5</v>
      </c>
      <c r="G23" s="7">
        <v>6.8</v>
      </c>
      <c r="H23" s="7">
        <v>0.8</v>
      </c>
      <c r="I23" s="7">
        <v>0.2</v>
      </c>
      <c r="J23" s="7">
        <v>2</v>
      </c>
      <c r="K23" s="7">
        <v>5.4</v>
      </c>
      <c r="L23" s="7">
        <v>0.5</v>
      </c>
      <c r="M23" s="7">
        <v>14.9</v>
      </c>
      <c r="N23" s="7">
        <v>5.7</v>
      </c>
    </row>
    <row r="24" spans="2:14" ht="15.75" customHeight="1">
      <c r="B24" s="476"/>
      <c r="C24" s="463" t="s">
        <v>31</v>
      </c>
      <c r="D24" s="20">
        <v>3142</v>
      </c>
      <c r="E24" s="16">
        <v>560</v>
      </c>
      <c r="F24" s="8">
        <v>1550</v>
      </c>
      <c r="G24" s="8">
        <v>197</v>
      </c>
      <c r="H24" s="8">
        <v>11</v>
      </c>
      <c r="I24" s="8">
        <v>2</v>
      </c>
      <c r="J24" s="8">
        <v>81</v>
      </c>
      <c r="K24" s="8">
        <v>144</v>
      </c>
      <c r="L24" s="8">
        <v>12</v>
      </c>
      <c r="M24" s="8">
        <v>420</v>
      </c>
      <c r="N24" s="8">
        <v>165</v>
      </c>
    </row>
    <row r="25" spans="2:14" ht="15.75" customHeight="1">
      <c r="B25" s="476"/>
      <c r="C25" s="464"/>
      <c r="D25" s="19">
        <v>100</v>
      </c>
      <c r="E25" s="15">
        <v>17.8</v>
      </c>
      <c r="F25" s="7">
        <v>49.3</v>
      </c>
      <c r="G25" s="7">
        <v>6.3</v>
      </c>
      <c r="H25" s="7">
        <v>0.4</v>
      </c>
      <c r="I25" s="7">
        <v>0.1</v>
      </c>
      <c r="J25" s="7">
        <v>2.6</v>
      </c>
      <c r="K25" s="7">
        <v>4.5999999999999996</v>
      </c>
      <c r="L25" s="7">
        <v>0.4</v>
      </c>
      <c r="M25" s="7">
        <v>13.4</v>
      </c>
      <c r="N25" s="7">
        <v>5.3</v>
      </c>
    </row>
    <row r="26" spans="2:14" ht="15.75" customHeight="1">
      <c r="B26" s="476"/>
      <c r="C26" s="463" t="s">
        <v>32</v>
      </c>
      <c r="D26" s="20">
        <v>5338</v>
      </c>
      <c r="E26" s="16">
        <v>897</v>
      </c>
      <c r="F26" s="8">
        <v>2781</v>
      </c>
      <c r="G26" s="8">
        <v>353</v>
      </c>
      <c r="H26" s="8">
        <v>25</v>
      </c>
      <c r="I26" s="8">
        <v>4</v>
      </c>
      <c r="J26" s="8">
        <v>105</v>
      </c>
      <c r="K26" s="8">
        <v>216</v>
      </c>
      <c r="L26" s="8">
        <v>19</v>
      </c>
      <c r="M26" s="8">
        <v>670</v>
      </c>
      <c r="N26" s="8">
        <v>268</v>
      </c>
    </row>
    <row r="27" spans="2:14" ht="15.75" customHeight="1">
      <c r="B27" s="476"/>
      <c r="C27" s="464"/>
      <c r="D27" s="19">
        <v>100</v>
      </c>
      <c r="E27" s="15">
        <v>16.8</v>
      </c>
      <c r="F27" s="7">
        <v>52.1</v>
      </c>
      <c r="G27" s="7">
        <v>6.6</v>
      </c>
      <c r="H27" s="7">
        <v>0.5</v>
      </c>
      <c r="I27" s="7">
        <v>0.1</v>
      </c>
      <c r="J27" s="7">
        <v>2</v>
      </c>
      <c r="K27" s="7">
        <v>4</v>
      </c>
      <c r="L27" s="7">
        <v>0.4</v>
      </c>
      <c r="M27" s="7">
        <v>12.6</v>
      </c>
      <c r="N27" s="7">
        <v>5</v>
      </c>
    </row>
    <row r="28" spans="2:14" ht="15.75" customHeight="1">
      <c r="B28" s="476"/>
      <c r="C28" s="463" t="s">
        <v>33</v>
      </c>
      <c r="D28" s="20">
        <v>2385</v>
      </c>
      <c r="E28" s="16">
        <v>405</v>
      </c>
      <c r="F28" s="8">
        <v>1282</v>
      </c>
      <c r="G28" s="8">
        <v>136</v>
      </c>
      <c r="H28" s="8">
        <v>9</v>
      </c>
      <c r="I28" s="8">
        <v>2</v>
      </c>
      <c r="J28" s="8">
        <v>53</v>
      </c>
      <c r="K28" s="8">
        <v>76</v>
      </c>
      <c r="L28" s="8">
        <v>11</v>
      </c>
      <c r="M28" s="8">
        <v>293</v>
      </c>
      <c r="N28" s="8">
        <v>118</v>
      </c>
    </row>
    <row r="29" spans="2:14" ht="15.75" customHeight="1">
      <c r="B29" s="476"/>
      <c r="C29" s="464"/>
      <c r="D29" s="19">
        <v>100</v>
      </c>
      <c r="E29" s="15">
        <v>17</v>
      </c>
      <c r="F29" s="7">
        <v>53.8</v>
      </c>
      <c r="G29" s="7">
        <v>5.7</v>
      </c>
      <c r="H29" s="7">
        <v>0.4</v>
      </c>
      <c r="I29" s="7">
        <v>0.1</v>
      </c>
      <c r="J29" s="7">
        <v>2.2000000000000002</v>
      </c>
      <c r="K29" s="7">
        <v>3.2</v>
      </c>
      <c r="L29" s="7">
        <v>0.5</v>
      </c>
      <c r="M29" s="7">
        <v>12.3</v>
      </c>
      <c r="N29" s="7">
        <v>4.9000000000000004</v>
      </c>
    </row>
    <row r="30" spans="2:14" ht="15.75" customHeight="1">
      <c r="B30" s="476"/>
      <c r="C30" s="463" t="s">
        <v>140</v>
      </c>
      <c r="D30" s="18">
        <v>5306</v>
      </c>
      <c r="E30" s="14">
        <v>817</v>
      </c>
      <c r="F30" s="4">
        <v>2818</v>
      </c>
      <c r="G30" s="4">
        <v>330</v>
      </c>
      <c r="H30" s="4">
        <v>39</v>
      </c>
      <c r="I30" s="4">
        <v>12</v>
      </c>
      <c r="J30" s="4">
        <v>91</v>
      </c>
      <c r="K30" s="4">
        <v>217</v>
      </c>
      <c r="L30" s="4">
        <v>35</v>
      </c>
      <c r="M30" s="4">
        <v>565</v>
      </c>
      <c r="N30" s="4">
        <v>382</v>
      </c>
    </row>
    <row r="31" spans="2:14" ht="15.75" customHeight="1">
      <c r="B31" s="477"/>
      <c r="C31" s="473"/>
      <c r="D31" s="17">
        <v>100</v>
      </c>
      <c r="E31" s="13">
        <v>15.4</v>
      </c>
      <c r="F31" s="6">
        <v>53.1</v>
      </c>
      <c r="G31" s="6">
        <v>6.2</v>
      </c>
      <c r="H31" s="6">
        <v>0.7</v>
      </c>
      <c r="I31" s="6">
        <v>0.2</v>
      </c>
      <c r="J31" s="6">
        <v>1.7</v>
      </c>
      <c r="K31" s="6">
        <v>4.0999999999999996</v>
      </c>
      <c r="L31" s="6">
        <v>0.7</v>
      </c>
      <c r="M31" s="6">
        <v>10.6</v>
      </c>
      <c r="N31" s="6">
        <v>7.2</v>
      </c>
    </row>
  </sheetData>
  <mergeCells count="13">
    <mergeCell ref="C26:C27"/>
    <mergeCell ref="C28:C29"/>
    <mergeCell ref="C30:C31"/>
    <mergeCell ref="B8:C9"/>
    <mergeCell ref="B10:B31"/>
    <mergeCell ref="C10:C11"/>
    <mergeCell ref="C12:C13"/>
    <mergeCell ref="C14:C15"/>
    <mergeCell ref="C16:C17"/>
    <mergeCell ref="C18:C19"/>
    <mergeCell ref="C20:C21"/>
    <mergeCell ref="C22:C23"/>
    <mergeCell ref="C24:C25"/>
  </mergeCells>
  <phoneticPr fontId="2"/>
  <conditionalFormatting sqref="E9:N9">
    <cfRule type="top10" dxfId="140" priority="475" rank="1"/>
  </conditionalFormatting>
  <conditionalFormatting sqref="E11:N11">
    <cfRule type="top10" dxfId="139" priority="476" rank="1"/>
  </conditionalFormatting>
  <conditionalFormatting sqref="E13:N13">
    <cfRule type="top10" dxfId="138" priority="477" rank="1"/>
  </conditionalFormatting>
  <conditionalFormatting sqref="E15:N15">
    <cfRule type="top10" dxfId="137" priority="478" rank="1"/>
  </conditionalFormatting>
  <conditionalFormatting sqref="E17:N17">
    <cfRule type="top10" dxfId="136" priority="479" rank="1"/>
  </conditionalFormatting>
  <conditionalFormatting sqref="E19:N19">
    <cfRule type="top10" dxfId="135" priority="480" rank="1"/>
  </conditionalFormatting>
  <conditionalFormatting sqref="E21:N21">
    <cfRule type="top10" dxfId="134" priority="481" rank="1"/>
  </conditionalFormatting>
  <conditionalFormatting sqref="E23:N23">
    <cfRule type="top10" dxfId="133" priority="482" rank="1"/>
  </conditionalFormatting>
  <conditionalFormatting sqref="E25:N25">
    <cfRule type="top10" dxfId="132" priority="483" rank="1"/>
  </conditionalFormatting>
  <conditionalFormatting sqref="E27:N27">
    <cfRule type="top10" dxfId="131" priority="484" rank="1"/>
  </conditionalFormatting>
  <conditionalFormatting sqref="E29:N29">
    <cfRule type="top10" dxfId="130" priority="485" rank="1"/>
  </conditionalFormatting>
  <conditionalFormatting sqref="E31:N31">
    <cfRule type="top10" dxfId="129" priority="486" rank="1"/>
  </conditionalFormatting>
  <pageMargins left="0.70866141732283472" right="0.70866141732283472" top="0.74803149606299213" bottom="0.74803149606299213" header="0.31496062992125984" footer="0.31496062992125984"/>
  <pageSetup paperSize="9" scale="93" orientation="landscape"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01" t="s">
        <v>234</v>
      </c>
    </row>
    <row r="3" spans="1:13" ht="15.75" customHeight="1">
      <c r="B3" s="301" t="s">
        <v>279</v>
      </c>
    </row>
    <row r="4" spans="1:13" ht="15.75" customHeight="1">
      <c r="B4" s="301" t="s">
        <v>218</v>
      </c>
    </row>
    <row r="6" spans="1:13" ht="3" customHeight="1">
      <c r="B6" s="294"/>
      <c r="C6" s="9"/>
      <c r="D6" s="295"/>
      <c r="E6" s="11"/>
      <c r="F6" s="296"/>
      <c r="G6" s="296"/>
      <c r="H6" s="296"/>
      <c r="I6" s="296"/>
      <c r="J6" s="296"/>
      <c r="K6" s="296"/>
      <c r="L6" s="296"/>
      <c r="M6" s="296"/>
    </row>
    <row r="7" spans="1:13" s="2" customFormat="1" ht="118.5" customHeight="1" thickBot="1">
      <c r="B7" s="10"/>
      <c r="C7" s="3" t="s">
        <v>137</v>
      </c>
      <c r="D7" s="22" t="s">
        <v>42</v>
      </c>
      <c r="E7" s="23" t="s">
        <v>220</v>
      </c>
      <c r="F7" s="311" t="s">
        <v>38</v>
      </c>
      <c r="G7" s="311" t="s">
        <v>39</v>
      </c>
      <c r="H7" s="311" t="s">
        <v>106</v>
      </c>
      <c r="I7" s="311" t="s">
        <v>40</v>
      </c>
      <c r="J7" s="311" t="s">
        <v>41</v>
      </c>
      <c r="K7" s="311" t="s">
        <v>9</v>
      </c>
      <c r="L7" s="311" t="s">
        <v>10</v>
      </c>
      <c r="M7" s="311" t="s">
        <v>50</v>
      </c>
    </row>
    <row r="8" spans="1:13" ht="15.75" customHeight="1" thickTop="1">
      <c r="B8" s="465" t="s">
        <v>138</v>
      </c>
      <c r="C8" s="491"/>
      <c r="D8" s="238">
        <v>27166</v>
      </c>
      <c r="E8" s="14">
        <v>14486</v>
      </c>
      <c r="F8" s="4">
        <v>4002</v>
      </c>
      <c r="G8" s="4">
        <v>10889</v>
      </c>
      <c r="H8" s="4">
        <v>10031</v>
      </c>
      <c r="I8" s="4">
        <v>4362</v>
      </c>
      <c r="J8" s="4">
        <v>11332</v>
      </c>
      <c r="K8" s="4">
        <v>543</v>
      </c>
      <c r="L8" s="4">
        <v>747</v>
      </c>
      <c r="M8" s="4">
        <v>934</v>
      </c>
    </row>
    <row r="9" spans="1:13" ht="15.75" customHeight="1">
      <c r="B9" s="480"/>
      <c r="C9" s="492"/>
      <c r="D9" s="239">
        <v>100</v>
      </c>
      <c r="E9" s="131">
        <v>53.3</v>
      </c>
      <c r="F9" s="5">
        <v>14.7</v>
      </c>
      <c r="G9" s="5">
        <v>40.1</v>
      </c>
      <c r="H9" s="5">
        <v>36.9</v>
      </c>
      <c r="I9" s="5">
        <v>16.100000000000001</v>
      </c>
      <c r="J9" s="5">
        <v>41.7</v>
      </c>
      <c r="K9" s="5">
        <v>2</v>
      </c>
      <c r="L9" s="5">
        <v>2.7</v>
      </c>
      <c r="M9" s="5">
        <v>3.4</v>
      </c>
    </row>
    <row r="10" spans="1:13" ht="15.75" customHeight="1">
      <c r="B10" s="496" t="s">
        <v>278</v>
      </c>
      <c r="C10" s="493" t="s">
        <v>276</v>
      </c>
      <c r="D10" s="299">
        <v>8827</v>
      </c>
      <c r="E10" s="12">
        <v>4337</v>
      </c>
      <c r="F10" s="297">
        <v>1327</v>
      </c>
      <c r="G10" s="297">
        <v>3618</v>
      </c>
      <c r="H10" s="297">
        <v>3357</v>
      </c>
      <c r="I10" s="297">
        <v>1514</v>
      </c>
      <c r="J10" s="297">
        <v>3799</v>
      </c>
      <c r="K10" s="297">
        <v>207</v>
      </c>
      <c r="L10" s="297">
        <v>312</v>
      </c>
      <c r="M10" s="297">
        <v>170</v>
      </c>
    </row>
    <row r="11" spans="1:13" ht="15.75" customHeight="1">
      <c r="B11" s="497"/>
      <c r="C11" s="494"/>
      <c r="D11" s="298">
        <v>100</v>
      </c>
      <c r="E11" s="15">
        <v>49.1</v>
      </c>
      <c r="F11" s="7">
        <v>15</v>
      </c>
      <c r="G11" s="7">
        <v>41</v>
      </c>
      <c r="H11" s="7">
        <v>38</v>
      </c>
      <c r="I11" s="7">
        <v>17.2</v>
      </c>
      <c r="J11" s="7">
        <v>43</v>
      </c>
      <c r="K11" s="7">
        <v>2.2999999999999998</v>
      </c>
      <c r="L11" s="7">
        <v>3.5</v>
      </c>
      <c r="M11" s="7">
        <v>1.9</v>
      </c>
    </row>
    <row r="12" spans="1:13" ht="15.75" customHeight="1">
      <c r="B12" s="497"/>
      <c r="C12" s="495" t="s">
        <v>277</v>
      </c>
      <c r="D12" s="238">
        <v>17103</v>
      </c>
      <c r="E12" s="14">
        <v>9772</v>
      </c>
      <c r="F12" s="4">
        <v>2539</v>
      </c>
      <c r="G12" s="4">
        <v>6949</v>
      </c>
      <c r="H12" s="4">
        <v>6373</v>
      </c>
      <c r="I12" s="4">
        <v>2715</v>
      </c>
      <c r="J12" s="4">
        <v>7240</v>
      </c>
      <c r="K12" s="4">
        <v>315</v>
      </c>
      <c r="L12" s="4">
        <v>402</v>
      </c>
      <c r="M12" s="4">
        <v>393</v>
      </c>
    </row>
    <row r="13" spans="1:13" ht="15.75" customHeight="1">
      <c r="B13" s="498"/>
      <c r="C13" s="473"/>
      <c r="D13" s="300">
        <v>100</v>
      </c>
      <c r="E13" s="13">
        <v>57.1</v>
      </c>
      <c r="F13" s="6">
        <v>14.8</v>
      </c>
      <c r="G13" s="6">
        <v>40.6</v>
      </c>
      <c r="H13" s="6">
        <v>37.299999999999997</v>
      </c>
      <c r="I13" s="6">
        <v>15.9</v>
      </c>
      <c r="J13" s="6">
        <v>42.3</v>
      </c>
      <c r="K13" s="6">
        <v>1.8</v>
      </c>
      <c r="L13" s="6">
        <v>2.4</v>
      </c>
      <c r="M13" s="6">
        <v>2.2999999999999998</v>
      </c>
    </row>
  </sheetData>
  <mergeCells count="4">
    <mergeCell ref="B8:C9"/>
    <mergeCell ref="C10:C11"/>
    <mergeCell ref="C12:C13"/>
    <mergeCell ref="B10:B13"/>
  </mergeCells>
  <phoneticPr fontId="2"/>
  <conditionalFormatting sqref="E9:M9">
    <cfRule type="top10" dxfId="128" priority="3" rank="1"/>
  </conditionalFormatting>
  <conditionalFormatting sqref="E11:M11">
    <cfRule type="top10" dxfId="127" priority="2" rank="1"/>
  </conditionalFormatting>
  <conditionalFormatting sqref="E13:M13">
    <cfRule type="top10" dxfId="126"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41" t="s">
        <v>150</v>
      </c>
    </row>
    <row r="3" spans="1:13" ht="15.75" customHeight="1">
      <c r="B3" s="41" t="s">
        <v>151</v>
      </c>
    </row>
    <row r="4" spans="1:13" ht="15.75" customHeight="1">
      <c r="B4" s="41" t="s">
        <v>167</v>
      </c>
    </row>
    <row r="6" spans="1:13" ht="3" customHeight="1">
      <c r="B6" s="42"/>
      <c r="C6" s="9"/>
      <c r="D6" s="43"/>
      <c r="E6" s="11"/>
      <c r="F6" s="44"/>
      <c r="G6" s="44"/>
      <c r="H6" s="44"/>
      <c r="I6" s="44"/>
      <c r="J6" s="44"/>
      <c r="K6" s="44"/>
      <c r="L6" s="44"/>
      <c r="M6" s="44"/>
    </row>
    <row r="7" spans="1:13" s="2" customFormat="1" ht="118.5" customHeight="1" thickBot="1">
      <c r="B7" s="45"/>
      <c r="C7" s="46" t="s">
        <v>137</v>
      </c>
      <c r="D7" s="22" t="s">
        <v>42</v>
      </c>
      <c r="E7" s="23" t="s">
        <v>144</v>
      </c>
      <c r="F7" s="47" t="s">
        <v>43</v>
      </c>
      <c r="G7" s="47" t="s">
        <v>44</v>
      </c>
      <c r="H7" s="47" t="s">
        <v>45</v>
      </c>
      <c r="I7" s="47" t="s">
        <v>46</v>
      </c>
      <c r="J7" s="47" t="s">
        <v>47</v>
      </c>
      <c r="K7" s="47" t="s">
        <v>48</v>
      </c>
      <c r="L7" s="47" t="s">
        <v>49</v>
      </c>
      <c r="M7" s="47"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159</v>
      </c>
      <c r="C10" s="469" t="s">
        <v>0</v>
      </c>
      <c r="D10" s="18">
        <v>250</v>
      </c>
      <c r="E10" s="14">
        <v>57</v>
      </c>
      <c r="F10" s="4">
        <v>98</v>
      </c>
      <c r="G10" s="4">
        <v>25</v>
      </c>
      <c r="H10" s="4">
        <v>48</v>
      </c>
      <c r="I10" s="4">
        <v>22</v>
      </c>
      <c r="J10" s="4">
        <v>23</v>
      </c>
      <c r="K10" s="4">
        <v>18</v>
      </c>
      <c r="L10" s="4">
        <v>5</v>
      </c>
      <c r="M10" s="4">
        <v>77</v>
      </c>
    </row>
    <row r="11" spans="1:13" ht="15.75" customHeight="1">
      <c r="B11" s="471"/>
      <c r="C11" s="464"/>
      <c r="D11" s="19">
        <v>100</v>
      </c>
      <c r="E11" s="15">
        <v>22.8</v>
      </c>
      <c r="F11" s="7">
        <v>39.200000000000003</v>
      </c>
      <c r="G11" s="7">
        <v>10</v>
      </c>
      <c r="H11" s="7">
        <v>19.2</v>
      </c>
      <c r="I11" s="7">
        <v>8.8000000000000007</v>
      </c>
      <c r="J11" s="7">
        <v>9.1999999999999993</v>
      </c>
      <c r="K11" s="7">
        <v>7.2</v>
      </c>
      <c r="L11" s="7">
        <v>2</v>
      </c>
      <c r="M11" s="7">
        <v>30.8</v>
      </c>
    </row>
    <row r="12" spans="1:13" ht="15.75" customHeight="1">
      <c r="B12" s="471"/>
      <c r="C12" s="463" t="s">
        <v>1</v>
      </c>
      <c r="D12" s="20">
        <v>275</v>
      </c>
      <c r="E12" s="16">
        <v>77</v>
      </c>
      <c r="F12" s="8">
        <v>134</v>
      </c>
      <c r="G12" s="8">
        <v>27</v>
      </c>
      <c r="H12" s="8">
        <v>56</v>
      </c>
      <c r="I12" s="8">
        <v>30</v>
      </c>
      <c r="J12" s="8">
        <v>20</v>
      </c>
      <c r="K12" s="8">
        <v>31</v>
      </c>
      <c r="L12" s="8">
        <v>3</v>
      </c>
      <c r="M12" s="8">
        <v>54</v>
      </c>
    </row>
    <row r="13" spans="1:13" ht="15.75" customHeight="1">
      <c r="B13" s="471"/>
      <c r="C13" s="464"/>
      <c r="D13" s="19">
        <v>100</v>
      </c>
      <c r="E13" s="15">
        <v>28</v>
      </c>
      <c r="F13" s="7">
        <v>48.7</v>
      </c>
      <c r="G13" s="7">
        <v>9.8000000000000007</v>
      </c>
      <c r="H13" s="7">
        <v>20.399999999999999</v>
      </c>
      <c r="I13" s="7">
        <v>10.9</v>
      </c>
      <c r="J13" s="7">
        <v>7.3</v>
      </c>
      <c r="K13" s="7">
        <v>11.3</v>
      </c>
      <c r="L13" s="7">
        <v>1.1000000000000001</v>
      </c>
      <c r="M13" s="7">
        <v>19.600000000000001</v>
      </c>
    </row>
    <row r="14" spans="1:13" ht="15.75" customHeight="1">
      <c r="B14" s="471"/>
      <c r="C14" s="463" t="s">
        <v>2</v>
      </c>
      <c r="D14" s="20">
        <v>270</v>
      </c>
      <c r="E14" s="16">
        <v>80</v>
      </c>
      <c r="F14" s="8">
        <v>135</v>
      </c>
      <c r="G14" s="8">
        <v>41</v>
      </c>
      <c r="H14" s="8">
        <v>59</v>
      </c>
      <c r="I14" s="8">
        <v>25</v>
      </c>
      <c r="J14" s="8">
        <v>17</v>
      </c>
      <c r="K14" s="8">
        <v>29</v>
      </c>
      <c r="L14" s="8">
        <v>6</v>
      </c>
      <c r="M14" s="8">
        <v>41</v>
      </c>
    </row>
    <row r="15" spans="1:13" ht="15.75" customHeight="1">
      <c r="B15" s="471"/>
      <c r="C15" s="464"/>
      <c r="D15" s="19">
        <v>100</v>
      </c>
      <c r="E15" s="15">
        <v>29.6</v>
      </c>
      <c r="F15" s="7">
        <v>50</v>
      </c>
      <c r="G15" s="7">
        <v>15.2</v>
      </c>
      <c r="H15" s="7">
        <v>21.9</v>
      </c>
      <c r="I15" s="7">
        <v>9.3000000000000007</v>
      </c>
      <c r="J15" s="7">
        <v>6.3</v>
      </c>
      <c r="K15" s="7">
        <v>10.7</v>
      </c>
      <c r="L15" s="7">
        <v>2.2000000000000002</v>
      </c>
      <c r="M15" s="7">
        <v>15.2</v>
      </c>
    </row>
    <row r="16" spans="1:13" ht="15.75" customHeight="1">
      <c r="B16" s="471"/>
      <c r="C16" s="463" t="s">
        <v>3</v>
      </c>
      <c r="D16" s="20">
        <v>1524</v>
      </c>
      <c r="E16" s="16">
        <v>512</v>
      </c>
      <c r="F16" s="8">
        <v>731</v>
      </c>
      <c r="G16" s="8">
        <v>242</v>
      </c>
      <c r="H16" s="8">
        <v>328</v>
      </c>
      <c r="I16" s="8">
        <v>173</v>
      </c>
      <c r="J16" s="8">
        <v>108</v>
      </c>
      <c r="K16" s="8">
        <v>168</v>
      </c>
      <c r="L16" s="8">
        <v>34</v>
      </c>
      <c r="M16" s="8">
        <v>219</v>
      </c>
    </row>
    <row r="17" spans="2:13" ht="15.75" customHeight="1">
      <c r="B17" s="471"/>
      <c r="C17" s="464"/>
      <c r="D17" s="19">
        <v>100</v>
      </c>
      <c r="E17" s="15">
        <v>33.6</v>
      </c>
      <c r="F17" s="7">
        <v>48</v>
      </c>
      <c r="G17" s="7">
        <v>15.9</v>
      </c>
      <c r="H17" s="7">
        <v>21.5</v>
      </c>
      <c r="I17" s="7">
        <v>11.4</v>
      </c>
      <c r="J17" s="7">
        <v>7.1</v>
      </c>
      <c r="K17" s="7">
        <v>11</v>
      </c>
      <c r="L17" s="7">
        <v>2.2000000000000002</v>
      </c>
      <c r="M17" s="7">
        <v>14.4</v>
      </c>
    </row>
    <row r="18" spans="2:13" ht="15.75" customHeight="1">
      <c r="B18" s="471"/>
      <c r="C18" s="463" t="s">
        <v>4</v>
      </c>
      <c r="D18" s="20">
        <v>3087</v>
      </c>
      <c r="E18" s="16">
        <v>1019</v>
      </c>
      <c r="F18" s="8">
        <v>1544</v>
      </c>
      <c r="G18" s="8">
        <v>427</v>
      </c>
      <c r="H18" s="8">
        <v>640</v>
      </c>
      <c r="I18" s="8">
        <v>341</v>
      </c>
      <c r="J18" s="8">
        <v>236</v>
      </c>
      <c r="K18" s="8">
        <v>329</v>
      </c>
      <c r="L18" s="8">
        <v>71</v>
      </c>
      <c r="M18" s="8">
        <v>409</v>
      </c>
    </row>
    <row r="19" spans="2:13" ht="15.75" customHeight="1">
      <c r="B19" s="471"/>
      <c r="C19" s="464"/>
      <c r="D19" s="19">
        <v>100</v>
      </c>
      <c r="E19" s="15">
        <v>33</v>
      </c>
      <c r="F19" s="7">
        <v>50</v>
      </c>
      <c r="G19" s="7">
        <v>13.8</v>
      </c>
      <c r="H19" s="7">
        <v>20.7</v>
      </c>
      <c r="I19" s="7">
        <v>11</v>
      </c>
      <c r="J19" s="7">
        <v>7.6</v>
      </c>
      <c r="K19" s="7">
        <v>10.7</v>
      </c>
      <c r="L19" s="7">
        <v>2.2999999999999998</v>
      </c>
      <c r="M19" s="7">
        <v>13.2</v>
      </c>
    </row>
    <row r="20" spans="2:13" ht="15.75" customHeight="1">
      <c r="B20" s="471"/>
      <c r="C20" s="463" t="s">
        <v>5</v>
      </c>
      <c r="D20" s="20">
        <v>13515</v>
      </c>
      <c r="E20" s="16">
        <v>4417</v>
      </c>
      <c r="F20" s="8">
        <v>5958</v>
      </c>
      <c r="G20" s="8">
        <v>1122</v>
      </c>
      <c r="H20" s="8">
        <v>2583</v>
      </c>
      <c r="I20" s="8">
        <v>1189</v>
      </c>
      <c r="J20" s="8">
        <v>724</v>
      </c>
      <c r="K20" s="8">
        <v>1327</v>
      </c>
      <c r="L20" s="8">
        <v>777</v>
      </c>
      <c r="M20" s="8">
        <v>2314</v>
      </c>
    </row>
    <row r="21" spans="2:13" ht="15.75" customHeight="1">
      <c r="B21" s="472"/>
      <c r="C21" s="473"/>
      <c r="D21" s="17">
        <v>100</v>
      </c>
      <c r="E21" s="13">
        <v>32.700000000000003</v>
      </c>
      <c r="F21" s="6">
        <v>44.1</v>
      </c>
      <c r="G21" s="6">
        <v>8.3000000000000007</v>
      </c>
      <c r="H21" s="6">
        <v>19.100000000000001</v>
      </c>
      <c r="I21" s="6">
        <v>8.8000000000000007</v>
      </c>
      <c r="J21" s="6">
        <v>5.4</v>
      </c>
      <c r="K21" s="6">
        <v>9.8000000000000007</v>
      </c>
      <c r="L21" s="6">
        <v>5.7</v>
      </c>
      <c r="M21" s="6">
        <v>17.100000000000001</v>
      </c>
    </row>
  </sheetData>
  <mergeCells count="8">
    <mergeCell ref="C18:C19"/>
    <mergeCell ref="B8:C9"/>
    <mergeCell ref="C10:C11"/>
    <mergeCell ref="C12:C13"/>
    <mergeCell ref="C14:C15"/>
    <mergeCell ref="C16:C17"/>
    <mergeCell ref="B10:B21"/>
    <mergeCell ref="C20:C21"/>
  </mergeCells>
  <phoneticPr fontId="2"/>
  <conditionalFormatting sqref="E9:M9">
    <cfRule type="top10" dxfId="695" priority="49" rank="1"/>
  </conditionalFormatting>
  <conditionalFormatting sqref="E11:M11">
    <cfRule type="top10" dxfId="694" priority="50" rank="1"/>
  </conditionalFormatting>
  <conditionalFormatting sqref="E13:M13">
    <cfRule type="top10" dxfId="693" priority="51" rank="1"/>
  </conditionalFormatting>
  <conditionalFormatting sqref="E15:M15">
    <cfRule type="top10" dxfId="692" priority="52" rank="1"/>
  </conditionalFormatting>
  <conditionalFormatting sqref="E17:M17">
    <cfRule type="top10" dxfId="691" priority="53" rank="1"/>
  </conditionalFormatting>
  <conditionalFormatting sqref="E19:M19">
    <cfRule type="top10" dxfId="690" priority="54" rank="1"/>
  </conditionalFormatting>
  <conditionalFormatting sqref="E21:M21">
    <cfRule type="top10" dxfId="689" priority="55"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02" t="s">
        <v>234</v>
      </c>
    </row>
    <row r="3" spans="1:13" ht="15.75" customHeight="1">
      <c r="B3" s="302" t="s">
        <v>279</v>
      </c>
    </row>
    <row r="4" spans="1:13" ht="15.75" customHeight="1">
      <c r="B4" s="302" t="s">
        <v>248</v>
      </c>
    </row>
    <row r="6" spans="1:13" ht="3" customHeight="1">
      <c r="B6" s="308"/>
      <c r="C6" s="9"/>
      <c r="D6" s="309"/>
      <c r="E6" s="11"/>
      <c r="F6" s="310"/>
      <c r="G6" s="310"/>
      <c r="H6" s="310"/>
      <c r="I6" s="310"/>
      <c r="J6" s="310"/>
      <c r="K6" s="310"/>
      <c r="L6" s="310"/>
      <c r="M6" s="310"/>
    </row>
    <row r="7" spans="1:13" s="2" customFormat="1" ht="118.5" customHeight="1" thickBot="1">
      <c r="B7" s="10"/>
      <c r="C7" s="3" t="s">
        <v>137</v>
      </c>
      <c r="D7" s="22" t="s">
        <v>42</v>
      </c>
      <c r="E7" s="23" t="s">
        <v>220</v>
      </c>
      <c r="F7" s="311" t="s">
        <v>38</v>
      </c>
      <c r="G7" s="311" t="s">
        <v>39</v>
      </c>
      <c r="H7" s="311" t="s">
        <v>106</v>
      </c>
      <c r="I7" s="311" t="s">
        <v>40</v>
      </c>
      <c r="J7" s="311" t="s">
        <v>41</v>
      </c>
      <c r="K7" s="311" t="s">
        <v>9</v>
      </c>
      <c r="L7" s="311" t="s">
        <v>10</v>
      </c>
      <c r="M7" s="311" t="s">
        <v>50</v>
      </c>
    </row>
    <row r="8" spans="1:13" ht="15.75" customHeight="1" thickTop="1">
      <c r="B8" s="465" t="s">
        <v>138</v>
      </c>
      <c r="C8" s="491"/>
      <c r="D8" s="238">
        <v>27166</v>
      </c>
      <c r="E8" s="14">
        <v>13681</v>
      </c>
      <c r="F8" s="4">
        <v>3537</v>
      </c>
      <c r="G8" s="4">
        <v>10072</v>
      </c>
      <c r="H8" s="4">
        <v>10421</v>
      </c>
      <c r="I8" s="4">
        <v>5320</v>
      </c>
      <c r="J8" s="4">
        <v>11394</v>
      </c>
      <c r="K8" s="4">
        <v>510</v>
      </c>
      <c r="L8" s="4">
        <v>1236</v>
      </c>
      <c r="M8" s="4">
        <v>1398</v>
      </c>
    </row>
    <row r="9" spans="1:13" ht="15.75" customHeight="1">
      <c r="B9" s="480"/>
      <c r="C9" s="492"/>
      <c r="D9" s="239">
        <v>100</v>
      </c>
      <c r="E9" s="131">
        <v>50.4</v>
      </c>
      <c r="F9" s="5">
        <v>13</v>
      </c>
      <c r="G9" s="5">
        <v>37.1</v>
      </c>
      <c r="H9" s="5">
        <v>38.4</v>
      </c>
      <c r="I9" s="5">
        <v>19.600000000000001</v>
      </c>
      <c r="J9" s="5">
        <v>41.9</v>
      </c>
      <c r="K9" s="5">
        <v>1.9</v>
      </c>
      <c r="L9" s="5">
        <v>4.5</v>
      </c>
      <c r="M9" s="5">
        <v>5.0999999999999996</v>
      </c>
    </row>
    <row r="10" spans="1:13" ht="15.75" customHeight="1">
      <c r="B10" s="496" t="s">
        <v>278</v>
      </c>
      <c r="C10" s="493" t="s">
        <v>282</v>
      </c>
      <c r="D10" s="299">
        <v>8827</v>
      </c>
      <c r="E10" s="12">
        <v>4066</v>
      </c>
      <c r="F10" s="313">
        <v>1150</v>
      </c>
      <c r="G10" s="313">
        <v>3232</v>
      </c>
      <c r="H10" s="313">
        <v>3385</v>
      </c>
      <c r="I10" s="313">
        <v>1751</v>
      </c>
      <c r="J10" s="313">
        <v>3776</v>
      </c>
      <c r="K10" s="313">
        <v>180</v>
      </c>
      <c r="L10" s="313">
        <v>527</v>
      </c>
      <c r="M10" s="313">
        <v>334</v>
      </c>
    </row>
    <row r="11" spans="1:13" ht="15.75" customHeight="1">
      <c r="B11" s="497"/>
      <c r="C11" s="494"/>
      <c r="D11" s="298">
        <v>100</v>
      </c>
      <c r="E11" s="15">
        <v>46.1</v>
      </c>
      <c r="F11" s="7">
        <v>13</v>
      </c>
      <c r="G11" s="7">
        <v>36.6</v>
      </c>
      <c r="H11" s="7">
        <v>38.299999999999997</v>
      </c>
      <c r="I11" s="7">
        <v>19.8</v>
      </c>
      <c r="J11" s="7">
        <v>42.8</v>
      </c>
      <c r="K11" s="7">
        <v>2</v>
      </c>
      <c r="L11" s="7">
        <v>6</v>
      </c>
      <c r="M11" s="7">
        <v>3.8</v>
      </c>
    </row>
    <row r="12" spans="1:13" ht="15.75" customHeight="1">
      <c r="B12" s="497"/>
      <c r="C12" s="495" t="s">
        <v>283</v>
      </c>
      <c r="D12" s="238">
        <v>17103</v>
      </c>
      <c r="E12" s="14">
        <v>9274</v>
      </c>
      <c r="F12" s="4">
        <v>2264</v>
      </c>
      <c r="G12" s="4">
        <v>6564</v>
      </c>
      <c r="H12" s="4">
        <v>6760</v>
      </c>
      <c r="I12" s="4">
        <v>3429</v>
      </c>
      <c r="J12" s="4">
        <v>7332</v>
      </c>
      <c r="K12" s="4">
        <v>305</v>
      </c>
      <c r="L12" s="4">
        <v>666</v>
      </c>
      <c r="M12" s="4">
        <v>632</v>
      </c>
    </row>
    <row r="13" spans="1:13" ht="15.75" customHeight="1">
      <c r="B13" s="498"/>
      <c r="C13" s="473"/>
      <c r="D13" s="300">
        <v>100</v>
      </c>
      <c r="E13" s="13">
        <v>54.2</v>
      </c>
      <c r="F13" s="6">
        <v>13.2</v>
      </c>
      <c r="G13" s="6">
        <v>38.4</v>
      </c>
      <c r="H13" s="6">
        <v>39.5</v>
      </c>
      <c r="I13" s="6">
        <v>20</v>
      </c>
      <c r="J13" s="6">
        <v>42.9</v>
      </c>
      <c r="K13" s="6">
        <v>1.8</v>
      </c>
      <c r="L13" s="6">
        <v>3.9</v>
      </c>
      <c r="M13" s="6">
        <v>3.7</v>
      </c>
    </row>
  </sheetData>
  <mergeCells count="4">
    <mergeCell ref="B8:C9"/>
    <mergeCell ref="B10:B13"/>
    <mergeCell ref="C10:C11"/>
    <mergeCell ref="C12:C13"/>
  </mergeCells>
  <phoneticPr fontId="2"/>
  <conditionalFormatting sqref="E9:M9">
    <cfRule type="top10" dxfId="125" priority="3" rank="1"/>
  </conditionalFormatting>
  <conditionalFormatting sqref="E11:M11">
    <cfRule type="top10" dxfId="124" priority="2" rank="1"/>
  </conditionalFormatting>
  <conditionalFormatting sqref="E13:M13">
    <cfRule type="top10" dxfId="123"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03" t="s">
        <v>234</v>
      </c>
    </row>
    <row r="3" spans="1:13" ht="15.75" customHeight="1">
      <c r="B3" s="303" t="s">
        <v>279</v>
      </c>
    </row>
    <row r="4" spans="1:13" ht="15.75" customHeight="1">
      <c r="B4" s="303" t="s">
        <v>240</v>
      </c>
    </row>
    <row r="6" spans="1:13" ht="3" customHeight="1">
      <c r="B6" s="308"/>
      <c r="C6" s="9"/>
      <c r="D6" s="309"/>
      <c r="E6" s="11"/>
      <c r="F6" s="310"/>
      <c r="G6" s="310"/>
      <c r="H6" s="310"/>
      <c r="I6" s="310"/>
      <c r="J6" s="310"/>
      <c r="K6" s="310"/>
      <c r="L6" s="310"/>
      <c r="M6" s="310"/>
    </row>
    <row r="7" spans="1:13" s="2" customFormat="1" ht="118.5" customHeight="1" thickBot="1">
      <c r="B7" s="10"/>
      <c r="C7" s="3" t="s">
        <v>137</v>
      </c>
      <c r="D7" s="22" t="s">
        <v>42</v>
      </c>
      <c r="E7" s="23" t="s">
        <v>268</v>
      </c>
      <c r="F7" s="311" t="s">
        <v>38</v>
      </c>
      <c r="G7" s="311" t="s">
        <v>39</v>
      </c>
      <c r="H7" s="311" t="s">
        <v>106</v>
      </c>
      <c r="I7" s="311" t="s">
        <v>40</v>
      </c>
      <c r="J7" s="311" t="s">
        <v>41</v>
      </c>
      <c r="K7" s="311" t="s">
        <v>9</v>
      </c>
      <c r="L7" s="311" t="s">
        <v>10</v>
      </c>
      <c r="M7" s="311" t="s">
        <v>50</v>
      </c>
    </row>
    <row r="8" spans="1:13" ht="15.75" customHeight="1" thickTop="1">
      <c r="B8" s="465" t="s">
        <v>138</v>
      </c>
      <c r="C8" s="491"/>
      <c r="D8" s="238">
        <v>27166</v>
      </c>
      <c r="E8" s="14">
        <v>15615</v>
      </c>
      <c r="F8" s="4">
        <v>4878</v>
      </c>
      <c r="G8" s="4">
        <v>10670</v>
      </c>
      <c r="H8" s="4">
        <v>6360</v>
      </c>
      <c r="I8" s="4">
        <v>1163</v>
      </c>
      <c r="J8" s="4">
        <v>2100</v>
      </c>
      <c r="K8" s="4">
        <v>493</v>
      </c>
      <c r="L8" s="4">
        <v>1191</v>
      </c>
      <c r="M8" s="4">
        <v>1037</v>
      </c>
    </row>
    <row r="9" spans="1:13" ht="15.75" customHeight="1">
      <c r="B9" s="480"/>
      <c r="C9" s="492"/>
      <c r="D9" s="239">
        <v>100</v>
      </c>
      <c r="E9" s="131">
        <v>57.5</v>
      </c>
      <c r="F9" s="5">
        <v>18</v>
      </c>
      <c r="G9" s="5">
        <v>39.299999999999997</v>
      </c>
      <c r="H9" s="5">
        <v>23.4</v>
      </c>
      <c r="I9" s="5">
        <v>4.3</v>
      </c>
      <c r="J9" s="5">
        <v>7.7</v>
      </c>
      <c r="K9" s="5">
        <v>1.8</v>
      </c>
      <c r="L9" s="5">
        <v>4.4000000000000004</v>
      </c>
      <c r="M9" s="5">
        <v>3.8</v>
      </c>
    </row>
    <row r="10" spans="1:13" ht="15.75" customHeight="1">
      <c r="B10" s="496" t="s">
        <v>280</v>
      </c>
      <c r="C10" s="493" t="s">
        <v>284</v>
      </c>
      <c r="D10" s="299">
        <v>8827</v>
      </c>
      <c r="E10" s="12">
        <v>4743</v>
      </c>
      <c r="F10" s="313">
        <v>1614</v>
      </c>
      <c r="G10" s="313">
        <v>3312</v>
      </c>
      <c r="H10" s="313">
        <v>1984</v>
      </c>
      <c r="I10" s="313">
        <v>371</v>
      </c>
      <c r="J10" s="313">
        <v>701</v>
      </c>
      <c r="K10" s="313">
        <v>208</v>
      </c>
      <c r="L10" s="313">
        <v>579</v>
      </c>
      <c r="M10" s="313">
        <v>214</v>
      </c>
    </row>
    <row r="11" spans="1:13" ht="15.75" customHeight="1">
      <c r="B11" s="497"/>
      <c r="C11" s="494"/>
      <c r="D11" s="298">
        <v>100</v>
      </c>
      <c r="E11" s="15">
        <v>53.7</v>
      </c>
      <c r="F11" s="7">
        <v>18.3</v>
      </c>
      <c r="G11" s="7">
        <v>37.5</v>
      </c>
      <c r="H11" s="7">
        <v>22.5</v>
      </c>
      <c r="I11" s="7">
        <v>4.2</v>
      </c>
      <c r="J11" s="7">
        <v>7.9</v>
      </c>
      <c r="K11" s="7">
        <v>2.4</v>
      </c>
      <c r="L11" s="7">
        <v>6.6</v>
      </c>
      <c r="M11" s="7">
        <v>2.4</v>
      </c>
    </row>
    <row r="12" spans="1:13" ht="15.75" customHeight="1">
      <c r="B12" s="497"/>
      <c r="C12" s="495" t="s">
        <v>277</v>
      </c>
      <c r="D12" s="238">
        <v>17103</v>
      </c>
      <c r="E12" s="14">
        <v>10446</v>
      </c>
      <c r="F12" s="4">
        <v>3093</v>
      </c>
      <c r="G12" s="4">
        <v>7022</v>
      </c>
      <c r="H12" s="4">
        <v>4165</v>
      </c>
      <c r="I12" s="4">
        <v>754</v>
      </c>
      <c r="J12" s="4">
        <v>1346</v>
      </c>
      <c r="K12" s="4">
        <v>262</v>
      </c>
      <c r="L12" s="4">
        <v>560</v>
      </c>
      <c r="M12" s="4">
        <v>436</v>
      </c>
    </row>
    <row r="13" spans="1:13" ht="15.75" customHeight="1">
      <c r="B13" s="498"/>
      <c r="C13" s="473"/>
      <c r="D13" s="300">
        <v>100</v>
      </c>
      <c r="E13" s="13">
        <v>61.1</v>
      </c>
      <c r="F13" s="6">
        <v>18.100000000000001</v>
      </c>
      <c r="G13" s="6">
        <v>41.1</v>
      </c>
      <c r="H13" s="6">
        <v>24.4</v>
      </c>
      <c r="I13" s="6">
        <v>4.4000000000000004</v>
      </c>
      <c r="J13" s="6">
        <v>7.9</v>
      </c>
      <c r="K13" s="6">
        <v>1.5</v>
      </c>
      <c r="L13" s="6">
        <v>3.3</v>
      </c>
      <c r="M13" s="6">
        <v>2.5</v>
      </c>
    </row>
  </sheetData>
  <mergeCells count="4">
    <mergeCell ref="B8:C9"/>
    <mergeCell ref="B10:B13"/>
    <mergeCell ref="C10:C11"/>
    <mergeCell ref="C12:C13"/>
  </mergeCells>
  <phoneticPr fontId="2"/>
  <conditionalFormatting sqref="E9:M9">
    <cfRule type="top10" dxfId="122" priority="3" rank="1"/>
  </conditionalFormatting>
  <conditionalFormatting sqref="E11:M11">
    <cfRule type="top10" dxfId="121" priority="2" rank="1"/>
  </conditionalFormatting>
  <conditionalFormatting sqref="E13:M13">
    <cfRule type="top10" dxfId="120"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2"/>
    </row>
    <row r="2" spans="1:13" ht="15.75" customHeight="1">
      <c r="B2" s="304" t="s">
        <v>234</v>
      </c>
    </row>
    <row r="3" spans="1:13" ht="15.75" customHeight="1">
      <c r="B3" s="304" t="s">
        <v>279</v>
      </c>
    </row>
    <row r="4" spans="1:13" ht="15.75" customHeight="1">
      <c r="B4" s="304" t="s">
        <v>251</v>
      </c>
    </row>
    <row r="6" spans="1:13" ht="3" customHeight="1">
      <c r="B6" s="308"/>
      <c r="C6" s="9"/>
      <c r="D6" s="309"/>
      <c r="E6" s="11"/>
      <c r="F6" s="310"/>
      <c r="G6" s="310"/>
      <c r="H6" s="310"/>
      <c r="I6" s="310"/>
      <c r="J6" s="310"/>
      <c r="K6" s="310"/>
      <c r="L6" s="310"/>
      <c r="M6" s="310"/>
    </row>
    <row r="7" spans="1:13" s="2" customFormat="1" ht="118.5" customHeight="1" thickBot="1">
      <c r="B7" s="10"/>
      <c r="C7" s="3" t="s">
        <v>137</v>
      </c>
      <c r="D7" s="22" t="s">
        <v>42</v>
      </c>
      <c r="E7" s="23" t="s">
        <v>220</v>
      </c>
      <c r="F7" s="311" t="s">
        <v>38</v>
      </c>
      <c r="G7" s="311" t="s">
        <v>39</v>
      </c>
      <c r="H7" s="311" t="s">
        <v>106</v>
      </c>
      <c r="I7" s="311" t="s">
        <v>40</v>
      </c>
      <c r="J7" s="311" t="s">
        <v>41</v>
      </c>
      <c r="K7" s="311" t="s">
        <v>9</v>
      </c>
      <c r="L7" s="311" t="s">
        <v>10</v>
      </c>
      <c r="M7" s="311" t="s">
        <v>50</v>
      </c>
    </row>
    <row r="8" spans="1:13" ht="15.75" customHeight="1" thickTop="1">
      <c r="B8" s="465" t="s">
        <v>138</v>
      </c>
      <c r="C8" s="491"/>
      <c r="D8" s="238">
        <v>27166</v>
      </c>
      <c r="E8" s="14">
        <v>15347</v>
      </c>
      <c r="F8" s="4">
        <v>3916</v>
      </c>
      <c r="G8" s="4">
        <v>7803</v>
      </c>
      <c r="H8" s="4">
        <v>8071</v>
      </c>
      <c r="I8" s="4">
        <v>1746</v>
      </c>
      <c r="J8" s="4">
        <v>2552</v>
      </c>
      <c r="K8" s="4">
        <v>634</v>
      </c>
      <c r="L8" s="4">
        <v>2658</v>
      </c>
      <c r="M8" s="4">
        <v>1906</v>
      </c>
    </row>
    <row r="9" spans="1:13" ht="15.75" customHeight="1">
      <c r="B9" s="480"/>
      <c r="C9" s="492"/>
      <c r="D9" s="239">
        <v>100</v>
      </c>
      <c r="E9" s="131">
        <v>56.5</v>
      </c>
      <c r="F9" s="5">
        <v>14.4</v>
      </c>
      <c r="G9" s="5">
        <v>28.7</v>
      </c>
      <c r="H9" s="5">
        <v>29.7</v>
      </c>
      <c r="I9" s="5">
        <v>6.4</v>
      </c>
      <c r="J9" s="5">
        <v>9.4</v>
      </c>
      <c r="K9" s="5">
        <v>2.2999999999999998</v>
      </c>
      <c r="L9" s="5">
        <v>9.8000000000000007</v>
      </c>
      <c r="M9" s="5">
        <v>7</v>
      </c>
    </row>
    <row r="10" spans="1:13" ht="15.75" customHeight="1">
      <c r="B10" s="496" t="s">
        <v>280</v>
      </c>
      <c r="C10" s="493" t="s">
        <v>284</v>
      </c>
      <c r="D10" s="299">
        <v>8827</v>
      </c>
      <c r="E10" s="12">
        <v>4798</v>
      </c>
      <c r="F10" s="313">
        <v>1284</v>
      </c>
      <c r="G10" s="313">
        <v>2335</v>
      </c>
      <c r="H10" s="313">
        <v>2564</v>
      </c>
      <c r="I10" s="313">
        <v>533</v>
      </c>
      <c r="J10" s="313">
        <v>816</v>
      </c>
      <c r="K10" s="313">
        <v>272</v>
      </c>
      <c r="L10" s="313">
        <v>1090</v>
      </c>
      <c r="M10" s="313">
        <v>479</v>
      </c>
    </row>
    <row r="11" spans="1:13" ht="15.75" customHeight="1">
      <c r="B11" s="497"/>
      <c r="C11" s="494"/>
      <c r="D11" s="298">
        <v>100</v>
      </c>
      <c r="E11" s="15">
        <v>54.4</v>
      </c>
      <c r="F11" s="7">
        <v>14.5</v>
      </c>
      <c r="G11" s="7">
        <v>26.5</v>
      </c>
      <c r="H11" s="7">
        <v>29</v>
      </c>
      <c r="I11" s="7">
        <v>6</v>
      </c>
      <c r="J11" s="7">
        <v>9.1999999999999993</v>
      </c>
      <c r="K11" s="7">
        <v>3.1</v>
      </c>
      <c r="L11" s="7">
        <v>12.3</v>
      </c>
      <c r="M11" s="7">
        <v>5.4</v>
      </c>
    </row>
    <row r="12" spans="1:13" ht="15.75" customHeight="1">
      <c r="B12" s="497"/>
      <c r="C12" s="495" t="s">
        <v>277</v>
      </c>
      <c r="D12" s="238">
        <v>17103</v>
      </c>
      <c r="E12" s="14">
        <v>10173</v>
      </c>
      <c r="F12" s="4">
        <v>2496</v>
      </c>
      <c r="G12" s="4">
        <v>5264</v>
      </c>
      <c r="H12" s="4">
        <v>5272</v>
      </c>
      <c r="I12" s="4">
        <v>1155</v>
      </c>
      <c r="J12" s="4">
        <v>1667</v>
      </c>
      <c r="K12" s="4">
        <v>342</v>
      </c>
      <c r="L12" s="4">
        <v>1482</v>
      </c>
      <c r="M12" s="4">
        <v>929</v>
      </c>
    </row>
    <row r="13" spans="1:13" ht="15.75" customHeight="1">
      <c r="B13" s="498"/>
      <c r="C13" s="473"/>
      <c r="D13" s="300">
        <v>100</v>
      </c>
      <c r="E13" s="13">
        <v>59.5</v>
      </c>
      <c r="F13" s="6">
        <v>14.6</v>
      </c>
      <c r="G13" s="6">
        <v>30.8</v>
      </c>
      <c r="H13" s="6">
        <v>30.8</v>
      </c>
      <c r="I13" s="6">
        <v>6.8</v>
      </c>
      <c r="J13" s="6">
        <v>9.6999999999999993</v>
      </c>
      <c r="K13" s="6">
        <v>2</v>
      </c>
      <c r="L13" s="6">
        <v>8.6999999999999993</v>
      </c>
      <c r="M13" s="6">
        <v>5.4</v>
      </c>
    </row>
  </sheetData>
  <mergeCells count="4">
    <mergeCell ref="B8:C9"/>
    <mergeCell ref="B10:B13"/>
    <mergeCell ref="C10:C11"/>
    <mergeCell ref="C12:C13"/>
  </mergeCells>
  <phoneticPr fontId="2"/>
  <conditionalFormatting sqref="E9:M9">
    <cfRule type="top10" dxfId="119" priority="3" rank="1"/>
  </conditionalFormatting>
  <conditionalFormatting sqref="E11:M11">
    <cfRule type="top10" dxfId="118" priority="2" rank="1"/>
  </conditionalFormatting>
  <conditionalFormatting sqref="E13:M13">
    <cfRule type="top10" dxfId="117"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2" ht="15.75" customHeight="1">
      <c r="A1" s="461"/>
    </row>
    <row r="2" spans="1:12" ht="15.75" customHeight="1">
      <c r="B2" s="305" t="s">
        <v>234</v>
      </c>
    </row>
    <row r="3" spans="1:12" ht="15.75" customHeight="1">
      <c r="B3" s="305" t="s">
        <v>279</v>
      </c>
    </row>
    <row r="4" spans="1:12" ht="15.75" customHeight="1">
      <c r="B4" s="305" t="s">
        <v>253</v>
      </c>
    </row>
    <row r="6" spans="1:12" ht="3" customHeight="1">
      <c r="B6" s="308"/>
      <c r="C6" s="9"/>
      <c r="D6" s="309"/>
      <c r="E6" s="11"/>
      <c r="F6" s="310"/>
      <c r="G6" s="310"/>
      <c r="H6" s="310"/>
      <c r="I6" s="310"/>
      <c r="J6" s="310"/>
      <c r="K6" s="310"/>
      <c r="L6" s="310"/>
    </row>
    <row r="7" spans="1:12" s="2" customFormat="1" ht="118.5" customHeight="1" thickBot="1">
      <c r="B7" s="10"/>
      <c r="C7" s="3" t="s">
        <v>137</v>
      </c>
      <c r="D7" s="22" t="s">
        <v>42</v>
      </c>
      <c r="E7" s="23" t="s">
        <v>285</v>
      </c>
      <c r="F7" s="311" t="s">
        <v>103</v>
      </c>
      <c r="G7" s="311" t="s">
        <v>8</v>
      </c>
      <c r="H7" s="311" t="s">
        <v>104</v>
      </c>
      <c r="I7" s="311" t="s">
        <v>105</v>
      </c>
      <c r="J7" s="311" t="s">
        <v>9</v>
      </c>
      <c r="K7" s="311" t="s">
        <v>10</v>
      </c>
      <c r="L7" s="311" t="s">
        <v>50</v>
      </c>
    </row>
    <row r="8" spans="1:12" ht="15.75" customHeight="1" thickTop="1">
      <c r="B8" s="465" t="s">
        <v>138</v>
      </c>
      <c r="C8" s="491"/>
      <c r="D8" s="238">
        <v>27166</v>
      </c>
      <c r="E8" s="14">
        <v>3578</v>
      </c>
      <c r="F8" s="4">
        <v>5566</v>
      </c>
      <c r="G8" s="4">
        <v>1339</v>
      </c>
      <c r="H8" s="4">
        <v>7413</v>
      </c>
      <c r="I8" s="4">
        <v>4549</v>
      </c>
      <c r="J8" s="4">
        <v>2238</v>
      </c>
      <c r="K8" s="4">
        <v>7023</v>
      </c>
      <c r="L8" s="4">
        <v>3833</v>
      </c>
    </row>
    <row r="9" spans="1:12" ht="15.75" customHeight="1">
      <c r="B9" s="480"/>
      <c r="C9" s="492"/>
      <c r="D9" s="239">
        <v>100</v>
      </c>
      <c r="E9" s="131">
        <v>13.2</v>
      </c>
      <c r="F9" s="5">
        <v>20.5</v>
      </c>
      <c r="G9" s="5">
        <v>4.9000000000000004</v>
      </c>
      <c r="H9" s="5">
        <v>27.3</v>
      </c>
      <c r="I9" s="5">
        <v>16.7</v>
      </c>
      <c r="J9" s="5">
        <v>8.1999999999999993</v>
      </c>
      <c r="K9" s="5">
        <v>25.9</v>
      </c>
      <c r="L9" s="5">
        <v>14.1</v>
      </c>
    </row>
    <row r="10" spans="1:12" ht="15.75" customHeight="1">
      <c r="B10" s="496" t="s">
        <v>281</v>
      </c>
      <c r="C10" s="493" t="s">
        <v>276</v>
      </c>
      <c r="D10" s="299">
        <v>8827</v>
      </c>
      <c r="E10" s="12">
        <v>950</v>
      </c>
      <c r="F10" s="313">
        <v>1743</v>
      </c>
      <c r="G10" s="313">
        <v>551</v>
      </c>
      <c r="H10" s="313">
        <v>2466</v>
      </c>
      <c r="I10" s="313">
        <v>1525</v>
      </c>
      <c r="J10" s="313">
        <v>684</v>
      </c>
      <c r="K10" s="313">
        <v>2632</v>
      </c>
      <c r="L10" s="313">
        <v>1008</v>
      </c>
    </row>
    <row r="11" spans="1:12" ht="15.75" customHeight="1">
      <c r="B11" s="497"/>
      <c r="C11" s="494"/>
      <c r="D11" s="298">
        <v>100</v>
      </c>
      <c r="E11" s="15">
        <v>10.8</v>
      </c>
      <c r="F11" s="7">
        <v>19.7</v>
      </c>
      <c r="G11" s="7">
        <v>6.2</v>
      </c>
      <c r="H11" s="7">
        <v>27.9</v>
      </c>
      <c r="I11" s="7">
        <v>17.3</v>
      </c>
      <c r="J11" s="7">
        <v>7.7</v>
      </c>
      <c r="K11" s="7">
        <v>29.8</v>
      </c>
      <c r="L11" s="7">
        <v>11.4</v>
      </c>
    </row>
    <row r="12" spans="1:12" ht="15.75" customHeight="1">
      <c r="B12" s="497"/>
      <c r="C12" s="495" t="s">
        <v>283</v>
      </c>
      <c r="D12" s="238">
        <v>17103</v>
      </c>
      <c r="E12" s="14">
        <v>2559</v>
      </c>
      <c r="F12" s="4">
        <v>3674</v>
      </c>
      <c r="G12" s="4">
        <v>743</v>
      </c>
      <c r="H12" s="4">
        <v>4757</v>
      </c>
      <c r="I12" s="4">
        <v>2923</v>
      </c>
      <c r="J12" s="4">
        <v>1495</v>
      </c>
      <c r="K12" s="4">
        <v>4238</v>
      </c>
      <c r="L12" s="4">
        <v>2167</v>
      </c>
    </row>
    <row r="13" spans="1:12" ht="15.75" customHeight="1">
      <c r="B13" s="498"/>
      <c r="C13" s="473"/>
      <c r="D13" s="300">
        <v>100</v>
      </c>
      <c r="E13" s="13">
        <v>15</v>
      </c>
      <c r="F13" s="6">
        <v>21.5</v>
      </c>
      <c r="G13" s="6">
        <v>4.3</v>
      </c>
      <c r="H13" s="6">
        <v>27.8</v>
      </c>
      <c r="I13" s="6">
        <v>17.100000000000001</v>
      </c>
      <c r="J13" s="6">
        <v>8.6999999999999993</v>
      </c>
      <c r="K13" s="6">
        <v>24.8</v>
      </c>
      <c r="L13" s="6">
        <v>12.7</v>
      </c>
    </row>
  </sheetData>
  <mergeCells count="4">
    <mergeCell ref="B8:C9"/>
    <mergeCell ref="B10:B13"/>
    <mergeCell ref="C10:C11"/>
    <mergeCell ref="C12:C13"/>
  </mergeCells>
  <phoneticPr fontId="2"/>
  <conditionalFormatting sqref="E9:L9">
    <cfRule type="top10" dxfId="116" priority="487" rank="1"/>
  </conditionalFormatting>
  <conditionalFormatting sqref="E11:L11">
    <cfRule type="top10" dxfId="115" priority="488" rank="1"/>
  </conditionalFormatting>
  <conditionalFormatting sqref="E13:L13">
    <cfRule type="top10" dxfId="114" priority="489"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06" t="s">
        <v>234</v>
      </c>
    </row>
    <row r="3" spans="1:10" ht="15.75" customHeight="1">
      <c r="B3" s="306" t="s">
        <v>279</v>
      </c>
    </row>
    <row r="4" spans="1:10" ht="15.75" customHeight="1">
      <c r="B4" s="306" t="s">
        <v>255</v>
      </c>
    </row>
    <row r="6" spans="1:10" ht="3" customHeight="1">
      <c r="B6" s="308"/>
      <c r="C6" s="9"/>
      <c r="D6" s="309"/>
      <c r="E6" s="11"/>
      <c r="F6" s="310"/>
      <c r="G6" s="310"/>
      <c r="H6" s="310"/>
      <c r="I6" s="310"/>
      <c r="J6" s="310"/>
    </row>
    <row r="7" spans="1:10" s="2" customFormat="1" ht="118.5" customHeight="1" thickBot="1">
      <c r="B7" s="10"/>
      <c r="C7" s="3" t="s">
        <v>137</v>
      </c>
      <c r="D7" s="22" t="s">
        <v>42</v>
      </c>
      <c r="E7" s="23" t="s">
        <v>286</v>
      </c>
      <c r="F7" s="311" t="s">
        <v>98</v>
      </c>
      <c r="G7" s="311" t="s">
        <v>99</v>
      </c>
      <c r="H7" s="311" t="s">
        <v>100</v>
      </c>
      <c r="I7" s="311" t="s">
        <v>101</v>
      </c>
      <c r="J7" s="311" t="s">
        <v>50</v>
      </c>
    </row>
    <row r="8" spans="1:10" ht="15.75" customHeight="1" thickTop="1">
      <c r="B8" s="465" t="s">
        <v>138</v>
      </c>
      <c r="C8" s="491"/>
      <c r="D8" s="238">
        <v>27166</v>
      </c>
      <c r="E8" s="14">
        <v>4776</v>
      </c>
      <c r="F8" s="4">
        <v>9818</v>
      </c>
      <c r="G8" s="4">
        <v>6142</v>
      </c>
      <c r="H8" s="4">
        <v>2724</v>
      </c>
      <c r="I8" s="4">
        <v>1895</v>
      </c>
      <c r="J8" s="4">
        <v>1811</v>
      </c>
    </row>
    <row r="9" spans="1:10" ht="15.75" customHeight="1">
      <c r="B9" s="480"/>
      <c r="C9" s="492"/>
      <c r="D9" s="239">
        <v>100</v>
      </c>
      <c r="E9" s="131">
        <v>17.600000000000001</v>
      </c>
      <c r="F9" s="5">
        <v>36.1</v>
      </c>
      <c r="G9" s="5">
        <v>22.6</v>
      </c>
      <c r="H9" s="5">
        <v>10</v>
      </c>
      <c r="I9" s="5">
        <v>7</v>
      </c>
      <c r="J9" s="5">
        <v>6.7</v>
      </c>
    </row>
    <row r="10" spans="1:10" ht="15.75" customHeight="1">
      <c r="B10" s="496" t="s">
        <v>280</v>
      </c>
      <c r="C10" s="493" t="s">
        <v>287</v>
      </c>
      <c r="D10" s="299">
        <v>8827</v>
      </c>
      <c r="E10" s="12">
        <v>1222</v>
      </c>
      <c r="F10" s="313">
        <v>3128</v>
      </c>
      <c r="G10" s="313">
        <v>2217</v>
      </c>
      <c r="H10" s="313">
        <v>1026</v>
      </c>
      <c r="I10" s="313">
        <v>842</v>
      </c>
      <c r="J10" s="313">
        <v>392</v>
      </c>
    </row>
    <row r="11" spans="1:10" ht="15.75" customHeight="1">
      <c r="B11" s="497"/>
      <c r="C11" s="494"/>
      <c r="D11" s="298">
        <v>100</v>
      </c>
      <c r="E11" s="15">
        <v>13.8</v>
      </c>
      <c r="F11" s="7">
        <v>35.4</v>
      </c>
      <c r="G11" s="7">
        <v>25.1</v>
      </c>
      <c r="H11" s="7">
        <v>11.6</v>
      </c>
      <c r="I11" s="7">
        <v>9.5</v>
      </c>
      <c r="J11" s="7">
        <v>4.4000000000000004</v>
      </c>
    </row>
    <row r="12" spans="1:10" ht="15.75" customHeight="1">
      <c r="B12" s="497"/>
      <c r="C12" s="495" t="s">
        <v>277</v>
      </c>
      <c r="D12" s="238">
        <v>17103</v>
      </c>
      <c r="E12" s="14">
        <v>3421</v>
      </c>
      <c r="F12" s="4">
        <v>6436</v>
      </c>
      <c r="G12" s="4">
        <v>3780</v>
      </c>
      <c r="H12" s="4">
        <v>1605</v>
      </c>
      <c r="I12" s="4">
        <v>992</v>
      </c>
      <c r="J12" s="4">
        <v>869</v>
      </c>
    </row>
    <row r="13" spans="1:10" ht="15.75" customHeight="1">
      <c r="B13" s="498"/>
      <c r="C13" s="473"/>
      <c r="D13" s="300">
        <v>100</v>
      </c>
      <c r="E13" s="13">
        <v>20</v>
      </c>
      <c r="F13" s="6">
        <v>37.6</v>
      </c>
      <c r="G13" s="6">
        <v>22.1</v>
      </c>
      <c r="H13" s="6">
        <v>9.4</v>
      </c>
      <c r="I13" s="6">
        <v>5.8</v>
      </c>
      <c r="J13" s="6">
        <v>5.0999999999999996</v>
      </c>
    </row>
  </sheetData>
  <mergeCells count="4">
    <mergeCell ref="B8:C9"/>
    <mergeCell ref="B10:B13"/>
    <mergeCell ref="C10:C11"/>
    <mergeCell ref="C12:C13"/>
  </mergeCells>
  <phoneticPr fontId="2"/>
  <conditionalFormatting sqref="E9:J9">
    <cfRule type="top10" dxfId="113" priority="490" rank="1"/>
  </conditionalFormatting>
  <conditionalFormatting sqref="E11:J11">
    <cfRule type="top10" dxfId="112" priority="491" rank="1"/>
  </conditionalFormatting>
  <conditionalFormatting sqref="E13:J13">
    <cfRule type="top10" dxfId="111" priority="492"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07" t="s">
        <v>234</v>
      </c>
    </row>
    <row r="3" spans="1:10" ht="15.75" customHeight="1">
      <c r="B3" s="307" t="s">
        <v>279</v>
      </c>
    </row>
    <row r="4" spans="1:10" ht="15.75" customHeight="1">
      <c r="B4" s="307" t="s">
        <v>257</v>
      </c>
    </row>
    <row r="6" spans="1:10" ht="3" customHeight="1">
      <c r="B6" s="308"/>
      <c r="C6" s="9"/>
      <c r="D6" s="309"/>
      <c r="E6" s="11"/>
      <c r="F6" s="310"/>
      <c r="G6" s="310"/>
      <c r="H6" s="310"/>
      <c r="I6" s="310"/>
      <c r="J6" s="310"/>
    </row>
    <row r="7" spans="1:10" s="2" customFormat="1" ht="118.5" customHeight="1" thickBot="1">
      <c r="B7" s="10"/>
      <c r="C7" s="3" t="s">
        <v>137</v>
      </c>
      <c r="D7" s="22" t="s">
        <v>42</v>
      </c>
      <c r="E7" s="23" t="s">
        <v>288</v>
      </c>
      <c r="F7" s="311" t="s">
        <v>94</v>
      </c>
      <c r="G7" s="311" t="s">
        <v>95</v>
      </c>
      <c r="H7" s="311" t="s">
        <v>96</v>
      </c>
      <c r="I7" s="312" t="s">
        <v>290</v>
      </c>
      <c r="J7" s="311" t="s">
        <v>50</v>
      </c>
    </row>
    <row r="8" spans="1:10" ht="15.75" customHeight="1" thickTop="1">
      <c r="B8" s="465" t="s">
        <v>138</v>
      </c>
      <c r="C8" s="491"/>
      <c r="D8" s="238">
        <v>27166</v>
      </c>
      <c r="E8" s="14">
        <v>1271</v>
      </c>
      <c r="F8" s="4">
        <v>4496</v>
      </c>
      <c r="G8" s="4">
        <v>6494</v>
      </c>
      <c r="H8" s="4">
        <v>3255</v>
      </c>
      <c r="I8" s="4">
        <v>9952</v>
      </c>
      <c r="J8" s="4">
        <v>1698</v>
      </c>
    </row>
    <row r="9" spans="1:10" ht="15.75" customHeight="1">
      <c r="B9" s="480"/>
      <c r="C9" s="492"/>
      <c r="D9" s="239">
        <v>100</v>
      </c>
      <c r="E9" s="131">
        <v>4.7</v>
      </c>
      <c r="F9" s="5">
        <v>16.600000000000001</v>
      </c>
      <c r="G9" s="5">
        <v>23.9</v>
      </c>
      <c r="H9" s="5">
        <v>12</v>
      </c>
      <c r="I9" s="5">
        <v>36.6</v>
      </c>
      <c r="J9" s="5">
        <v>6.3</v>
      </c>
    </row>
    <row r="10" spans="1:10" ht="15.75" customHeight="1">
      <c r="B10" s="496" t="s">
        <v>289</v>
      </c>
      <c r="C10" s="493" t="s">
        <v>284</v>
      </c>
      <c r="D10" s="299">
        <v>8827</v>
      </c>
      <c r="E10" s="12">
        <v>534</v>
      </c>
      <c r="F10" s="313">
        <v>1811</v>
      </c>
      <c r="G10" s="313">
        <v>2283</v>
      </c>
      <c r="H10" s="313">
        <v>1063</v>
      </c>
      <c r="I10" s="313">
        <v>2807</v>
      </c>
      <c r="J10" s="313">
        <v>329</v>
      </c>
    </row>
    <row r="11" spans="1:10" ht="15.75" customHeight="1">
      <c r="B11" s="497"/>
      <c r="C11" s="494"/>
      <c r="D11" s="298">
        <v>100</v>
      </c>
      <c r="E11" s="15">
        <v>6</v>
      </c>
      <c r="F11" s="7">
        <v>20.5</v>
      </c>
      <c r="G11" s="7">
        <v>25.9</v>
      </c>
      <c r="H11" s="7">
        <v>12</v>
      </c>
      <c r="I11" s="7">
        <v>31.8</v>
      </c>
      <c r="J11" s="7">
        <v>3.7</v>
      </c>
    </row>
    <row r="12" spans="1:10" ht="15.75" customHeight="1">
      <c r="B12" s="497"/>
      <c r="C12" s="495" t="s">
        <v>277</v>
      </c>
      <c r="D12" s="238">
        <v>17103</v>
      </c>
      <c r="E12" s="14">
        <v>705</v>
      </c>
      <c r="F12" s="4">
        <v>2544</v>
      </c>
      <c r="G12" s="4">
        <v>4042</v>
      </c>
      <c r="H12" s="4">
        <v>2101</v>
      </c>
      <c r="I12" s="4">
        <v>6924</v>
      </c>
      <c r="J12" s="4">
        <v>787</v>
      </c>
    </row>
    <row r="13" spans="1:10" ht="15.75" customHeight="1">
      <c r="B13" s="498"/>
      <c r="C13" s="473"/>
      <c r="D13" s="300">
        <v>100</v>
      </c>
      <c r="E13" s="13">
        <v>4.0999999999999996</v>
      </c>
      <c r="F13" s="6">
        <v>14.9</v>
      </c>
      <c r="G13" s="6">
        <v>23.6</v>
      </c>
      <c r="H13" s="6">
        <v>12.3</v>
      </c>
      <c r="I13" s="6">
        <v>40.5</v>
      </c>
      <c r="J13" s="6">
        <v>4.5999999999999996</v>
      </c>
    </row>
  </sheetData>
  <mergeCells count="4">
    <mergeCell ref="B8:C9"/>
    <mergeCell ref="B10:B13"/>
    <mergeCell ref="C10:C11"/>
    <mergeCell ref="C12:C13"/>
  </mergeCells>
  <phoneticPr fontId="2"/>
  <conditionalFormatting sqref="E9:J9">
    <cfRule type="top10" dxfId="110" priority="493" rank="1"/>
  </conditionalFormatting>
  <conditionalFormatting sqref="E11:J11">
    <cfRule type="top10" dxfId="109" priority="494" rank="1"/>
  </conditionalFormatting>
  <conditionalFormatting sqref="E13:J13">
    <cfRule type="top10" dxfId="108" priority="495"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14" t="s">
        <v>234</v>
      </c>
    </row>
    <row r="3" spans="1:13" ht="15.75" customHeight="1">
      <c r="B3" s="314" t="s">
        <v>291</v>
      </c>
    </row>
    <row r="4" spans="1:13" ht="15.75" customHeight="1">
      <c r="B4" s="314" t="s">
        <v>218</v>
      </c>
    </row>
    <row r="6" spans="1:13" ht="3" customHeight="1">
      <c r="B6" s="321"/>
      <c r="C6" s="9"/>
      <c r="D6" s="322"/>
      <c r="E6" s="11"/>
      <c r="F6" s="323"/>
      <c r="G6" s="323"/>
      <c r="H6" s="323"/>
      <c r="I6" s="323"/>
      <c r="J6" s="323"/>
      <c r="K6" s="323"/>
      <c r="L6" s="323"/>
      <c r="M6" s="323"/>
    </row>
    <row r="7" spans="1:13" s="2" customFormat="1" ht="118.5" customHeight="1" thickBot="1">
      <c r="B7" s="10"/>
      <c r="C7" s="3" t="s">
        <v>137</v>
      </c>
      <c r="D7" s="22" t="s">
        <v>42</v>
      </c>
      <c r="E7" s="23" t="s">
        <v>292</v>
      </c>
      <c r="F7" s="324" t="s">
        <v>38</v>
      </c>
      <c r="G7" s="324" t="s">
        <v>39</v>
      </c>
      <c r="H7" s="324" t="s">
        <v>106</v>
      </c>
      <c r="I7" s="324" t="s">
        <v>40</v>
      </c>
      <c r="J7" s="324" t="s">
        <v>41</v>
      </c>
      <c r="K7" s="324" t="s">
        <v>9</v>
      </c>
      <c r="L7" s="324" t="s">
        <v>10</v>
      </c>
      <c r="M7" s="324" t="s">
        <v>50</v>
      </c>
    </row>
    <row r="8" spans="1:13" ht="15.75" customHeight="1" thickTop="1">
      <c r="B8" s="465" t="s">
        <v>138</v>
      </c>
      <c r="C8" s="491"/>
      <c r="D8" s="238">
        <v>27166</v>
      </c>
      <c r="E8" s="14">
        <v>14486</v>
      </c>
      <c r="F8" s="4">
        <v>4002</v>
      </c>
      <c r="G8" s="4">
        <v>10889</v>
      </c>
      <c r="H8" s="4">
        <v>10031</v>
      </c>
      <c r="I8" s="4">
        <v>4362</v>
      </c>
      <c r="J8" s="4">
        <v>11332</v>
      </c>
      <c r="K8" s="4">
        <v>543</v>
      </c>
      <c r="L8" s="4">
        <v>747</v>
      </c>
      <c r="M8" s="4">
        <v>934</v>
      </c>
    </row>
    <row r="9" spans="1:13" ht="15.75" customHeight="1">
      <c r="B9" s="480"/>
      <c r="C9" s="492"/>
      <c r="D9" s="239">
        <v>100</v>
      </c>
      <c r="E9" s="131">
        <v>53.3</v>
      </c>
      <c r="F9" s="5">
        <v>14.7</v>
      </c>
      <c r="G9" s="5">
        <v>40.1</v>
      </c>
      <c r="H9" s="5">
        <v>36.9</v>
      </c>
      <c r="I9" s="5">
        <v>16.100000000000001</v>
      </c>
      <c r="J9" s="5">
        <v>41.7</v>
      </c>
      <c r="K9" s="5">
        <v>2</v>
      </c>
      <c r="L9" s="5">
        <v>2.7</v>
      </c>
      <c r="M9" s="5">
        <v>3.4</v>
      </c>
    </row>
    <row r="10" spans="1:13" ht="15.75" customHeight="1">
      <c r="B10" s="496" t="s">
        <v>293</v>
      </c>
      <c r="C10" s="493" t="s">
        <v>284</v>
      </c>
      <c r="D10" s="299">
        <v>5348</v>
      </c>
      <c r="E10" s="12">
        <v>2445</v>
      </c>
      <c r="F10" s="326">
        <v>803</v>
      </c>
      <c r="G10" s="326">
        <v>2024</v>
      </c>
      <c r="H10" s="326">
        <v>1843</v>
      </c>
      <c r="I10" s="326">
        <v>820</v>
      </c>
      <c r="J10" s="326">
        <v>1912</v>
      </c>
      <c r="K10" s="326">
        <v>132</v>
      </c>
      <c r="L10" s="326">
        <v>261</v>
      </c>
      <c r="M10" s="326">
        <v>120</v>
      </c>
    </row>
    <row r="11" spans="1:13" ht="15.75" customHeight="1">
      <c r="B11" s="497"/>
      <c r="C11" s="494"/>
      <c r="D11" s="298">
        <v>100</v>
      </c>
      <c r="E11" s="15">
        <v>45.7</v>
      </c>
      <c r="F11" s="7">
        <v>15</v>
      </c>
      <c r="G11" s="7">
        <v>37.799999999999997</v>
      </c>
      <c r="H11" s="7">
        <v>34.5</v>
      </c>
      <c r="I11" s="7">
        <v>15.3</v>
      </c>
      <c r="J11" s="7">
        <v>35.799999999999997</v>
      </c>
      <c r="K11" s="7">
        <v>2.5</v>
      </c>
      <c r="L11" s="7">
        <v>4.9000000000000004</v>
      </c>
      <c r="M11" s="7">
        <v>2.2000000000000002</v>
      </c>
    </row>
    <row r="12" spans="1:13" ht="15.75" customHeight="1">
      <c r="B12" s="497"/>
      <c r="C12" s="495" t="s">
        <v>294</v>
      </c>
      <c r="D12" s="238">
        <v>20441</v>
      </c>
      <c r="E12" s="14">
        <v>11593</v>
      </c>
      <c r="F12" s="4">
        <v>3020</v>
      </c>
      <c r="G12" s="4">
        <v>8501</v>
      </c>
      <c r="H12" s="4">
        <v>7820</v>
      </c>
      <c r="I12" s="4">
        <v>3411</v>
      </c>
      <c r="J12" s="4">
        <v>9101</v>
      </c>
      <c r="K12" s="4">
        <v>385</v>
      </c>
      <c r="L12" s="4">
        <v>445</v>
      </c>
      <c r="M12" s="4">
        <v>451</v>
      </c>
    </row>
    <row r="13" spans="1:13" ht="15.75" customHeight="1">
      <c r="B13" s="498"/>
      <c r="C13" s="473"/>
      <c r="D13" s="300">
        <v>100</v>
      </c>
      <c r="E13" s="13">
        <v>56.7</v>
      </c>
      <c r="F13" s="6">
        <v>14.8</v>
      </c>
      <c r="G13" s="6">
        <v>41.6</v>
      </c>
      <c r="H13" s="6">
        <v>38.299999999999997</v>
      </c>
      <c r="I13" s="6">
        <v>16.7</v>
      </c>
      <c r="J13" s="6">
        <v>44.5</v>
      </c>
      <c r="K13" s="6">
        <v>1.9</v>
      </c>
      <c r="L13" s="6">
        <v>2.2000000000000002</v>
      </c>
      <c r="M13" s="6">
        <v>2.2000000000000002</v>
      </c>
    </row>
  </sheetData>
  <mergeCells count="4">
    <mergeCell ref="B8:C9"/>
    <mergeCell ref="B10:B13"/>
    <mergeCell ref="C10:C11"/>
    <mergeCell ref="C12:C13"/>
  </mergeCells>
  <phoneticPr fontId="2"/>
  <conditionalFormatting sqref="E9:M9">
    <cfRule type="top10" dxfId="107" priority="3" rank="1"/>
  </conditionalFormatting>
  <conditionalFormatting sqref="E11:M11">
    <cfRule type="top10" dxfId="106" priority="2" rank="1"/>
  </conditionalFormatting>
  <conditionalFormatting sqref="E13:M13">
    <cfRule type="top10" dxfId="105"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15" t="s">
        <v>234</v>
      </c>
    </row>
    <row r="3" spans="1:13" ht="15.75" customHeight="1">
      <c r="B3" s="315" t="s">
        <v>291</v>
      </c>
    </row>
    <row r="4" spans="1:13" ht="15.75" customHeight="1">
      <c r="B4" s="315" t="s">
        <v>248</v>
      </c>
    </row>
    <row r="6" spans="1:13" ht="3" customHeight="1">
      <c r="B6" s="321"/>
      <c r="C6" s="9"/>
      <c r="D6" s="322"/>
      <c r="E6" s="11"/>
      <c r="F6" s="323"/>
      <c r="G6" s="323"/>
      <c r="H6" s="323"/>
      <c r="I6" s="323"/>
      <c r="J6" s="323"/>
      <c r="K6" s="323"/>
      <c r="L6" s="323"/>
      <c r="M6" s="323"/>
    </row>
    <row r="7" spans="1:13" s="2" customFormat="1" ht="118.5" customHeight="1" thickBot="1">
      <c r="B7" s="10"/>
      <c r="C7" s="3" t="s">
        <v>137</v>
      </c>
      <c r="D7" s="22" t="s">
        <v>42</v>
      </c>
      <c r="E7" s="23" t="s">
        <v>292</v>
      </c>
      <c r="F7" s="324" t="s">
        <v>38</v>
      </c>
      <c r="G7" s="324" t="s">
        <v>39</v>
      </c>
      <c r="H7" s="324" t="s">
        <v>106</v>
      </c>
      <c r="I7" s="324" t="s">
        <v>40</v>
      </c>
      <c r="J7" s="324" t="s">
        <v>41</v>
      </c>
      <c r="K7" s="324" t="s">
        <v>9</v>
      </c>
      <c r="L7" s="324" t="s">
        <v>10</v>
      </c>
      <c r="M7" s="324" t="s">
        <v>50</v>
      </c>
    </row>
    <row r="8" spans="1:13" ht="15.75" customHeight="1" thickTop="1">
      <c r="B8" s="465" t="s">
        <v>138</v>
      </c>
      <c r="C8" s="491"/>
      <c r="D8" s="238">
        <v>27166</v>
      </c>
      <c r="E8" s="14">
        <v>13681</v>
      </c>
      <c r="F8" s="4">
        <v>3537</v>
      </c>
      <c r="G8" s="4">
        <v>10072</v>
      </c>
      <c r="H8" s="4">
        <v>10421</v>
      </c>
      <c r="I8" s="4">
        <v>5320</v>
      </c>
      <c r="J8" s="4">
        <v>11394</v>
      </c>
      <c r="K8" s="4">
        <v>510</v>
      </c>
      <c r="L8" s="4">
        <v>1236</v>
      </c>
      <c r="M8" s="4">
        <v>1398</v>
      </c>
    </row>
    <row r="9" spans="1:13" ht="15.75" customHeight="1">
      <c r="B9" s="480"/>
      <c r="C9" s="492"/>
      <c r="D9" s="239">
        <v>100</v>
      </c>
      <c r="E9" s="131">
        <v>50.4</v>
      </c>
      <c r="F9" s="5">
        <v>13</v>
      </c>
      <c r="G9" s="5">
        <v>37.1</v>
      </c>
      <c r="H9" s="5">
        <v>38.4</v>
      </c>
      <c r="I9" s="5">
        <v>19.600000000000001</v>
      </c>
      <c r="J9" s="5">
        <v>41.9</v>
      </c>
      <c r="K9" s="5">
        <v>1.9</v>
      </c>
      <c r="L9" s="5">
        <v>4.5</v>
      </c>
      <c r="M9" s="5">
        <v>5.0999999999999996</v>
      </c>
    </row>
    <row r="10" spans="1:13" ht="15.75" customHeight="1">
      <c r="B10" s="496" t="s">
        <v>295</v>
      </c>
      <c r="C10" s="493" t="s">
        <v>284</v>
      </c>
      <c r="D10" s="299">
        <v>5348</v>
      </c>
      <c r="E10" s="12">
        <v>2247</v>
      </c>
      <c r="F10" s="326">
        <v>675</v>
      </c>
      <c r="G10" s="326">
        <v>1749</v>
      </c>
      <c r="H10" s="326">
        <v>1808</v>
      </c>
      <c r="I10" s="326">
        <v>893</v>
      </c>
      <c r="J10" s="326">
        <v>1855</v>
      </c>
      <c r="K10" s="326">
        <v>110</v>
      </c>
      <c r="L10" s="326">
        <v>462</v>
      </c>
      <c r="M10" s="326">
        <v>247</v>
      </c>
    </row>
    <row r="11" spans="1:13" ht="15.75" customHeight="1">
      <c r="B11" s="497"/>
      <c r="C11" s="494"/>
      <c r="D11" s="298">
        <v>100</v>
      </c>
      <c r="E11" s="15">
        <v>42</v>
      </c>
      <c r="F11" s="7">
        <v>12.6</v>
      </c>
      <c r="G11" s="7">
        <v>32.700000000000003</v>
      </c>
      <c r="H11" s="7">
        <v>33.799999999999997</v>
      </c>
      <c r="I11" s="7">
        <v>16.7</v>
      </c>
      <c r="J11" s="7">
        <v>34.700000000000003</v>
      </c>
      <c r="K11" s="7">
        <v>2.1</v>
      </c>
      <c r="L11" s="7">
        <v>8.6</v>
      </c>
      <c r="M11" s="7">
        <v>4.5999999999999996</v>
      </c>
    </row>
    <row r="12" spans="1:13" ht="15.75" customHeight="1">
      <c r="B12" s="497"/>
      <c r="C12" s="495" t="s">
        <v>294</v>
      </c>
      <c r="D12" s="238">
        <v>20441</v>
      </c>
      <c r="E12" s="14">
        <v>11033</v>
      </c>
      <c r="F12" s="4">
        <v>2709</v>
      </c>
      <c r="G12" s="4">
        <v>8021</v>
      </c>
      <c r="H12" s="4">
        <v>8309</v>
      </c>
      <c r="I12" s="4">
        <v>4289</v>
      </c>
      <c r="J12" s="4">
        <v>9221</v>
      </c>
      <c r="K12" s="4">
        <v>372</v>
      </c>
      <c r="L12" s="4">
        <v>712</v>
      </c>
      <c r="M12" s="4">
        <v>699</v>
      </c>
    </row>
    <row r="13" spans="1:13" ht="15.75" customHeight="1">
      <c r="B13" s="498"/>
      <c r="C13" s="473"/>
      <c r="D13" s="300">
        <v>100</v>
      </c>
      <c r="E13" s="13">
        <v>54</v>
      </c>
      <c r="F13" s="6">
        <v>13.3</v>
      </c>
      <c r="G13" s="6">
        <v>39.200000000000003</v>
      </c>
      <c r="H13" s="6">
        <v>40.6</v>
      </c>
      <c r="I13" s="6">
        <v>21</v>
      </c>
      <c r="J13" s="6">
        <v>45.1</v>
      </c>
      <c r="K13" s="6">
        <v>1.8</v>
      </c>
      <c r="L13" s="6">
        <v>3.5</v>
      </c>
      <c r="M13" s="6">
        <v>3.4</v>
      </c>
    </row>
  </sheetData>
  <mergeCells count="4">
    <mergeCell ref="B8:C9"/>
    <mergeCell ref="B10:B13"/>
    <mergeCell ref="C10:C11"/>
    <mergeCell ref="C12:C13"/>
  </mergeCells>
  <phoneticPr fontId="2"/>
  <conditionalFormatting sqref="E9:M9">
    <cfRule type="top10" dxfId="104" priority="3" rank="1"/>
  </conditionalFormatting>
  <conditionalFormatting sqref="E11:M11">
    <cfRule type="top10" dxfId="103" priority="2" rank="1"/>
  </conditionalFormatting>
  <conditionalFormatting sqref="E13:M13">
    <cfRule type="top10" dxfId="102"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16" t="s">
        <v>234</v>
      </c>
    </row>
    <row r="3" spans="1:13" ht="15.75" customHeight="1">
      <c r="B3" s="316" t="s">
        <v>291</v>
      </c>
    </row>
    <row r="4" spans="1:13" ht="15.75" customHeight="1">
      <c r="B4" s="316" t="s">
        <v>240</v>
      </c>
    </row>
    <row r="6" spans="1:13" ht="3" customHeight="1">
      <c r="B6" s="321"/>
      <c r="C6" s="9"/>
      <c r="D6" s="322"/>
      <c r="E6" s="11"/>
      <c r="F6" s="323"/>
      <c r="G6" s="323"/>
      <c r="H6" s="323"/>
      <c r="I6" s="323"/>
      <c r="J6" s="323"/>
      <c r="K6" s="323"/>
      <c r="L6" s="323"/>
      <c r="M6" s="323"/>
    </row>
    <row r="7" spans="1:13" s="2" customFormat="1" ht="118.5" customHeight="1" thickBot="1">
      <c r="B7" s="10"/>
      <c r="C7" s="3" t="s">
        <v>137</v>
      </c>
      <c r="D7" s="22" t="s">
        <v>42</v>
      </c>
      <c r="E7" s="23" t="s">
        <v>220</v>
      </c>
      <c r="F7" s="324" t="s">
        <v>38</v>
      </c>
      <c r="G7" s="324" t="s">
        <v>39</v>
      </c>
      <c r="H7" s="324" t="s">
        <v>106</v>
      </c>
      <c r="I7" s="324" t="s">
        <v>40</v>
      </c>
      <c r="J7" s="324" t="s">
        <v>41</v>
      </c>
      <c r="K7" s="324" t="s">
        <v>9</v>
      </c>
      <c r="L7" s="324" t="s">
        <v>10</v>
      </c>
      <c r="M7" s="324" t="s">
        <v>50</v>
      </c>
    </row>
    <row r="8" spans="1:13" ht="15.75" customHeight="1" thickTop="1">
      <c r="B8" s="465" t="s">
        <v>138</v>
      </c>
      <c r="C8" s="491"/>
      <c r="D8" s="238">
        <v>27166</v>
      </c>
      <c r="E8" s="14">
        <v>15615</v>
      </c>
      <c r="F8" s="4">
        <v>4878</v>
      </c>
      <c r="G8" s="4">
        <v>10670</v>
      </c>
      <c r="H8" s="4">
        <v>6360</v>
      </c>
      <c r="I8" s="4">
        <v>1163</v>
      </c>
      <c r="J8" s="4">
        <v>2100</v>
      </c>
      <c r="K8" s="4">
        <v>493</v>
      </c>
      <c r="L8" s="4">
        <v>1191</v>
      </c>
      <c r="M8" s="4">
        <v>1037</v>
      </c>
    </row>
    <row r="9" spans="1:13" ht="15.75" customHeight="1">
      <c r="B9" s="480"/>
      <c r="C9" s="492"/>
      <c r="D9" s="239">
        <v>100</v>
      </c>
      <c r="E9" s="131">
        <v>57.5</v>
      </c>
      <c r="F9" s="5">
        <v>18</v>
      </c>
      <c r="G9" s="5">
        <v>39.299999999999997</v>
      </c>
      <c r="H9" s="5">
        <v>23.4</v>
      </c>
      <c r="I9" s="5">
        <v>4.3</v>
      </c>
      <c r="J9" s="5">
        <v>7.7</v>
      </c>
      <c r="K9" s="5">
        <v>1.8</v>
      </c>
      <c r="L9" s="5">
        <v>4.4000000000000004</v>
      </c>
      <c r="M9" s="5">
        <v>3.8</v>
      </c>
    </row>
    <row r="10" spans="1:13" ht="15.75" customHeight="1">
      <c r="B10" s="496" t="s">
        <v>296</v>
      </c>
      <c r="C10" s="493" t="s">
        <v>276</v>
      </c>
      <c r="D10" s="299">
        <v>5348</v>
      </c>
      <c r="E10" s="12">
        <v>2677</v>
      </c>
      <c r="F10" s="326">
        <v>996</v>
      </c>
      <c r="G10" s="326">
        <v>1934</v>
      </c>
      <c r="H10" s="326">
        <v>1155</v>
      </c>
      <c r="I10" s="326">
        <v>202</v>
      </c>
      <c r="J10" s="326">
        <v>325</v>
      </c>
      <c r="K10" s="326">
        <v>130</v>
      </c>
      <c r="L10" s="326">
        <v>441</v>
      </c>
      <c r="M10" s="326">
        <v>150</v>
      </c>
    </row>
    <row r="11" spans="1:13" ht="15.75" customHeight="1">
      <c r="B11" s="497"/>
      <c r="C11" s="494"/>
      <c r="D11" s="298">
        <v>100</v>
      </c>
      <c r="E11" s="15">
        <v>50.1</v>
      </c>
      <c r="F11" s="7">
        <v>18.600000000000001</v>
      </c>
      <c r="G11" s="7">
        <v>36.200000000000003</v>
      </c>
      <c r="H11" s="7">
        <v>21.6</v>
      </c>
      <c r="I11" s="7">
        <v>3.8</v>
      </c>
      <c r="J11" s="7">
        <v>6.1</v>
      </c>
      <c r="K11" s="7">
        <v>2.4</v>
      </c>
      <c r="L11" s="7">
        <v>8.1999999999999993</v>
      </c>
      <c r="M11" s="7">
        <v>2.8</v>
      </c>
    </row>
    <row r="12" spans="1:13" ht="15.75" customHeight="1">
      <c r="B12" s="497"/>
      <c r="C12" s="495" t="s">
        <v>297</v>
      </c>
      <c r="D12" s="238">
        <v>20441</v>
      </c>
      <c r="E12" s="14">
        <v>12451</v>
      </c>
      <c r="F12" s="4">
        <v>3670</v>
      </c>
      <c r="G12" s="4">
        <v>8351</v>
      </c>
      <c r="H12" s="4">
        <v>4967</v>
      </c>
      <c r="I12" s="4">
        <v>923</v>
      </c>
      <c r="J12" s="4">
        <v>1721</v>
      </c>
      <c r="K12" s="4">
        <v>326</v>
      </c>
      <c r="L12" s="4">
        <v>688</v>
      </c>
      <c r="M12" s="4">
        <v>507</v>
      </c>
    </row>
    <row r="13" spans="1:13" ht="15.75" customHeight="1">
      <c r="B13" s="498"/>
      <c r="C13" s="473"/>
      <c r="D13" s="300">
        <v>100</v>
      </c>
      <c r="E13" s="13">
        <v>60.9</v>
      </c>
      <c r="F13" s="6">
        <v>18</v>
      </c>
      <c r="G13" s="6">
        <v>40.9</v>
      </c>
      <c r="H13" s="6">
        <v>24.3</v>
      </c>
      <c r="I13" s="6">
        <v>4.5</v>
      </c>
      <c r="J13" s="6">
        <v>8.4</v>
      </c>
      <c r="K13" s="6">
        <v>1.6</v>
      </c>
      <c r="L13" s="6">
        <v>3.4</v>
      </c>
      <c r="M13" s="6">
        <v>2.5</v>
      </c>
    </row>
  </sheetData>
  <mergeCells count="4">
    <mergeCell ref="B8:C9"/>
    <mergeCell ref="B10:B13"/>
    <mergeCell ref="C10:C11"/>
    <mergeCell ref="C12:C13"/>
  </mergeCells>
  <phoneticPr fontId="2"/>
  <conditionalFormatting sqref="E9:M9">
    <cfRule type="top10" dxfId="101" priority="3" rank="1"/>
  </conditionalFormatting>
  <conditionalFormatting sqref="E11:M11">
    <cfRule type="top10" dxfId="100" priority="2" rank="1"/>
  </conditionalFormatting>
  <conditionalFormatting sqref="E13:M13">
    <cfRule type="top10" dxfId="99"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317" t="s">
        <v>234</v>
      </c>
    </row>
    <row r="3" spans="1:13" ht="15.75" customHeight="1">
      <c r="B3" s="317" t="s">
        <v>291</v>
      </c>
    </row>
    <row r="4" spans="1:13" ht="15.75" customHeight="1">
      <c r="B4" s="317" t="s">
        <v>251</v>
      </c>
    </row>
    <row r="6" spans="1:13" ht="3" customHeight="1">
      <c r="B6" s="321"/>
      <c r="C6" s="9"/>
      <c r="D6" s="322"/>
      <c r="E6" s="11"/>
      <c r="F6" s="323"/>
      <c r="G6" s="323"/>
      <c r="H6" s="323"/>
      <c r="I6" s="323"/>
      <c r="J6" s="323"/>
      <c r="K6" s="323"/>
      <c r="L6" s="323"/>
      <c r="M6" s="323"/>
    </row>
    <row r="7" spans="1:13" s="2" customFormat="1" ht="118.5" customHeight="1" thickBot="1">
      <c r="B7" s="10"/>
      <c r="C7" s="3" t="s">
        <v>137</v>
      </c>
      <c r="D7" s="22" t="s">
        <v>42</v>
      </c>
      <c r="E7" s="23" t="s">
        <v>220</v>
      </c>
      <c r="F7" s="324" t="s">
        <v>38</v>
      </c>
      <c r="G7" s="324" t="s">
        <v>39</v>
      </c>
      <c r="H7" s="324" t="s">
        <v>106</v>
      </c>
      <c r="I7" s="324" t="s">
        <v>40</v>
      </c>
      <c r="J7" s="324" t="s">
        <v>41</v>
      </c>
      <c r="K7" s="324" t="s">
        <v>9</v>
      </c>
      <c r="L7" s="324" t="s">
        <v>10</v>
      </c>
      <c r="M7" s="324" t="s">
        <v>50</v>
      </c>
    </row>
    <row r="8" spans="1:13" ht="15.75" customHeight="1" thickTop="1">
      <c r="B8" s="465" t="s">
        <v>138</v>
      </c>
      <c r="C8" s="491"/>
      <c r="D8" s="238">
        <v>27166</v>
      </c>
      <c r="E8" s="14">
        <v>15347</v>
      </c>
      <c r="F8" s="4">
        <v>3916</v>
      </c>
      <c r="G8" s="4">
        <v>7803</v>
      </c>
      <c r="H8" s="4">
        <v>8071</v>
      </c>
      <c r="I8" s="4">
        <v>1746</v>
      </c>
      <c r="J8" s="4">
        <v>2552</v>
      </c>
      <c r="K8" s="4">
        <v>634</v>
      </c>
      <c r="L8" s="4">
        <v>2658</v>
      </c>
      <c r="M8" s="4">
        <v>1906</v>
      </c>
    </row>
    <row r="9" spans="1:13" ht="15.75" customHeight="1">
      <c r="B9" s="480"/>
      <c r="C9" s="492"/>
      <c r="D9" s="239">
        <v>100</v>
      </c>
      <c r="E9" s="131">
        <v>56.5</v>
      </c>
      <c r="F9" s="5">
        <v>14.4</v>
      </c>
      <c r="G9" s="5">
        <v>28.7</v>
      </c>
      <c r="H9" s="5">
        <v>29.7</v>
      </c>
      <c r="I9" s="5">
        <v>6.4</v>
      </c>
      <c r="J9" s="5">
        <v>9.4</v>
      </c>
      <c r="K9" s="5">
        <v>2.2999999999999998</v>
      </c>
      <c r="L9" s="5">
        <v>9.8000000000000007</v>
      </c>
      <c r="M9" s="5">
        <v>7</v>
      </c>
    </row>
    <row r="10" spans="1:13" ht="15.75" customHeight="1">
      <c r="B10" s="496" t="s">
        <v>293</v>
      </c>
      <c r="C10" s="493" t="s">
        <v>284</v>
      </c>
      <c r="D10" s="299">
        <v>5348</v>
      </c>
      <c r="E10" s="12">
        <v>2689</v>
      </c>
      <c r="F10" s="326">
        <v>735</v>
      </c>
      <c r="G10" s="326">
        <v>1201</v>
      </c>
      <c r="H10" s="326">
        <v>1369</v>
      </c>
      <c r="I10" s="326">
        <v>259</v>
      </c>
      <c r="J10" s="326">
        <v>375</v>
      </c>
      <c r="K10" s="326">
        <v>183</v>
      </c>
      <c r="L10" s="326">
        <v>823</v>
      </c>
      <c r="M10" s="326">
        <v>342</v>
      </c>
    </row>
    <row r="11" spans="1:13" ht="15.75" customHeight="1">
      <c r="B11" s="497"/>
      <c r="C11" s="494"/>
      <c r="D11" s="298">
        <v>100</v>
      </c>
      <c r="E11" s="15">
        <v>50.3</v>
      </c>
      <c r="F11" s="7">
        <v>13.7</v>
      </c>
      <c r="G11" s="7">
        <v>22.5</v>
      </c>
      <c r="H11" s="7">
        <v>25.6</v>
      </c>
      <c r="I11" s="7">
        <v>4.8</v>
      </c>
      <c r="J11" s="7">
        <v>7</v>
      </c>
      <c r="K11" s="7">
        <v>3.4</v>
      </c>
      <c r="L11" s="7">
        <v>15.4</v>
      </c>
      <c r="M11" s="7">
        <v>6.4</v>
      </c>
    </row>
    <row r="12" spans="1:13" ht="15.75" customHeight="1">
      <c r="B12" s="497"/>
      <c r="C12" s="495" t="s">
        <v>277</v>
      </c>
      <c r="D12" s="238">
        <v>20441</v>
      </c>
      <c r="E12" s="14">
        <v>12240</v>
      </c>
      <c r="F12" s="4">
        <v>3024</v>
      </c>
      <c r="G12" s="4">
        <v>6382</v>
      </c>
      <c r="H12" s="4">
        <v>6466</v>
      </c>
      <c r="I12" s="4">
        <v>1430</v>
      </c>
      <c r="J12" s="4">
        <v>2110</v>
      </c>
      <c r="K12" s="4">
        <v>419</v>
      </c>
      <c r="L12" s="4">
        <v>1725</v>
      </c>
      <c r="M12" s="4">
        <v>1036</v>
      </c>
    </row>
    <row r="13" spans="1:13" ht="15.75" customHeight="1">
      <c r="B13" s="498"/>
      <c r="C13" s="473"/>
      <c r="D13" s="300">
        <v>100</v>
      </c>
      <c r="E13" s="13">
        <v>59.9</v>
      </c>
      <c r="F13" s="6">
        <v>14.8</v>
      </c>
      <c r="G13" s="6">
        <v>31.2</v>
      </c>
      <c r="H13" s="6">
        <v>31.6</v>
      </c>
      <c r="I13" s="6">
        <v>7</v>
      </c>
      <c r="J13" s="6">
        <v>10.3</v>
      </c>
      <c r="K13" s="6">
        <v>2</v>
      </c>
      <c r="L13" s="6">
        <v>8.4</v>
      </c>
      <c r="M13" s="6">
        <v>5.0999999999999996</v>
      </c>
    </row>
  </sheetData>
  <mergeCells count="4">
    <mergeCell ref="B8:C9"/>
    <mergeCell ref="B10:B13"/>
    <mergeCell ref="C10:C11"/>
    <mergeCell ref="C12:C13"/>
  </mergeCells>
  <phoneticPr fontId="2"/>
  <conditionalFormatting sqref="E9:M9">
    <cfRule type="top10" dxfId="98" priority="3" rank="1"/>
  </conditionalFormatting>
  <conditionalFormatting sqref="E11:M11">
    <cfRule type="top10" dxfId="97" priority="2" rank="1"/>
  </conditionalFormatting>
  <conditionalFormatting sqref="E13:M13">
    <cfRule type="top10" dxfId="96" priority="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48" t="s">
        <v>150</v>
      </c>
    </row>
    <row r="3" spans="1:13" ht="15.75" customHeight="1">
      <c r="B3" s="48" t="s">
        <v>151</v>
      </c>
    </row>
    <row r="4" spans="1:13" ht="15.75" customHeight="1">
      <c r="B4" s="48" t="s">
        <v>168</v>
      </c>
    </row>
    <row r="6" spans="1:13" ht="3" customHeight="1">
      <c r="B6" s="49"/>
      <c r="C6" s="9"/>
      <c r="D6" s="50"/>
      <c r="E6" s="11"/>
      <c r="F6" s="51"/>
      <c r="G6" s="51"/>
      <c r="H6" s="51"/>
      <c r="I6" s="51"/>
      <c r="J6" s="51"/>
      <c r="K6" s="51"/>
      <c r="L6" s="51"/>
      <c r="M6" s="51"/>
    </row>
    <row r="7" spans="1:13" s="2" customFormat="1" ht="118.5" customHeight="1" thickBot="1">
      <c r="B7" s="52"/>
      <c r="C7" s="53" t="s">
        <v>137</v>
      </c>
      <c r="D7" s="22" t="s">
        <v>42</v>
      </c>
      <c r="E7" s="23" t="s">
        <v>145</v>
      </c>
      <c r="F7" s="54" t="s">
        <v>43</v>
      </c>
      <c r="G7" s="54" t="s">
        <v>44</v>
      </c>
      <c r="H7" s="54" t="s">
        <v>45</v>
      </c>
      <c r="I7" s="54" t="s">
        <v>46</v>
      </c>
      <c r="J7" s="54" t="s">
        <v>47</v>
      </c>
      <c r="K7" s="54" t="s">
        <v>48</v>
      </c>
      <c r="L7" s="54" t="s">
        <v>49</v>
      </c>
      <c r="M7" s="54"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162</v>
      </c>
      <c r="C10" s="469" t="s">
        <v>0</v>
      </c>
      <c r="D10" s="18">
        <v>229</v>
      </c>
      <c r="E10" s="14">
        <v>59</v>
      </c>
      <c r="F10" s="4">
        <v>85</v>
      </c>
      <c r="G10" s="4">
        <v>28</v>
      </c>
      <c r="H10" s="4">
        <v>39</v>
      </c>
      <c r="I10" s="4">
        <v>26</v>
      </c>
      <c r="J10" s="4">
        <v>19</v>
      </c>
      <c r="K10" s="4">
        <v>32</v>
      </c>
      <c r="L10" s="4">
        <v>4</v>
      </c>
      <c r="M10" s="4">
        <v>63</v>
      </c>
    </row>
    <row r="11" spans="1:13" ht="15.75" customHeight="1">
      <c r="B11" s="471"/>
      <c r="C11" s="464"/>
      <c r="D11" s="19">
        <v>100</v>
      </c>
      <c r="E11" s="15">
        <v>25.8</v>
      </c>
      <c r="F11" s="7">
        <v>37.1</v>
      </c>
      <c r="G11" s="7">
        <v>12.2</v>
      </c>
      <c r="H11" s="7">
        <v>17</v>
      </c>
      <c r="I11" s="7">
        <v>11.4</v>
      </c>
      <c r="J11" s="7">
        <v>8.3000000000000007</v>
      </c>
      <c r="K11" s="7">
        <v>14</v>
      </c>
      <c r="L11" s="7">
        <v>1.7</v>
      </c>
      <c r="M11" s="7">
        <v>27.5</v>
      </c>
    </row>
    <row r="12" spans="1:13" ht="15.75" customHeight="1">
      <c r="B12" s="471"/>
      <c r="C12" s="463" t="s">
        <v>1</v>
      </c>
      <c r="D12" s="20">
        <v>218</v>
      </c>
      <c r="E12" s="16">
        <v>64</v>
      </c>
      <c r="F12" s="8">
        <v>112</v>
      </c>
      <c r="G12" s="8">
        <v>32</v>
      </c>
      <c r="H12" s="8">
        <v>47</v>
      </c>
      <c r="I12" s="8">
        <v>29</v>
      </c>
      <c r="J12" s="8">
        <v>20</v>
      </c>
      <c r="K12" s="8">
        <v>30</v>
      </c>
      <c r="L12" s="8">
        <v>5</v>
      </c>
      <c r="M12" s="8">
        <v>26</v>
      </c>
    </row>
    <row r="13" spans="1:13" ht="15.75" customHeight="1">
      <c r="B13" s="471"/>
      <c r="C13" s="464"/>
      <c r="D13" s="19">
        <v>100</v>
      </c>
      <c r="E13" s="15">
        <v>29.4</v>
      </c>
      <c r="F13" s="7">
        <v>51.4</v>
      </c>
      <c r="G13" s="7">
        <v>14.7</v>
      </c>
      <c r="H13" s="7">
        <v>21.6</v>
      </c>
      <c r="I13" s="7">
        <v>13.3</v>
      </c>
      <c r="J13" s="7">
        <v>9.1999999999999993</v>
      </c>
      <c r="K13" s="7">
        <v>13.8</v>
      </c>
      <c r="L13" s="7">
        <v>2.2999999999999998</v>
      </c>
      <c r="M13" s="7">
        <v>11.9</v>
      </c>
    </row>
    <row r="14" spans="1:13" ht="15.75" customHeight="1">
      <c r="B14" s="471"/>
      <c r="C14" s="463" t="s">
        <v>2</v>
      </c>
      <c r="D14" s="20">
        <v>242</v>
      </c>
      <c r="E14" s="16">
        <v>71</v>
      </c>
      <c r="F14" s="8">
        <v>120</v>
      </c>
      <c r="G14" s="8">
        <v>36</v>
      </c>
      <c r="H14" s="8">
        <v>52</v>
      </c>
      <c r="I14" s="8">
        <v>18</v>
      </c>
      <c r="J14" s="8">
        <v>11</v>
      </c>
      <c r="K14" s="8">
        <v>34</v>
      </c>
      <c r="L14" s="8">
        <v>7</v>
      </c>
      <c r="M14" s="8">
        <v>41</v>
      </c>
    </row>
    <row r="15" spans="1:13" ht="15.75" customHeight="1">
      <c r="B15" s="471"/>
      <c r="C15" s="464"/>
      <c r="D15" s="19">
        <v>100</v>
      </c>
      <c r="E15" s="15">
        <v>29.3</v>
      </c>
      <c r="F15" s="7">
        <v>49.6</v>
      </c>
      <c r="G15" s="7">
        <v>14.9</v>
      </c>
      <c r="H15" s="7">
        <v>21.5</v>
      </c>
      <c r="I15" s="7">
        <v>7.4</v>
      </c>
      <c r="J15" s="7">
        <v>4.5</v>
      </c>
      <c r="K15" s="7">
        <v>14</v>
      </c>
      <c r="L15" s="7">
        <v>2.9</v>
      </c>
      <c r="M15" s="7">
        <v>16.899999999999999</v>
      </c>
    </row>
    <row r="16" spans="1:13" ht="15.75" customHeight="1">
      <c r="B16" s="471"/>
      <c r="C16" s="463" t="s">
        <v>3</v>
      </c>
      <c r="D16" s="20">
        <v>1579</v>
      </c>
      <c r="E16" s="16">
        <v>554</v>
      </c>
      <c r="F16" s="8">
        <v>801</v>
      </c>
      <c r="G16" s="8">
        <v>262</v>
      </c>
      <c r="H16" s="8">
        <v>313</v>
      </c>
      <c r="I16" s="8">
        <v>196</v>
      </c>
      <c r="J16" s="8">
        <v>129</v>
      </c>
      <c r="K16" s="8">
        <v>199</v>
      </c>
      <c r="L16" s="8">
        <v>25</v>
      </c>
      <c r="M16" s="8">
        <v>159</v>
      </c>
    </row>
    <row r="17" spans="2:13" ht="15.75" customHeight="1">
      <c r="B17" s="471"/>
      <c r="C17" s="464"/>
      <c r="D17" s="19">
        <v>100</v>
      </c>
      <c r="E17" s="15">
        <v>35.1</v>
      </c>
      <c r="F17" s="7">
        <v>50.7</v>
      </c>
      <c r="G17" s="7">
        <v>16.600000000000001</v>
      </c>
      <c r="H17" s="7">
        <v>19.8</v>
      </c>
      <c r="I17" s="7">
        <v>12.4</v>
      </c>
      <c r="J17" s="7">
        <v>8.1999999999999993</v>
      </c>
      <c r="K17" s="7">
        <v>12.6</v>
      </c>
      <c r="L17" s="7">
        <v>1.6</v>
      </c>
      <c r="M17" s="7">
        <v>10.1</v>
      </c>
    </row>
    <row r="18" spans="2:13" ht="15.75" customHeight="1">
      <c r="B18" s="471"/>
      <c r="C18" s="463" t="s">
        <v>4</v>
      </c>
      <c r="D18" s="20">
        <v>8037</v>
      </c>
      <c r="E18" s="16">
        <v>2899</v>
      </c>
      <c r="F18" s="8">
        <v>4070</v>
      </c>
      <c r="G18" s="8">
        <v>946</v>
      </c>
      <c r="H18" s="8">
        <v>1613</v>
      </c>
      <c r="I18" s="8">
        <v>821</v>
      </c>
      <c r="J18" s="8">
        <v>570</v>
      </c>
      <c r="K18" s="8">
        <v>865</v>
      </c>
      <c r="L18" s="8">
        <v>223</v>
      </c>
      <c r="M18" s="8">
        <v>966</v>
      </c>
    </row>
    <row r="19" spans="2:13" ht="15.75" customHeight="1">
      <c r="B19" s="471"/>
      <c r="C19" s="464"/>
      <c r="D19" s="19">
        <v>100</v>
      </c>
      <c r="E19" s="15">
        <v>36.1</v>
      </c>
      <c r="F19" s="7">
        <v>50.6</v>
      </c>
      <c r="G19" s="7">
        <v>11.8</v>
      </c>
      <c r="H19" s="7">
        <v>20.100000000000001</v>
      </c>
      <c r="I19" s="7">
        <v>10.199999999999999</v>
      </c>
      <c r="J19" s="7">
        <v>7.1</v>
      </c>
      <c r="K19" s="7">
        <v>10.8</v>
      </c>
      <c r="L19" s="7">
        <v>2.8</v>
      </c>
      <c r="M19" s="7">
        <v>12</v>
      </c>
    </row>
    <row r="20" spans="2:13" ht="15.75" customHeight="1">
      <c r="B20" s="471"/>
      <c r="C20" s="463" t="s">
        <v>5</v>
      </c>
      <c r="D20" s="20">
        <v>8689</v>
      </c>
      <c r="E20" s="16">
        <v>2624</v>
      </c>
      <c r="F20" s="8">
        <v>3462</v>
      </c>
      <c r="G20" s="8">
        <v>600</v>
      </c>
      <c r="H20" s="8">
        <v>1658</v>
      </c>
      <c r="I20" s="8">
        <v>700</v>
      </c>
      <c r="J20" s="8">
        <v>408</v>
      </c>
      <c r="K20" s="8">
        <v>765</v>
      </c>
      <c r="L20" s="8">
        <v>651</v>
      </c>
      <c r="M20" s="8">
        <v>1759</v>
      </c>
    </row>
    <row r="21" spans="2:13" ht="15.75" customHeight="1">
      <c r="B21" s="472"/>
      <c r="C21" s="473"/>
      <c r="D21" s="17">
        <v>100</v>
      </c>
      <c r="E21" s="13">
        <v>30.2</v>
      </c>
      <c r="F21" s="6">
        <v>39.799999999999997</v>
      </c>
      <c r="G21" s="6">
        <v>6.9</v>
      </c>
      <c r="H21" s="6">
        <v>19.100000000000001</v>
      </c>
      <c r="I21" s="6">
        <v>8.1</v>
      </c>
      <c r="J21" s="6">
        <v>4.7</v>
      </c>
      <c r="K21" s="6">
        <v>8.8000000000000007</v>
      </c>
      <c r="L21" s="6">
        <v>7.5</v>
      </c>
      <c r="M21" s="6">
        <v>20.2</v>
      </c>
    </row>
  </sheetData>
  <mergeCells count="8">
    <mergeCell ref="C18:C19"/>
    <mergeCell ref="B8:C9"/>
    <mergeCell ref="C10:C11"/>
    <mergeCell ref="C12:C13"/>
    <mergeCell ref="C14:C15"/>
    <mergeCell ref="C16:C17"/>
    <mergeCell ref="B10:B21"/>
    <mergeCell ref="C20:C21"/>
  </mergeCells>
  <phoneticPr fontId="2"/>
  <conditionalFormatting sqref="E9:M9">
    <cfRule type="top10" dxfId="688" priority="56" rank="1"/>
  </conditionalFormatting>
  <conditionalFormatting sqref="E11:M11">
    <cfRule type="top10" dxfId="687" priority="57" rank="1"/>
  </conditionalFormatting>
  <conditionalFormatting sqref="E13:M13">
    <cfRule type="top10" dxfId="686" priority="58" rank="1"/>
  </conditionalFormatting>
  <conditionalFormatting sqref="E15:M15">
    <cfRule type="top10" dxfId="685" priority="59" rank="1"/>
  </conditionalFormatting>
  <conditionalFormatting sqref="E17:M17">
    <cfRule type="top10" dxfId="684" priority="60" rank="1"/>
  </conditionalFormatting>
  <conditionalFormatting sqref="E19:M19">
    <cfRule type="top10" dxfId="683" priority="61" rank="1"/>
  </conditionalFormatting>
  <conditionalFormatting sqref="E21:M21">
    <cfRule type="top10" dxfId="682" priority="62"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2" ht="15.75" customHeight="1">
      <c r="A1" s="461"/>
    </row>
    <row r="2" spans="1:12" ht="15.75" customHeight="1">
      <c r="B2" s="318" t="s">
        <v>234</v>
      </c>
    </row>
    <row r="3" spans="1:12" ht="15.75" customHeight="1">
      <c r="B3" s="318" t="s">
        <v>291</v>
      </c>
    </row>
    <row r="4" spans="1:12" ht="15.75" customHeight="1">
      <c r="B4" s="318" t="s">
        <v>253</v>
      </c>
    </row>
    <row r="6" spans="1:12" ht="3" customHeight="1">
      <c r="B6" s="321"/>
      <c r="C6" s="9"/>
      <c r="D6" s="322"/>
      <c r="E6" s="11"/>
      <c r="F6" s="323"/>
      <c r="G6" s="323"/>
      <c r="H6" s="323"/>
      <c r="I6" s="323"/>
      <c r="J6" s="323"/>
      <c r="K6" s="323"/>
      <c r="L6" s="323"/>
    </row>
    <row r="7" spans="1:12" s="2" customFormat="1" ht="118.5" customHeight="1" thickBot="1">
      <c r="B7" s="10"/>
      <c r="C7" s="3" t="s">
        <v>137</v>
      </c>
      <c r="D7" s="22" t="s">
        <v>42</v>
      </c>
      <c r="E7" s="23" t="s">
        <v>298</v>
      </c>
      <c r="F7" s="324" t="s">
        <v>103</v>
      </c>
      <c r="G7" s="324" t="s">
        <v>8</v>
      </c>
      <c r="H7" s="324" t="s">
        <v>104</v>
      </c>
      <c r="I7" s="324" t="s">
        <v>105</v>
      </c>
      <c r="J7" s="324" t="s">
        <v>9</v>
      </c>
      <c r="K7" s="324" t="s">
        <v>10</v>
      </c>
      <c r="L7" s="324" t="s">
        <v>50</v>
      </c>
    </row>
    <row r="8" spans="1:12" ht="15.75" customHeight="1" thickTop="1">
      <c r="B8" s="465" t="s">
        <v>138</v>
      </c>
      <c r="C8" s="491"/>
      <c r="D8" s="238">
        <v>27166</v>
      </c>
      <c r="E8" s="14">
        <v>3578</v>
      </c>
      <c r="F8" s="4">
        <v>5566</v>
      </c>
      <c r="G8" s="4">
        <v>1339</v>
      </c>
      <c r="H8" s="4">
        <v>7413</v>
      </c>
      <c r="I8" s="4">
        <v>4549</v>
      </c>
      <c r="J8" s="4">
        <v>2238</v>
      </c>
      <c r="K8" s="4">
        <v>7023</v>
      </c>
      <c r="L8" s="4">
        <v>3833</v>
      </c>
    </row>
    <row r="9" spans="1:12" ht="15.75" customHeight="1">
      <c r="B9" s="480"/>
      <c r="C9" s="492"/>
      <c r="D9" s="239">
        <v>100</v>
      </c>
      <c r="E9" s="131">
        <v>13.2</v>
      </c>
      <c r="F9" s="5">
        <v>20.5</v>
      </c>
      <c r="G9" s="5">
        <v>4.9000000000000004</v>
      </c>
      <c r="H9" s="5">
        <v>27.3</v>
      </c>
      <c r="I9" s="5">
        <v>16.7</v>
      </c>
      <c r="J9" s="5">
        <v>8.1999999999999993</v>
      </c>
      <c r="K9" s="5">
        <v>25.9</v>
      </c>
      <c r="L9" s="5">
        <v>14.1</v>
      </c>
    </row>
    <row r="10" spans="1:12" ht="15.75" customHeight="1">
      <c r="B10" s="496" t="s">
        <v>293</v>
      </c>
      <c r="C10" s="493" t="s">
        <v>284</v>
      </c>
      <c r="D10" s="299">
        <v>5348</v>
      </c>
      <c r="E10" s="12">
        <v>486</v>
      </c>
      <c r="F10" s="326">
        <v>993</v>
      </c>
      <c r="G10" s="326">
        <v>333</v>
      </c>
      <c r="H10" s="326">
        <v>1363</v>
      </c>
      <c r="I10" s="326">
        <v>832</v>
      </c>
      <c r="J10" s="326">
        <v>415</v>
      </c>
      <c r="K10" s="326">
        <v>1785</v>
      </c>
      <c r="L10" s="326">
        <v>595</v>
      </c>
    </row>
    <row r="11" spans="1:12" ht="15.75" customHeight="1">
      <c r="B11" s="497"/>
      <c r="C11" s="494"/>
      <c r="D11" s="298">
        <v>100</v>
      </c>
      <c r="E11" s="15">
        <v>9.1</v>
      </c>
      <c r="F11" s="7">
        <v>18.600000000000001</v>
      </c>
      <c r="G11" s="7">
        <v>6.2</v>
      </c>
      <c r="H11" s="7">
        <v>25.5</v>
      </c>
      <c r="I11" s="7">
        <v>15.6</v>
      </c>
      <c r="J11" s="7">
        <v>7.8</v>
      </c>
      <c r="K11" s="7">
        <v>33.4</v>
      </c>
      <c r="L11" s="7">
        <v>11.1</v>
      </c>
    </row>
    <row r="12" spans="1:12" ht="15.75" customHeight="1">
      <c r="B12" s="497"/>
      <c r="C12" s="495" t="s">
        <v>277</v>
      </c>
      <c r="D12" s="238">
        <v>20441</v>
      </c>
      <c r="E12" s="14">
        <v>3014</v>
      </c>
      <c r="F12" s="4">
        <v>4417</v>
      </c>
      <c r="G12" s="4">
        <v>955</v>
      </c>
      <c r="H12" s="4">
        <v>5860</v>
      </c>
      <c r="I12" s="4">
        <v>3608</v>
      </c>
      <c r="J12" s="4">
        <v>1758</v>
      </c>
      <c r="K12" s="4">
        <v>5049</v>
      </c>
      <c r="L12" s="4">
        <v>2514</v>
      </c>
    </row>
    <row r="13" spans="1:12" ht="15.75" customHeight="1">
      <c r="B13" s="498"/>
      <c r="C13" s="473"/>
      <c r="D13" s="300">
        <v>100</v>
      </c>
      <c r="E13" s="13">
        <v>14.7</v>
      </c>
      <c r="F13" s="6">
        <v>21.6</v>
      </c>
      <c r="G13" s="6">
        <v>4.7</v>
      </c>
      <c r="H13" s="6">
        <v>28.7</v>
      </c>
      <c r="I13" s="6">
        <v>17.7</v>
      </c>
      <c r="J13" s="6">
        <v>8.6</v>
      </c>
      <c r="K13" s="6">
        <v>24.7</v>
      </c>
      <c r="L13" s="6">
        <v>12.3</v>
      </c>
    </row>
  </sheetData>
  <mergeCells count="4">
    <mergeCell ref="B8:C9"/>
    <mergeCell ref="B10:B13"/>
    <mergeCell ref="C10:C11"/>
    <mergeCell ref="C12:C13"/>
  </mergeCells>
  <phoneticPr fontId="2"/>
  <conditionalFormatting sqref="E9:L9">
    <cfRule type="top10" dxfId="95" priority="504" rank="1"/>
  </conditionalFormatting>
  <conditionalFormatting sqref="E11:L11">
    <cfRule type="top10" dxfId="94" priority="505" rank="1"/>
  </conditionalFormatting>
  <conditionalFormatting sqref="E13:L13">
    <cfRule type="top10" dxfId="93" priority="506"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19" t="s">
        <v>234</v>
      </c>
    </row>
    <row r="3" spans="1:10" ht="15.75" customHeight="1">
      <c r="B3" s="319" t="s">
        <v>291</v>
      </c>
    </row>
    <row r="4" spans="1:10" ht="15.75" customHeight="1">
      <c r="B4" s="319" t="s">
        <v>255</v>
      </c>
    </row>
    <row r="6" spans="1:10" ht="3" customHeight="1">
      <c r="B6" s="321"/>
      <c r="C6" s="9"/>
      <c r="D6" s="322"/>
      <c r="E6" s="11"/>
      <c r="F6" s="323"/>
      <c r="G6" s="323"/>
      <c r="H6" s="323"/>
      <c r="I6" s="323"/>
      <c r="J6" s="323"/>
    </row>
    <row r="7" spans="1:10" s="2" customFormat="1" ht="118.5" customHeight="1" thickBot="1">
      <c r="B7" s="10"/>
      <c r="C7" s="3" t="s">
        <v>137</v>
      </c>
      <c r="D7" s="22" t="s">
        <v>42</v>
      </c>
      <c r="E7" s="23" t="s">
        <v>299</v>
      </c>
      <c r="F7" s="324" t="s">
        <v>98</v>
      </c>
      <c r="G7" s="324" t="s">
        <v>99</v>
      </c>
      <c r="H7" s="324" t="s">
        <v>100</v>
      </c>
      <c r="I7" s="324" t="s">
        <v>101</v>
      </c>
      <c r="J7" s="324" t="s">
        <v>50</v>
      </c>
    </row>
    <row r="8" spans="1:10" ht="15.75" customHeight="1" thickTop="1">
      <c r="B8" s="465" t="s">
        <v>138</v>
      </c>
      <c r="C8" s="491"/>
      <c r="D8" s="238">
        <v>27166</v>
      </c>
      <c r="E8" s="14">
        <v>4776</v>
      </c>
      <c r="F8" s="4">
        <v>9818</v>
      </c>
      <c r="G8" s="4">
        <v>6142</v>
      </c>
      <c r="H8" s="4">
        <v>2724</v>
      </c>
      <c r="I8" s="4">
        <v>1895</v>
      </c>
      <c r="J8" s="4">
        <v>1811</v>
      </c>
    </row>
    <row r="9" spans="1:10" ht="15.75" customHeight="1">
      <c r="B9" s="480"/>
      <c r="C9" s="492"/>
      <c r="D9" s="239">
        <v>100</v>
      </c>
      <c r="E9" s="131">
        <v>17.600000000000001</v>
      </c>
      <c r="F9" s="5">
        <v>36.1</v>
      </c>
      <c r="G9" s="5">
        <v>22.6</v>
      </c>
      <c r="H9" s="5">
        <v>10</v>
      </c>
      <c r="I9" s="5">
        <v>7</v>
      </c>
      <c r="J9" s="5">
        <v>6.7</v>
      </c>
    </row>
    <row r="10" spans="1:10" ht="15.75" customHeight="1">
      <c r="B10" s="496" t="s">
        <v>295</v>
      </c>
      <c r="C10" s="493" t="s">
        <v>284</v>
      </c>
      <c r="D10" s="299">
        <v>5348</v>
      </c>
      <c r="E10" s="12">
        <v>638</v>
      </c>
      <c r="F10" s="326">
        <v>1677</v>
      </c>
      <c r="G10" s="326">
        <v>1321</v>
      </c>
      <c r="H10" s="326">
        <v>726</v>
      </c>
      <c r="I10" s="326">
        <v>741</v>
      </c>
      <c r="J10" s="326">
        <v>245</v>
      </c>
    </row>
    <row r="11" spans="1:10" ht="15.75" customHeight="1">
      <c r="B11" s="497"/>
      <c r="C11" s="494"/>
      <c r="D11" s="298">
        <v>100</v>
      </c>
      <c r="E11" s="15">
        <v>11.9</v>
      </c>
      <c r="F11" s="7">
        <v>31.4</v>
      </c>
      <c r="G11" s="7">
        <v>24.7</v>
      </c>
      <c r="H11" s="7">
        <v>13.6</v>
      </c>
      <c r="I11" s="7">
        <v>13.9</v>
      </c>
      <c r="J11" s="7">
        <v>4.5999999999999996</v>
      </c>
    </row>
    <row r="12" spans="1:10" ht="15.75" customHeight="1">
      <c r="B12" s="497"/>
      <c r="C12" s="495" t="s">
        <v>294</v>
      </c>
      <c r="D12" s="238">
        <v>20441</v>
      </c>
      <c r="E12" s="14">
        <v>3971</v>
      </c>
      <c r="F12" s="4">
        <v>7860</v>
      </c>
      <c r="G12" s="4">
        <v>4638</v>
      </c>
      <c r="H12" s="4">
        <v>1899</v>
      </c>
      <c r="I12" s="4">
        <v>1058</v>
      </c>
      <c r="J12" s="4">
        <v>1015</v>
      </c>
    </row>
    <row r="13" spans="1:10" ht="15.75" customHeight="1">
      <c r="B13" s="498"/>
      <c r="C13" s="473"/>
      <c r="D13" s="300">
        <v>100</v>
      </c>
      <c r="E13" s="13">
        <v>19.399999999999999</v>
      </c>
      <c r="F13" s="6">
        <v>38.5</v>
      </c>
      <c r="G13" s="6">
        <v>22.7</v>
      </c>
      <c r="H13" s="6">
        <v>9.3000000000000007</v>
      </c>
      <c r="I13" s="6">
        <v>5.2</v>
      </c>
      <c r="J13" s="6">
        <v>5</v>
      </c>
    </row>
  </sheetData>
  <mergeCells count="4">
    <mergeCell ref="B8:C9"/>
    <mergeCell ref="B10:B13"/>
    <mergeCell ref="C10:C11"/>
    <mergeCell ref="C12:C13"/>
  </mergeCells>
  <phoneticPr fontId="2"/>
  <conditionalFormatting sqref="E9:J9">
    <cfRule type="top10" dxfId="92" priority="507" rank="1"/>
  </conditionalFormatting>
  <conditionalFormatting sqref="E11:J11">
    <cfRule type="top10" dxfId="91" priority="508" rank="1"/>
  </conditionalFormatting>
  <conditionalFormatting sqref="E13:J13">
    <cfRule type="top10" dxfId="90" priority="509"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20" t="s">
        <v>234</v>
      </c>
    </row>
    <row r="3" spans="1:10" ht="15.75" customHeight="1">
      <c r="B3" s="320" t="s">
        <v>291</v>
      </c>
    </row>
    <row r="4" spans="1:10" ht="15.75" customHeight="1">
      <c r="B4" s="320" t="s">
        <v>257</v>
      </c>
    </row>
    <row r="6" spans="1:10" ht="3" customHeight="1">
      <c r="B6" s="321"/>
      <c r="C6" s="9"/>
      <c r="D6" s="322"/>
      <c r="E6" s="11"/>
      <c r="F6" s="323"/>
      <c r="G6" s="323"/>
      <c r="H6" s="323"/>
      <c r="I6" s="323"/>
      <c r="J6" s="323"/>
    </row>
    <row r="7" spans="1:10" s="2" customFormat="1" ht="118.5" customHeight="1" thickBot="1">
      <c r="B7" s="10"/>
      <c r="C7" s="3" t="s">
        <v>137</v>
      </c>
      <c r="D7" s="22" t="s">
        <v>42</v>
      </c>
      <c r="E7" s="23" t="s">
        <v>288</v>
      </c>
      <c r="F7" s="324" t="s">
        <v>94</v>
      </c>
      <c r="G7" s="324" t="s">
        <v>95</v>
      </c>
      <c r="H7" s="324" t="s">
        <v>96</v>
      </c>
      <c r="I7" s="325" t="s">
        <v>290</v>
      </c>
      <c r="J7" s="324" t="s">
        <v>50</v>
      </c>
    </row>
    <row r="8" spans="1:10" ht="15.75" customHeight="1" thickTop="1">
      <c r="B8" s="465" t="s">
        <v>138</v>
      </c>
      <c r="C8" s="491"/>
      <c r="D8" s="238">
        <v>27166</v>
      </c>
      <c r="E8" s="14">
        <v>1271</v>
      </c>
      <c r="F8" s="4">
        <v>4496</v>
      </c>
      <c r="G8" s="4">
        <v>6494</v>
      </c>
      <c r="H8" s="4">
        <v>3255</v>
      </c>
      <c r="I8" s="4">
        <v>9952</v>
      </c>
      <c r="J8" s="4">
        <v>1698</v>
      </c>
    </row>
    <row r="9" spans="1:10" ht="15.75" customHeight="1">
      <c r="B9" s="480"/>
      <c r="C9" s="492"/>
      <c r="D9" s="239">
        <v>100</v>
      </c>
      <c r="E9" s="131">
        <v>4.7</v>
      </c>
      <c r="F9" s="5">
        <v>16.600000000000001</v>
      </c>
      <c r="G9" s="5">
        <v>23.9</v>
      </c>
      <c r="H9" s="5">
        <v>12</v>
      </c>
      <c r="I9" s="5">
        <v>36.6</v>
      </c>
      <c r="J9" s="5">
        <v>6.3</v>
      </c>
    </row>
    <row r="10" spans="1:10" ht="15.75" customHeight="1">
      <c r="B10" s="496" t="s">
        <v>293</v>
      </c>
      <c r="C10" s="493" t="s">
        <v>300</v>
      </c>
      <c r="D10" s="299">
        <v>5348</v>
      </c>
      <c r="E10" s="12">
        <v>461</v>
      </c>
      <c r="F10" s="326">
        <v>1355</v>
      </c>
      <c r="G10" s="326">
        <v>1448</v>
      </c>
      <c r="H10" s="326">
        <v>598</v>
      </c>
      <c r="I10" s="326">
        <v>1273</v>
      </c>
      <c r="J10" s="326">
        <v>213</v>
      </c>
    </row>
    <row r="11" spans="1:10" ht="15.75" customHeight="1">
      <c r="B11" s="497"/>
      <c r="C11" s="494"/>
      <c r="D11" s="298">
        <v>100</v>
      </c>
      <c r="E11" s="15">
        <v>8.6</v>
      </c>
      <c r="F11" s="7">
        <v>25.3</v>
      </c>
      <c r="G11" s="7">
        <v>27.1</v>
      </c>
      <c r="H11" s="7">
        <v>11.2</v>
      </c>
      <c r="I11" s="7">
        <v>23.8</v>
      </c>
      <c r="J11" s="7">
        <v>4</v>
      </c>
    </row>
    <row r="12" spans="1:10" ht="15.75" customHeight="1">
      <c r="B12" s="497"/>
      <c r="C12" s="495" t="s">
        <v>277</v>
      </c>
      <c r="D12" s="238">
        <v>20441</v>
      </c>
      <c r="E12" s="14">
        <v>760</v>
      </c>
      <c r="F12" s="4">
        <v>2948</v>
      </c>
      <c r="G12" s="4">
        <v>4830</v>
      </c>
      <c r="H12" s="4">
        <v>2555</v>
      </c>
      <c r="I12" s="4">
        <v>8444</v>
      </c>
      <c r="J12" s="4">
        <v>904</v>
      </c>
    </row>
    <row r="13" spans="1:10" ht="15.75" customHeight="1">
      <c r="B13" s="498"/>
      <c r="C13" s="473"/>
      <c r="D13" s="300">
        <v>100</v>
      </c>
      <c r="E13" s="13">
        <v>3.7</v>
      </c>
      <c r="F13" s="6">
        <v>14.4</v>
      </c>
      <c r="G13" s="6">
        <v>23.6</v>
      </c>
      <c r="H13" s="6">
        <v>12.5</v>
      </c>
      <c r="I13" s="6">
        <v>41.3</v>
      </c>
      <c r="J13" s="6">
        <v>4.4000000000000004</v>
      </c>
    </row>
    <row r="18" spans="5:16" ht="15.75" customHeight="1">
      <c r="E18" s="259"/>
      <c r="F18" s="259"/>
      <c r="G18" s="259"/>
      <c r="H18" s="259"/>
      <c r="I18" s="259"/>
      <c r="J18" s="259"/>
      <c r="K18" s="259"/>
      <c r="L18" s="259"/>
      <c r="M18" s="259"/>
      <c r="N18" s="259"/>
      <c r="O18" s="259"/>
      <c r="P18" s="259"/>
    </row>
    <row r="19" spans="5:16" ht="15.75" customHeight="1">
      <c r="E19" s="259"/>
      <c r="F19" s="259"/>
      <c r="G19" s="259"/>
      <c r="H19" s="259"/>
      <c r="I19" s="259"/>
      <c r="J19" s="259"/>
      <c r="K19" s="259"/>
      <c r="L19" s="259"/>
      <c r="M19" s="259"/>
      <c r="N19" s="259"/>
      <c r="O19" s="259"/>
      <c r="P19" s="259"/>
    </row>
    <row r="20" spans="5:16" ht="15.75" customHeight="1">
      <c r="E20" s="259"/>
      <c r="F20" s="259"/>
      <c r="G20" s="259"/>
      <c r="H20" s="259"/>
      <c r="I20" s="259"/>
      <c r="J20" s="259"/>
      <c r="K20" s="259"/>
      <c r="L20" s="259"/>
      <c r="M20" s="259"/>
      <c r="N20" s="259"/>
      <c r="O20" s="259"/>
      <c r="P20" s="259"/>
    </row>
    <row r="21" spans="5:16" ht="15.75" customHeight="1">
      <c r="E21" s="259"/>
      <c r="F21" s="259"/>
      <c r="G21" s="259"/>
      <c r="H21" s="259"/>
      <c r="I21" s="259"/>
      <c r="J21" s="259"/>
      <c r="K21" s="259"/>
      <c r="L21" s="259"/>
      <c r="M21" s="259"/>
      <c r="N21" s="259"/>
      <c r="O21" s="259"/>
      <c r="P21" s="259"/>
    </row>
    <row r="22" spans="5:16" ht="15.75" customHeight="1">
      <c r="E22" s="259"/>
      <c r="F22" s="260"/>
      <c r="G22" s="261"/>
      <c r="H22" s="262"/>
      <c r="I22" s="263"/>
      <c r="J22" s="263"/>
      <c r="K22" s="263"/>
      <c r="L22" s="263"/>
      <c r="M22" s="263"/>
      <c r="N22" s="263"/>
      <c r="O22" s="259"/>
      <c r="P22" s="259"/>
    </row>
    <row r="23" spans="5:16" ht="15.75" customHeight="1">
      <c r="E23" s="259"/>
      <c r="F23" s="264"/>
      <c r="G23" s="264"/>
      <c r="H23" s="265"/>
      <c r="I23" s="265"/>
      <c r="J23" s="265"/>
      <c r="K23" s="265"/>
      <c r="L23" s="265"/>
      <c r="M23" s="265"/>
      <c r="N23" s="265"/>
      <c r="O23" s="259"/>
      <c r="P23" s="259"/>
    </row>
    <row r="24" spans="5:16" ht="15.75" customHeight="1">
      <c r="E24" s="259"/>
      <c r="F24" s="264"/>
      <c r="G24" s="264"/>
      <c r="H24" s="266"/>
      <c r="I24" s="266"/>
      <c r="J24" s="266"/>
      <c r="K24" s="266"/>
      <c r="L24" s="266"/>
      <c r="M24" s="266"/>
      <c r="N24" s="266"/>
      <c r="O24" s="259"/>
      <c r="P24" s="259"/>
    </row>
    <row r="25" spans="5:16" ht="15.75" customHeight="1">
      <c r="E25" s="259"/>
      <c r="F25" s="267"/>
      <c r="G25" s="268"/>
      <c r="H25" s="265"/>
      <c r="I25" s="265"/>
      <c r="J25" s="265"/>
      <c r="K25" s="265"/>
      <c r="L25" s="265"/>
      <c r="M25" s="265"/>
      <c r="N25" s="265"/>
      <c r="O25" s="259"/>
      <c r="P25" s="259"/>
    </row>
    <row r="26" spans="5:16" ht="15.75" customHeight="1">
      <c r="E26" s="259"/>
      <c r="F26" s="267"/>
      <c r="G26" s="268"/>
      <c r="H26" s="266"/>
      <c r="I26" s="266"/>
      <c r="J26" s="266"/>
      <c r="K26" s="266"/>
      <c r="L26" s="266"/>
      <c r="M26" s="266"/>
      <c r="N26" s="266"/>
      <c r="O26" s="259"/>
      <c r="P26" s="259"/>
    </row>
    <row r="27" spans="5:16" ht="15.75" customHeight="1">
      <c r="E27" s="259"/>
      <c r="F27" s="267"/>
      <c r="G27" s="268"/>
      <c r="H27" s="265"/>
      <c r="I27" s="265"/>
      <c r="J27" s="265"/>
      <c r="K27" s="265"/>
      <c r="L27" s="265"/>
      <c r="M27" s="265"/>
      <c r="N27" s="265"/>
      <c r="O27" s="259"/>
      <c r="P27" s="259"/>
    </row>
    <row r="28" spans="5:16" ht="15.75" customHeight="1">
      <c r="E28" s="259"/>
      <c r="F28" s="267"/>
      <c r="G28" s="268"/>
      <c r="H28" s="266"/>
      <c r="I28" s="266"/>
      <c r="J28" s="266"/>
      <c r="K28" s="266"/>
      <c r="L28" s="266"/>
      <c r="M28" s="266"/>
      <c r="N28" s="266"/>
      <c r="O28" s="259"/>
      <c r="P28" s="259"/>
    </row>
    <row r="29" spans="5:16" ht="15.75" customHeight="1">
      <c r="E29" s="259"/>
      <c r="F29" s="259"/>
      <c r="G29" s="259"/>
      <c r="H29" s="259"/>
      <c r="I29" s="259"/>
      <c r="J29" s="259"/>
      <c r="K29" s="259"/>
      <c r="L29" s="259"/>
      <c r="M29" s="259"/>
      <c r="N29" s="259"/>
      <c r="O29" s="259"/>
      <c r="P29" s="259"/>
    </row>
    <row r="30" spans="5:16" ht="15.75" customHeight="1">
      <c r="E30" s="259"/>
      <c r="F30" s="259"/>
      <c r="G30" s="259"/>
      <c r="H30" s="259"/>
      <c r="I30" s="259"/>
      <c r="J30" s="259"/>
      <c r="K30" s="259"/>
      <c r="L30" s="259"/>
      <c r="M30" s="259"/>
      <c r="N30" s="259"/>
      <c r="O30" s="259"/>
      <c r="P30" s="259"/>
    </row>
    <row r="31" spans="5:16" ht="15.75" customHeight="1">
      <c r="E31" s="259"/>
      <c r="F31" s="259"/>
      <c r="G31" s="259"/>
      <c r="H31" s="259"/>
      <c r="I31" s="259"/>
      <c r="J31" s="259"/>
      <c r="K31" s="259"/>
      <c r="L31" s="259"/>
      <c r="M31" s="259"/>
      <c r="N31" s="259"/>
      <c r="O31" s="259"/>
      <c r="P31" s="259"/>
    </row>
  </sheetData>
  <mergeCells count="4">
    <mergeCell ref="B8:C9"/>
    <mergeCell ref="B10:B13"/>
    <mergeCell ref="C10:C11"/>
    <mergeCell ref="C12:C13"/>
  </mergeCells>
  <phoneticPr fontId="2"/>
  <conditionalFormatting sqref="E9:J9">
    <cfRule type="top10" dxfId="89" priority="496" rank="1"/>
  </conditionalFormatting>
  <conditionalFormatting sqref="E11:J11">
    <cfRule type="top10" dxfId="88" priority="497" rank="1"/>
  </conditionalFormatting>
  <conditionalFormatting sqref="E13:J13">
    <cfRule type="top10" dxfId="87" priority="498" rank="1"/>
  </conditionalFormatting>
  <conditionalFormatting sqref="I24:N24">
    <cfRule type="top10" dxfId="86" priority="499" rank="1"/>
  </conditionalFormatting>
  <conditionalFormatting sqref="I26:N26">
    <cfRule type="top10" dxfId="85" priority="501" rank="1"/>
  </conditionalFormatting>
  <conditionalFormatting sqref="I28:N28">
    <cfRule type="top10" dxfId="84" priority="503"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327" t="s">
        <v>234</v>
      </c>
    </row>
    <row r="3" spans="1:15" ht="15.75" customHeight="1">
      <c r="B3" s="327" t="s">
        <v>310</v>
      </c>
    </row>
    <row r="4" spans="1:15" ht="15.75" customHeight="1">
      <c r="B4" s="327" t="s">
        <v>311</v>
      </c>
    </row>
    <row r="6" spans="1:15" ht="3" customHeight="1">
      <c r="B6" s="330"/>
      <c r="C6" s="9"/>
      <c r="D6" s="331"/>
      <c r="E6" s="11"/>
      <c r="F6" s="332"/>
      <c r="G6" s="332"/>
      <c r="H6" s="332"/>
      <c r="I6" s="332"/>
      <c r="J6" s="332"/>
      <c r="K6" s="332"/>
      <c r="L6" s="332"/>
      <c r="M6" s="332"/>
      <c r="N6" s="332"/>
      <c r="O6" s="332"/>
    </row>
    <row r="7" spans="1:15" s="2" customFormat="1" ht="118.5" customHeight="1" thickBot="1">
      <c r="B7" s="333"/>
      <c r="C7" s="21" t="s">
        <v>137</v>
      </c>
      <c r="D7" s="22" t="s">
        <v>42</v>
      </c>
      <c r="E7" s="23" t="s">
        <v>312</v>
      </c>
      <c r="F7" s="334" t="s">
        <v>165</v>
      </c>
      <c r="G7" s="334" t="s">
        <v>86</v>
      </c>
      <c r="H7" s="334" t="s">
        <v>87</v>
      </c>
      <c r="I7" s="334" t="s">
        <v>88</v>
      </c>
      <c r="J7" s="334" t="s">
        <v>89</v>
      </c>
      <c r="K7" s="334" t="s">
        <v>90</v>
      </c>
      <c r="L7" s="334" t="s">
        <v>91</v>
      </c>
      <c r="M7" s="334" t="s">
        <v>92</v>
      </c>
      <c r="N7" s="334" t="s">
        <v>93</v>
      </c>
      <c r="O7" s="334" t="s">
        <v>50</v>
      </c>
    </row>
    <row r="8" spans="1:15" ht="15.75" customHeight="1" thickTop="1">
      <c r="B8" s="467" t="s">
        <v>138</v>
      </c>
      <c r="C8" s="468"/>
      <c r="D8" s="18">
        <v>27166</v>
      </c>
      <c r="E8" s="14">
        <v>4464</v>
      </c>
      <c r="F8" s="4">
        <v>9708</v>
      </c>
      <c r="G8" s="4">
        <v>1474</v>
      </c>
      <c r="H8" s="4">
        <v>1661</v>
      </c>
      <c r="I8" s="4">
        <v>5168</v>
      </c>
      <c r="J8" s="4">
        <v>1895</v>
      </c>
      <c r="K8" s="4">
        <v>1320</v>
      </c>
      <c r="L8" s="4">
        <v>581</v>
      </c>
      <c r="M8" s="4">
        <v>5266</v>
      </c>
      <c r="N8" s="4">
        <v>8936</v>
      </c>
      <c r="O8" s="4">
        <v>2664</v>
      </c>
    </row>
    <row r="9" spans="1:15" ht="15.75" customHeight="1">
      <c r="B9" s="467"/>
      <c r="C9" s="468"/>
      <c r="D9" s="132">
        <v>100</v>
      </c>
      <c r="E9" s="131">
        <v>16.399999999999999</v>
      </c>
      <c r="F9" s="5">
        <v>35.700000000000003</v>
      </c>
      <c r="G9" s="5">
        <v>5.4</v>
      </c>
      <c r="H9" s="5">
        <v>6.1</v>
      </c>
      <c r="I9" s="5">
        <v>19</v>
      </c>
      <c r="J9" s="5">
        <v>7</v>
      </c>
      <c r="K9" s="5">
        <v>4.9000000000000004</v>
      </c>
      <c r="L9" s="5">
        <v>2.1</v>
      </c>
      <c r="M9" s="5">
        <v>19.399999999999999</v>
      </c>
      <c r="N9" s="5">
        <v>32.9</v>
      </c>
      <c r="O9" s="5">
        <v>9.8000000000000007</v>
      </c>
    </row>
    <row r="10" spans="1:15" ht="15.75" customHeight="1">
      <c r="B10" s="470" t="s">
        <v>301</v>
      </c>
      <c r="C10" s="485" t="s">
        <v>302</v>
      </c>
      <c r="D10" s="335">
        <v>9506</v>
      </c>
      <c r="E10" s="12">
        <v>1785</v>
      </c>
      <c r="F10" s="336">
        <v>3731</v>
      </c>
      <c r="G10" s="336">
        <v>757</v>
      </c>
      <c r="H10" s="336">
        <v>831</v>
      </c>
      <c r="I10" s="336">
        <v>2523</v>
      </c>
      <c r="J10" s="336">
        <v>931</v>
      </c>
      <c r="K10" s="336">
        <v>674</v>
      </c>
      <c r="L10" s="336">
        <v>293</v>
      </c>
      <c r="M10" s="336">
        <v>2576</v>
      </c>
      <c r="N10" s="336">
        <v>2614</v>
      </c>
      <c r="O10" s="336">
        <v>533</v>
      </c>
    </row>
    <row r="11" spans="1:15" ht="15.75" customHeight="1">
      <c r="B11" s="471"/>
      <c r="C11" s="488"/>
      <c r="D11" s="19">
        <v>100</v>
      </c>
      <c r="E11" s="15">
        <v>18.8</v>
      </c>
      <c r="F11" s="7">
        <v>39.200000000000003</v>
      </c>
      <c r="G11" s="7">
        <v>8</v>
      </c>
      <c r="H11" s="7">
        <v>8.6999999999999993</v>
      </c>
      <c r="I11" s="7">
        <v>26.5</v>
      </c>
      <c r="J11" s="7">
        <v>9.8000000000000007</v>
      </c>
      <c r="K11" s="7">
        <v>7.1</v>
      </c>
      <c r="L11" s="7">
        <v>3.1</v>
      </c>
      <c r="M11" s="7">
        <v>27.1</v>
      </c>
      <c r="N11" s="7">
        <v>27.5</v>
      </c>
      <c r="O11" s="7">
        <v>5.6</v>
      </c>
    </row>
    <row r="12" spans="1:15" ht="15.75" customHeight="1">
      <c r="B12" s="471"/>
      <c r="C12" s="499" t="s">
        <v>303</v>
      </c>
      <c r="D12" s="18">
        <v>10109</v>
      </c>
      <c r="E12" s="14">
        <v>3014</v>
      </c>
      <c r="F12" s="4">
        <v>6503</v>
      </c>
      <c r="G12" s="4">
        <v>1008</v>
      </c>
      <c r="H12" s="4">
        <v>1113</v>
      </c>
      <c r="I12" s="4">
        <v>2953</v>
      </c>
      <c r="J12" s="4">
        <v>1175</v>
      </c>
      <c r="K12" s="4">
        <v>814</v>
      </c>
      <c r="L12" s="4">
        <v>346</v>
      </c>
      <c r="M12" s="4">
        <v>2882</v>
      </c>
      <c r="N12" s="4">
        <v>1412</v>
      </c>
      <c r="O12" s="4">
        <v>260</v>
      </c>
    </row>
    <row r="13" spans="1:15" ht="15.75" customHeight="1">
      <c r="B13" s="471"/>
      <c r="C13" s="500"/>
      <c r="D13" s="19">
        <v>100</v>
      </c>
      <c r="E13" s="15">
        <v>29.8</v>
      </c>
      <c r="F13" s="7">
        <v>64.3</v>
      </c>
      <c r="G13" s="7">
        <v>10</v>
      </c>
      <c r="H13" s="7">
        <v>11</v>
      </c>
      <c r="I13" s="7">
        <v>29.2</v>
      </c>
      <c r="J13" s="7">
        <v>11.6</v>
      </c>
      <c r="K13" s="7">
        <v>8.1</v>
      </c>
      <c r="L13" s="7">
        <v>3.4</v>
      </c>
      <c r="M13" s="7">
        <v>28.5</v>
      </c>
      <c r="N13" s="7">
        <v>14</v>
      </c>
      <c r="O13" s="7">
        <v>2.6</v>
      </c>
    </row>
    <row r="14" spans="1:15" ht="15.75" customHeight="1">
      <c r="B14" s="471"/>
      <c r="C14" s="499" t="s">
        <v>304</v>
      </c>
      <c r="D14" s="18">
        <v>2165</v>
      </c>
      <c r="E14" s="14">
        <v>830</v>
      </c>
      <c r="F14" s="4">
        <v>1358</v>
      </c>
      <c r="G14" s="4">
        <v>507</v>
      </c>
      <c r="H14" s="4">
        <v>420</v>
      </c>
      <c r="I14" s="4">
        <v>889</v>
      </c>
      <c r="J14" s="4">
        <v>404</v>
      </c>
      <c r="K14" s="4">
        <v>333</v>
      </c>
      <c r="L14" s="4">
        <v>152</v>
      </c>
      <c r="M14" s="4">
        <v>804</v>
      </c>
      <c r="N14" s="4">
        <v>248</v>
      </c>
      <c r="O14" s="4">
        <v>57</v>
      </c>
    </row>
    <row r="15" spans="1:15" ht="15.75" customHeight="1">
      <c r="B15" s="471"/>
      <c r="C15" s="499"/>
      <c r="D15" s="132">
        <v>100</v>
      </c>
      <c r="E15" s="131">
        <v>38.299999999999997</v>
      </c>
      <c r="F15" s="5">
        <v>62.7</v>
      </c>
      <c r="G15" s="5">
        <v>23.4</v>
      </c>
      <c r="H15" s="5">
        <v>19.399999999999999</v>
      </c>
      <c r="I15" s="5">
        <v>41.1</v>
      </c>
      <c r="J15" s="5">
        <v>18.7</v>
      </c>
      <c r="K15" s="5">
        <v>15.4</v>
      </c>
      <c r="L15" s="5">
        <v>7</v>
      </c>
      <c r="M15" s="5">
        <v>37.1</v>
      </c>
      <c r="N15" s="5">
        <v>11.5</v>
      </c>
      <c r="O15" s="5">
        <v>2.6</v>
      </c>
    </row>
    <row r="16" spans="1:15" ht="15.75" customHeight="1">
      <c r="B16" s="471"/>
      <c r="C16" s="487" t="s">
        <v>34</v>
      </c>
      <c r="D16" s="20">
        <v>8332</v>
      </c>
      <c r="E16" s="16">
        <v>1742</v>
      </c>
      <c r="F16" s="8">
        <v>3674</v>
      </c>
      <c r="G16" s="8">
        <v>695</v>
      </c>
      <c r="H16" s="8">
        <v>758</v>
      </c>
      <c r="I16" s="8">
        <v>2231</v>
      </c>
      <c r="J16" s="8">
        <v>912</v>
      </c>
      <c r="K16" s="8">
        <v>567</v>
      </c>
      <c r="L16" s="8">
        <v>276</v>
      </c>
      <c r="M16" s="8">
        <v>2148</v>
      </c>
      <c r="N16" s="8">
        <v>2276</v>
      </c>
      <c r="O16" s="8">
        <v>440</v>
      </c>
    </row>
    <row r="17" spans="2:15" ht="15.75" customHeight="1">
      <c r="B17" s="471"/>
      <c r="C17" s="488"/>
      <c r="D17" s="19">
        <v>100</v>
      </c>
      <c r="E17" s="15">
        <v>20.9</v>
      </c>
      <c r="F17" s="7">
        <v>44.1</v>
      </c>
      <c r="G17" s="7">
        <v>8.3000000000000007</v>
      </c>
      <c r="H17" s="7">
        <v>9.1</v>
      </c>
      <c r="I17" s="7">
        <v>26.8</v>
      </c>
      <c r="J17" s="7">
        <v>10.9</v>
      </c>
      <c r="K17" s="7">
        <v>6.8</v>
      </c>
      <c r="L17" s="7">
        <v>3.3</v>
      </c>
      <c r="M17" s="7">
        <v>25.8</v>
      </c>
      <c r="N17" s="7">
        <v>27.3</v>
      </c>
      <c r="O17" s="7">
        <v>5.3</v>
      </c>
    </row>
    <row r="18" spans="2:15" ht="15.75" customHeight="1">
      <c r="B18" s="471"/>
      <c r="C18" s="486" t="s">
        <v>305</v>
      </c>
      <c r="D18" s="18">
        <v>14059</v>
      </c>
      <c r="E18" s="14">
        <v>2657</v>
      </c>
      <c r="F18" s="4">
        <v>5745</v>
      </c>
      <c r="G18" s="4">
        <v>1007</v>
      </c>
      <c r="H18" s="4">
        <v>1053</v>
      </c>
      <c r="I18" s="4">
        <v>3253</v>
      </c>
      <c r="J18" s="4">
        <v>1226</v>
      </c>
      <c r="K18" s="4">
        <v>849</v>
      </c>
      <c r="L18" s="4">
        <v>488</v>
      </c>
      <c r="M18" s="4">
        <v>3325</v>
      </c>
      <c r="N18" s="4">
        <v>4297</v>
      </c>
      <c r="O18" s="4">
        <v>790</v>
      </c>
    </row>
    <row r="19" spans="2:15" ht="15.75" customHeight="1">
      <c r="B19" s="471"/>
      <c r="C19" s="486"/>
      <c r="D19" s="132">
        <v>100</v>
      </c>
      <c r="E19" s="131">
        <v>18.899999999999999</v>
      </c>
      <c r="F19" s="5">
        <v>40.9</v>
      </c>
      <c r="G19" s="5">
        <v>7.2</v>
      </c>
      <c r="H19" s="5">
        <v>7.5</v>
      </c>
      <c r="I19" s="5">
        <v>23.1</v>
      </c>
      <c r="J19" s="5">
        <v>8.6999999999999993</v>
      </c>
      <c r="K19" s="5">
        <v>6</v>
      </c>
      <c r="L19" s="5">
        <v>3.5</v>
      </c>
      <c r="M19" s="5">
        <v>23.7</v>
      </c>
      <c r="N19" s="5">
        <v>30.6</v>
      </c>
      <c r="O19" s="5">
        <v>5.6</v>
      </c>
    </row>
    <row r="20" spans="2:15" ht="15.75" customHeight="1">
      <c r="B20" s="471"/>
      <c r="C20" s="487" t="s">
        <v>306</v>
      </c>
      <c r="D20" s="20">
        <v>10110</v>
      </c>
      <c r="E20" s="16">
        <v>2611</v>
      </c>
      <c r="F20" s="8">
        <v>4870</v>
      </c>
      <c r="G20" s="8">
        <v>862</v>
      </c>
      <c r="H20" s="8">
        <v>898</v>
      </c>
      <c r="I20" s="8">
        <v>2571</v>
      </c>
      <c r="J20" s="8">
        <v>994</v>
      </c>
      <c r="K20" s="8">
        <v>801</v>
      </c>
      <c r="L20" s="8">
        <v>367</v>
      </c>
      <c r="M20" s="8">
        <v>2683</v>
      </c>
      <c r="N20" s="8">
        <v>2373</v>
      </c>
      <c r="O20" s="8">
        <v>459</v>
      </c>
    </row>
    <row r="21" spans="2:15" ht="15.75" customHeight="1">
      <c r="B21" s="471"/>
      <c r="C21" s="488"/>
      <c r="D21" s="19">
        <v>100</v>
      </c>
      <c r="E21" s="15">
        <v>25.8</v>
      </c>
      <c r="F21" s="7">
        <v>48.2</v>
      </c>
      <c r="G21" s="7">
        <v>8.5</v>
      </c>
      <c r="H21" s="7">
        <v>8.9</v>
      </c>
      <c r="I21" s="7">
        <v>25.4</v>
      </c>
      <c r="J21" s="7">
        <v>9.8000000000000007</v>
      </c>
      <c r="K21" s="7">
        <v>7.9</v>
      </c>
      <c r="L21" s="7">
        <v>3.6</v>
      </c>
      <c r="M21" s="7">
        <v>26.5</v>
      </c>
      <c r="N21" s="7">
        <v>23.5</v>
      </c>
      <c r="O21" s="7">
        <v>4.5</v>
      </c>
    </row>
    <row r="22" spans="2:15" ht="15.75" customHeight="1">
      <c r="B22" s="471"/>
      <c r="C22" s="486" t="s">
        <v>307</v>
      </c>
      <c r="D22" s="18">
        <v>9661</v>
      </c>
      <c r="E22" s="14">
        <v>1765</v>
      </c>
      <c r="F22" s="4">
        <v>3547</v>
      </c>
      <c r="G22" s="4">
        <v>601</v>
      </c>
      <c r="H22" s="4">
        <v>635</v>
      </c>
      <c r="I22" s="4">
        <v>1986</v>
      </c>
      <c r="J22" s="4">
        <v>772</v>
      </c>
      <c r="K22" s="4">
        <v>540</v>
      </c>
      <c r="L22" s="4">
        <v>288</v>
      </c>
      <c r="M22" s="4">
        <v>2001</v>
      </c>
      <c r="N22" s="4">
        <v>3405</v>
      </c>
      <c r="O22" s="4">
        <v>633</v>
      </c>
    </row>
    <row r="23" spans="2:15" ht="15.75" customHeight="1">
      <c r="B23" s="471"/>
      <c r="C23" s="486"/>
      <c r="D23" s="132">
        <v>100</v>
      </c>
      <c r="E23" s="131">
        <v>18.3</v>
      </c>
      <c r="F23" s="5">
        <v>36.700000000000003</v>
      </c>
      <c r="G23" s="5">
        <v>6.2</v>
      </c>
      <c r="H23" s="5">
        <v>6.6</v>
      </c>
      <c r="I23" s="5">
        <v>20.6</v>
      </c>
      <c r="J23" s="5">
        <v>8</v>
      </c>
      <c r="K23" s="5">
        <v>5.6</v>
      </c>
      <c r="L23" s="5">
        <v>3</v>
      </c>
      <c r="M23" s="5">
        <v>20.7</v>
      </c>
      <c r="N23" s="5">
        <v>35.200000000000003</v>
      </c>
      <c r="O23" s="5">
        <v>6.6</v>
      </c>
    </row>
    <row r="24" spans="2:15" ht="15.75" customHeight="1">
      <c r="B24" s="471"/>
      <c r="C24" s="487" t="s">
        <v>308</v>
      </c>
      <c r="D24" s="20">
        <v>3028</v>
      </c>
      <c r="E24" s="16">
        <v>1038</v>
      </c>
      <c r="F24" s="8">
        <v>2134</v>
      </c>
      <c r="G24" s="8">
        <v>695</v>
      </c>
      <c r="H24" s="8">
        <v>729</v>
      </c>
      <c r="I24" s="8">
        <v>1521</v>
      </c>
      <c r="J24" s="8">
        <v>770</v>
      </c>
      <c r="K24" s="8">
        <v>589</v>
      </c>
      <c r="L24" s="8">
        <v>227</v>
      </c>
      <c r="M24" s="8">
        <v>1539</v>
      </c>
      <c r="N24" s="8">
        <v>143</v>
      </c>
      <c r="O24" s="8">
        <v>77</v>
      </c>
    </row>
    <row r="25" spans="2:15" ht="15.75" customHeight="1">
      <c r="B25" s="471"/>
      <c r="C25" s="488"/>
      <c r="D25" s="19">
        <v>100</v>
      </c>
      <c r="E25" s="15">
        <v>34.299999999999997</v>
      </c>
      <c r="F25" s="7">
        <v>70.5</v>
      </c>
      <c r="G25" s="7">
        <v>23</v>
      </c>
      <c r="H25" s="7">
        <v>24.1</v>
      </c>
      <c r="I25" s="7">
        <v>50.2</v>
      </c>
      <c r="J25" s="7">
        <v>25.4</v>
      </c>
      <c r="K25" s="7">
        <v>19.5</v>
      </c>
      <c r="L25" s="7">
        <v>7.5</v>
      </c>
      <c r="M25" s="7">
        <v>50.8</v>
      </c>
      <c r="N25" s="7">
        <v>4.7</v>
      </c>
      <c r="O25" s="7">
        <v>2.5</v>
      </c>
    </row>
    <row r="26" spans="2:15" ht="15.75" customHeight="1">
      <c r="B26" s="471"/>
      <c r="C26" s="486" t="s">
        <v>35</v>
      </c>
      <c r="D26" s="18">
        <v>6661</v>
      </c>
      <c r="E26" s="14">
        <v>1801</v>
      </c>
      <c r="F26" s="4">
        <v>3353</v>
      </c>
      <c r="G26" s="4">
        <v>684</v>
      </c>
      <c r="H26" s="4">
        <v>704</v>
      </c>
      <c r="I26" s="4">
        <v>1865</v>
      </c>
      <c r="J26" s="4">
        <v>787</v>
      </c>
      <c r="K26" s="4">
        <v>552</v>
      </c>
      <c r="L26" s="4">
        <v>300</v>
      </c>
      <c r="M26" s="4">
        <v>1896</v>
      </c>
      <c r="N26" s="4">
        <v>1479</v>
      </c>
      <c r="O26" s="4">
        <v>258</v>
      </c>
    </row>
    <row r="27" spans="2:15" ht="15.75" customHeight="1">
      <c r="B27" s="471"/>
      <c r="C27" s="486"/>
      <c r="D27" s="132">
        <v>100</v>
      </c>
      <c r="E27" s="131">
        <v>27</v>
      </c>
      <c r="F27" s="5">
        <v>50.3</v>
      </c>
      <c r="G27" s="5">
        <v>10.3</v>
      </c>
      <c r="H27" s="5">
        <v>10.6</v>
      </c>
      <c r="I27" s="5">
        <v>28</v>
      </c>
      <c r="J27" s="5">
        <v>11.8</v>
      </c>
      <c r="K27" s="5">
        <v>8.3000000000000007</v>
      </c>
      <c r="L27" s="5">
        <v>4.5</v>
      </c>
      <c r="M27" s="5">
        <v>28.5</v>
      </c>
      <c r="N27" s="5">
        <v>22.2</v>
      </c>
      <c r="O27" s="5">
        <v>3.9</v>
      </c>
    </row>
    <row r="28" spans="2:15" ht="15.75" customHeight="1">
      <c r="B28" s="471"/>
      <c r="C28" s="487" t="s">
        <v>309</v>
      </c>
      <c r="D28" s="20">
        <v>989</v>
      </c>
      <c r="E28" s="16">
        <v>33</v>
      </c>
      <c r="F28" s="8">
        <v>91</v>
      </c>
      <c r="G28" s="8">
        <v>5</v>
      </c>
      <c r="H28" s="8">
        <v>4</v>
      </c>
      <c r="I28" s="8">
        <v>67</v>
      </c>
      <c r="J28" s="8">
        <v>15</v>
      </c>
      <c r="K28" s="8">
        <v>10</v>
      </c>
      <c r="L28" s="8">
        <v>1</v>
      </c>
      <c r="M28" s="8">
        <v>55</v>
      </c>
      <c r="N28" s="8">
        <v>734</v>
      </c>
      <c r="O28" s="8">
        <v>56</v>
      </c>
    </row>
    <row r="29" spans="2:15" ht="15.75" customHeight="1">
      <c r="B29" s="472"/>
      <c r="C29" s="489"/>
      <c r="D29" s="17">
        <v>100</v>
      </c>
      <c r="E29" s="13">
        <v>3.3</v>
      </c>
      <c r="F29" s="6">
        <v>9.1999999999999993</v>
      </c>
      <c r="G29" s="6">
        <v>0.5</v>
      </c>
      <c r="H29" s="6">
        <v>0.4</v>
      </c>
      <c r="I29" s="6">
        <v>6.8</v>
      </c>
      <c r="J29" s="6">
        <v>1.5</v>
      </c>
      <c r="K29" s="6">
        <v>1</v>
      </c>
      <c r="L29" s="6">
        <v>0.1</v>
      </c>
      <c r="M29" s="6">
        <v>5.6</v>
      </c>
      <c r="N29" s="6">
        <v>74.2</v>
      </c>
      <c r="O29" s="6">
        <v>5.7</v>
      </c>
    </row>
  </sheetData>
  <mergeCells count="12">
    <mergeCell ref="C18:C19"/>
    <mergeCell ref="B8:C9"/>
    <mergeCell ref="C10:C11"/>
    <mergeCell ref="C12:C13"/>
    <mergeCell ref="C14:C15"/>
    <mergeCell ref="C16:C17"/>
    <mergeCell ref="B10:B29"/>
    <mergeCell ref="C20:C21"/>
    <mergeCell ref="C22:C23"/>
    <mergeCell ref="C24:C25"/>
    <mergeCell ref="C26:C27"/>
    <mergeCell ref="C28:C29"/>
  </mergeCells>
  <phoneticPr fontId="2"/>
  <conditionalFormatting sqref="E9:O9">
    <cfRule type="top10" dxfId="83" priority="11" rank="1"/>
  </conditionalFormatting>
  <conditionalFormatting sqref="E11:O11">
    <cfRule type="top10" dxfId="82" priority="10" rank="1"/>
  </conditionalFormatting>
  <conditionalFormatting sqref="E13:O13">
    <cfRule type="top10" dxfId="81" priority="9" rank="1"/>
  </conditionalFormatting>
  <conditionalFormatting sqref="E15:O15">
    <cfRule type="top10" dxfId="80" priority="8" rank="1"/>
  </conditionalFormatting>
  <conditionalFormatting sqref="E17:O17">
    <cfRule type="top10" dxfId="79" priority="7" rank="1"/>
  </conditionalFormatting>
  <conditionalFormatting sqref="E19:O19">
    <cfRule type="top10" dxfId="78" priority="6" rank="1"/>
  </conditionalFormatting>
  <conditionalFormatting sqref="E21:O21">
    <cfRule type="top10" dxfId="77" priority="5" rank="1"/>
  </conditionalFormatting>
  <conditionalFormatting sqref="E23:O23">
    <cfRule type="top10" dxfId="76" priority="4" rank="1"/>
  </conditionalFormatting>
  <conditionalFormatting sqref="E25:O25">
    <cfRule type="top10" dxfId="75" priority="3" rank="1"/>
  </conditionalFormatting>
  <conditionalFormatting sqref="E27:O27">
    <cfRule type="top10" dxfId="74" priority="2" rank="1"/>
  </conditionalFormatting>
  <conditionalFormatting sqref="E29:O29">
    <cfRule type="top10" dxfId="73" priority="1"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328" t="s">
        <v>234</v>
      </c>
    </row>
    <row r="3" spans="1:14" ht="15.75" customHeight="1">
      <c r="B3" s="328" t="s">
        <v>310</v>
      </c>
    </row>
    <row r="4" spans="1:14" ht="15.75" customHeight="1">
      <c r="B4" s="328" t="s">
        <v>624</v>
      </c>
    </row>
    <row r="5" spans="1:14" ht="15.75" customHeight="1">
      <c r="B5" s="349" t="s">
        <v>625</v>
      </c>
    </row>
    <row r="6" spans="1:14" ht="3" customHeight="1">
      <c r="B6" s="330"/>
      <c r="C6" s="9"/>
      <c r="D6" s="331"/>
      <c r="E6" s="11"/>
      <c r="F6" s="332"/>
      <c r="G6" s="332"/>
      <c r="H6" s="332"/>
      <c r="I6" s="332"/>
      <c r="J6" s="332"/>
      <c r="K6" s="332"/>
      <c r="L6" s="332"/>
      <c r="M6" s="332"/>
      <c r="N6" s="332"/>
    </row>
    <row r="7" spans="1:14" s="2" customFormat="1" ht="118.5" customHeight="1" thickBot="1">
      <c r="B7" s="333"/>
      <c r="C7" s="21" t="s">
        <v>137</v>
      </c>
      <c r="D7" s="22" t="s">
        <v>42</v>
      </c>
      <c r="E7" s="23" t="s">
        <v>313</v>
      </c>
      <c r="F7" s="334" t="s">
        <v>79</v>
      </c>
      <c r="G7" s="334" t="s">
        <v>80</v>
      </c>
      <c r="H7" s="334" t="s">
        <v>81</v>
      </c>
      <c r="I7" s="334" t="s">
        <v>82</v>
      </c>
      <c r="J7" s="334" t="s">
        <v>83</v>
      </c>
      <c r="K7" s="334" t="s">
        <v>36</v>
      </c>
      <c r="L7" s="334" t="s">
        <v>9</v>
      </c>
      <c r="M7" s="334" t="s">
        <v>84</v>
      </c>
      <c r="N7" s="334" t="s">
        <v>50</v>
      </c>
    </row>
    <row r="8" spans="1:14" ht="15.75" customHeight="1" thickTop="1">
      <c r="B8" s="467" t="s">
        <v>138</v>
      </c>
      <c r="C8" s="468"/>
      <c r="D8" s="18">
        <v>15566</v>
      </c>
      <c r="E8" s="14">
        <v>6417</v>
      </c>
      <c r="F8" s="4">
        <v>3360</v>
      </c>
      <c r="G8" s="4">
        <v>4884</v>
      </c>
      <c r="H8" s="4">
        <v>2706</v>
      </c>
      <c r="I8" s="4">
        <v>4603</v>
      </c>
      <c r="J8" s="4">
        <v>5406</v>
      </c>
      <c r="K8" s="4">
        <v>5265</v>
      </c>
      <c r="L8" s="4">
        <v>609</v>
      </c>
      <c r="M8" s="4">
        <v>391</v>
      </c>
      <c r="N8" s="4">
        <v>668</v>
      </c>
    </row>
    <row r="9" spans="1:14" ht="15.75" customHeight="1">
      <c r="B9" s="467"/>
      <c r="C9" s="468"/>
      <c r="D9" s="132">
        <v>100</v>
      </c>
      <c r="E9" s="131">
        <v>41.2</v>
      </c>
      <c r="F9" s="5">
        <v>21.6</v>
      </c>
      <c r="G9" s="5">
        <v>31.4</v>
      </c>
      <c r="H9" s="5">
        <v>17.399999999999999</v>
      </c>
      <c r="I9" s="5">
        <v>29.6</v>
      </c>
      <c r="J9" s="5">
        <v>34.700000000000003</v>
      </c>
      <c r="K9" s="5">
        <v>33.799999999999997</v>
      </c>
      <c r="L9" s="5">
        <v>3.9</v>
      </c>
      <c r="M9" s="5">
        <v>2.5</v>
      </c>
      <c r="N9" s="5">
        <v>4.3</v>
      </c>
    </row>
    <row r="10" spans="1:14" ht="15.75" customHeight="1">
      <c r="B10" s="470" t="s">
        <v>301</v>
      </c>
      <c r="C10" s="485" t="s">
        <v>302</v>
      </c>
      <c r="D10" s="335">
        <v>6359</v>
      </c>
      <c r="E10" s="12">
        <v>2852</v>
      </c>
      <c r="F10" s="336">
        <v>1809</v>
      </c>
      <c r="G10" s="336">
        <v>1963</v>
      </c>
      <c r="H10" s="336">
        <v>1314</v>
      </c>
      <c r="I10" s="336">
        <v>1935</v>
      </c>
      <c r="J10" s="336">
        <v>2528</v>
      </c>
      <c r="K10" s="336">
        <v>2614</v>
      </c>
      <c r="L10" s="336">
        <v>211</v>
      </c>
      <c r="M10" s="336">
        <v>93</v>
      </c>
      <c r="N10" s="336">
        <v>249</v>
      </c>
    </row>
    <row r="11" spans="1:14" ht="15.75" customHeight="1">
      <c r="B11" s="471"/>
      <c r="C11" s="488"/>
      <c r="D11" s="19">
        <v>100</v>
      </c>
      <c r="E11" s="15">
        <v>44.8</v>
      </c>
      <c r="F11" s="7">
        <v>28.4</v>
      </c>
      <c r="G11" s="7">
        <v>30.9</v>
      </c>
      <c r="H11" s="7">
        <v>20.7</v>
      </c>
      <c r="I11" s="7">
        <v>30.4</v>
      </c>
      <c r="J11" s="7">
        <v>39.799999999999997</v>
      </c>
      <c r="K11" s="7">
        <v>41.1</v>
      </c>
      <c r="L11" s="7">
        <v>3.3</v>
      </c>
      <c r="M11" s="7">
        <v>1.5</v>
      </c>
      <c r="N11" s="7">
        <v>3.9</v>
      </c>
    </row>
    <row r="12" spans="1:14" ht="15.75" customHeight="1">
      <c r="B12" s="471"/>
      <c r="C12" s="499" t="s">
        <v>303</v>
      </c>
      <c r="D12" s="18">
        <v>8437</v>
      </c>
      <c r="E12" s="14">
        <v>4444</v>
      </c>
      <c r="F12" s="4">
        <v>2376</v>
      </c>
      <c r="G12" s="4">
        <v>3446</v>
      </c>
      <c r="H12" s="4">
        <v>1821</v>
      </c>
      <c r="I12" s="4">
        <v>3234</v>
      </c>
      <c r="J12" s="4">
        <v>3176</v>
      </c>
      <c r="K12" s="4">
        <v>3032</v>
      </c>
      <c r="L12" s="4">
        <v>206</v>
      </c>
      <c r="M12" s="4">
        <v>94</v>
      </c>
      <c r="N12" s="4">
        <v>243</v>
      </c>
    </row>
    <row r="13" spans="1:14" ht="15.75" customHeight="1">
      <c r="B13" s="471"/>
      <c r="C13" s="500"/>
      <c r="D13" s="19">
        <v>100</v>
      </c>
      <c r="E13" s="15">
        <v>52.7</v>
      </c>
      <c r="F13" s="7">
        <v>28.2</v>
      </c>
      <c r="G13" s="7">
        <v>40.799999999999997</v>
      </c>
      <c r="H13" s="7">
        <v>21.6</v>
      </c>
      <c r="I13" s="7">
        <v>38.299999999999997</v>
      </c>
      <c r="J13" s="7">
        <v>37.6</v>
      </c>
      <c r="K13" s="7">
        <v>35.9</v>
      </c>
      <c r="L13" s="7">
        <v>2.4</v>
      </c>
      <c r="M13" s="7">
        <v>1.1000000000000001</v>
      </c>
      <c r="N13" s="7">
        <v>2.9</v>
      </c>
    </row>
    <row r="14" spans="1:14" ht="15.75" customHeight="1">
      <c r="B14" s="471"/>
      <c r="C14" s="499" t="s">
        <v>304</v>
      </c>
      <c r="D14" s="18">
        <v>1860</v>
      </c>
      <c r="E14" s="14">
        <v>1188</v>
      </c>
      <c r="F14" s="4">
        <v>823</v>
      </c>
      <c r="G14" s="4">
        <v>919</v>
      </c>
      <c r="H14" s="4">
        <v>752</v>
      </c>
      <c r="I14" s="4">
        <v>763</v>
      </c>
      <c r="J14" s="4">
        <v>926</v>
      </c>
      <c r="K14" s="4">
        <v>974</v>
      </c>
      <c r="L14" s="4">
        <v>58</v>
      </c>
      <c r="M14" s="4">
        <v>17</v>
      </c>
      <c r="N14" s="4">
        <v>30</v>
      </c>
    </row>
    <row r="15" spans="1:14" ht="15.75" customHeight="1">
      <c r="B15" s="471"/>
      <c r="C15" s="499"/>
      <c r="D15" s="132">
        <v>100</v>
      </c>
      <c r="E15" s="131">
        <v>63.9</v>
      </c>
      <c r="F15" s="5">
        <v>44.2</v>
      </c>
      <c r="G15" s="5">
        <v>49.4</v>
      </c>
      <c r="H15" s="5">
        <v>40.4</v>
      </c>
      <c r="I15" s="5">
        <v>41</v>
      </c>
      <c r="J15" s="5">
        <v>49.8</v>
      </c>
      <c r="K15" s="5">
        <v>52.4</v>
      </c>
      <c r="L15" s="5">
        <v>3.1</v>
      </c>
      <c r="M15" s="5">
        <v>0.9</v>
      </c>
      <c r="N15" s="5">
        <v>1.6</v>
      </c>
    </row>
    <row r="16" spans="1:14" ht="15.75" customHeight="1">
      <c r="B16" s="471"/>
      <c r="C16" s="487" t="s">
        <v>34</v>
      </c>
      <c r="D16" s="20">
        <v>5616</v>
      </c>
      <c r="E16" s="16">
        <v>2669</v>
      </c>
      <c r="F16" s="8">
        <v>1494</v>
      </c>
      <c r="G16" s="8">
        <v>2015</v>
      </c>
      <c r="H16" s="8">
        <v>1257</v>
      </c>
      <c r="I16" s="8">
        <v>1960</v>
      </c>
      <c r="J16" s="8">
        <v>2300</v>
      </c>
      <c r="K16" s="8">
        <v>2252</v>
      </c>
      <c r="L16" s="8">
        <v>163</v>
      </c>
      <c r="M16" s="8">
        <v>82</v>
      </c>
      <c r="N16" s="8">
        <v>196</v>
      </c>
    </row>
    <row r="17" spans="2:14" ht="15.75" customHeight="1">
      <c r="B17" s="471"/>
      <c r="C17" s="488"/>
      <c r="D17" s="19">
        <v>100</v>
      </c>
      <c r="E17" s="15">
        <v>47.5</v>
      </c>
      <c r="F17" s="7">
        <v>26.6</v>
      </c>
      <c r="G17" s="7">
        <v>35.9</v>
      </c>
      <c r="H17" s="7">
        <v>22.4</v>
      </c>
      <c r="I17" s="7">
        <v>34.9</v>
      </c>
      <c r="J17" s="7">
        <v>41</v>
      </c>
      <c r="K17" s="7">
        <v>40.1</v>
      </c>
      <c r="L17" s="7">
        <v>2.9</v>
      </c>
      <c r="M17" s="7">
        <v>1.5</v>
      </c>
      <c r="N17" s="7">
        <v>3.5</v>
      </c>
    </row>
    <row r="18" spans="2:14" ht="15.75" customHeight="1">
      <c r="B18" s="471"/>
      <c r="C18" s="486" t="s">
        <v>305</v>
      </c>
      <c r="D18" s="18">
        <v>8972</v>
      </c>
      <c r="E18" s="14">
        <v>4053</v>
      </c>
      <c r="F18" s="4">
        <v>2134</v>
      </c>
      <c r="G18" s="4">
        <v>3033</v>
      </c>
      <c r="H18" s="4">
        <v>1785</v>
      </c>
      <c r="I18" s="4">
        <v>2897</v>
      </c>
      <c r="J18" s="4">
        <v>3536</v>
      </c>
      <c r="K18" s="4">
        <v>3320</v>
      </c>
      <c r="L18" s="4">
        <v>279</v>
      </c>
      <c r="M18" s="4">
        <v>158</v>
      </c>
      <c r="N18" s="4">
        <v>320</v>
      </c>
    </row>
    <row r="19" spans="2:14" ht="15.75" customHeight="1">
      <c r="B19" s="471"/>
      <c r="C19" s="486"/>
      <c r="D19" s="132">
        <v>100</v>
      </c>
      <c r="E19" s="131">
        <v>45.2</v>
      </c>
      <c r="F19" s="5">
        <v>23.8</v>
      </c>
      <c r="G19" s="5">
        <v>33.799999999999997</v>
      </c>
      <c r="H19" s="5">
        <v>19.899999999999999</v>
      </c>
      <c r="I19" s="5">
        <v>32.299999999999997</v>
      </c>
      <c r="J19" s="5">
        <v>39.4</v>
      </c>
      <c r="K19" s="5">
        <v>37</v>
      </c>
      <c r="L19" s="5">
        <v>3.1</v>
      </c>
      <c r="M19" s="5">
        <v>1.8</v>
      </c>
      <c r="N19" s="5">
        <v>3.6</v>
      </c>
    </row>
    <row r="20" spans="2:14" ht="15.75" customHeight="1">
      <c r="B20" s="471"/>
      <c r="C20" s="487" t="s">
        <v>306</v>
      </c>
      <c r="D20" s="20">
        <v>7278</v>
      </c>
      <c r="E20" s="16">
        <v>3680</v>
      </c>
      <c r="F20" s="8">
        <v>1827</v>
      </c>
      <c r="G20" s="8">
        <v>2914</v>
      </c>
      <c r="H20" s="8">
        <v>1661</v>
      </c>
      <c r="I20" s="8">
        <v>2616</v>
      </c>
      <c r="J20" s="8">
        <v>3142</v>
      </c>
      <c r="K20" s="8">
        <v>2707</v>
      </c>
      <c r="L20" s="8">
        <v>220</v>
      </c>
      <c r="M20" s="8">
        <v>92</v>
      </c>
      <c r="N20" s="8">
        <v>240</v>
      </c>
    </row>
    <row r="21" spans="2:14" ht="15.75" customHeight="1">
      <c r="B21" s="471"/>
      <c r="C21" s="488"/>
      <c r="D21" s="19">
        <v>100</v>
      </c>
      <c r="E21" s="15">
        <v>50.6</v>
      </c>
      <c r="F21" s="7">
        <v>25.1</v>
      </c>
      <c r="G21" s="7">
        <v>40</v>
      </c>
      <c r="H21" s="7">
        <v>22.8</v>
      </c>
      <c r="I21" s="7">
        <v>35.9</v>
      </c>
      <c r="J21" s="7">
        <v>43.2</v>
      </c>
      <c r="K21" s="7">
        <v>37.200000000000003</v>
      </c>
      <c r="L21" s="7">
        <v>3</v>
      </c>
      <c r="M21" s="7">
        <v>1.3</v>
      </c>
      <c r="N21" s="7">
        <v>3.3</v>
      </c>
    </row>
    <row r="22" spans="2:14" ht="15.75" customHeight="1">
      <c r="B22" s="471"/>
      <c r="C22" s="486" t="s">
        <v>307</v>
      </c>
      <c r="D22" s="18">
        <v>5623</v>
      </c>
      <c r="E22" s="14">
        <v>2689</v>
      </c>
      <c r="F22" s="4">
        <v>1394</v>
      </c>
      <c r="G22" s="4">
        <v>1999</v>
      </c>
      <c r="H22" s="4">
        <v>1270</v>
      </c>
      <c r="I22" s="4">
        <v>2036</v>
      </c>
      <c r="J22" s="4">
        <v>2360</v>
      </c>
      <c r="K22" s="4">
        <v>2046</v>
      </c>
      <c r="L22" s="4">
        <v>201</v>
      </c>
      <c r="M22" s="4">
        <v>109</v>
      </c>
      <c r="N22" s="4">
        <v>214</v>
      </c>
    </row>
    <row r="23" spans="2:14" ht="15.75" customHeight="1">
      <c r="B23" s="471"/>
      <c r="C23" s="486"/>
      <c r="D23" s="132">
        <v>100</v>
      </c>
      <c r="E23" s="131">
        <v>47.8</v>
      </c>
      <c r="F23" s="5">
        <v>24.8</v>
      </c>
      <c r="G23" s="5">
        <v>35.6</v>
      </c>
      <c r="H23" s="5">
        <v>22.6</v>
      </c>
      <c r="I23" s="5">
        <v>36.200000000000003</v>
      </c>
      <c r="J23" s="5">
        <v>42</v>
      </c>
      <c r="K23" s="5">
        <v>36.4</v>
      </c>
      <c r="L23" s="5">
        <v>3.6</v>
      </c>
      <c r="M23" s="5">
        <v>1.9</v>
      </c>
      <c r="N23" s="5">
        <v>3.8</v>
      </c>
    </row>
    <row r="24" spans="2:14" ht="15.75" customHeight="1">
      <c r="B24" s="471"/>
      <c r="C24" s="487" t="s">
        <v>308</v>
      </c>
      <c r="D24" s="20">
        <v>2808</v>
      </c>
      <c r="E24" s="16">
        <v>1656</v>
      </c>
      <c r="F24" s="8">
        <v>1175</v>
      </c>
      <c r="G24" s="8">
        <v>1360</v>
      </c>
      <c r="H24" s="8">
        <v>1080</v>
      </c>
      <c r="I24" s="8">
        <v>1193</v>
      </c>
      <c r="J24" s="8">
        <v>1616</v>
      </c>
      <c r="K24" s="8">
        <v>1797</v>
      </c>
      <c r="L24" s="8">
        <v>50</v>
      </c>
      <c r="M24" s="8">
        <v>6</v>
      </c>
      <c r="N24" s="8">
        <v>56</v>
      </c>
    </row>
    <row r="25" spans="2:14" ht="15.75" customHeight="1">
      <c r="B25" s="471"/>
      <c r="C25" s="488"/>
      <c r="D25" s="19">
        <v>100</v>
      </c>
      <c r="E25" s="15">
        <v>59</v>
      </c>
      <c r="F25" s="7">
        <v>41.8</v>
      </c>
      <c r="G25" s="7">
        <v>48.4</v>
      </c>
      <c r="H25" s="7">
        <v>38.5</v>
      </c>
      <c r="I25" s="7">
        <v>42.5</v>
      </c>
      <c r="J25" s="7">
        <v>57.5</v>
      </c>
      <c r="K25" s="7">
        <v>64</v>
      </c>
      <c r="L25" s="7">
        <v>1.8</v>
      </c>
      <c r="M25" s="7">
        <v>0.2</v>
      </c>
      <c r="N25" s="7">
        <v>2</v>
      </c>
    </row>
    <row r="26" spans="2:14" ht="15.75" customHeight="1">
      <c r="B26" s="471"/>
      <c r="C26" s="486" t="s">
        <v>35</v>
      </c>
      <c r="D26" s="18">
        <v>4924</v>
      </c>
      <c r="E26" s="14">
        <v>2510</v>
      </c>
      <c r="F26" s="4">
        <v>1344</v>
      </c>
      <c r="G26" s="4">
        <v>1961</v>
      </c>
      <c r="H26" s="4">
        <v>1220</v>
      </c>
      <c r="I26" s="4">
        <v>1833</v>
      </c>
      <c r="J26" s="4">
        <v>2041</v>
      </c>
      <c r="K26" s="4">
        <v>1986</v>
      </c>
      <c r="L26" s="4">
        <v>152</v>
      </c>
      <c r="M26" s="4">
        <v>70</v>
      </c>
      <c r="N26" s="4">
        <v>142</v>
      </c>
    </row>
    <row r="27" spans="2:14" ht="15.75" customHeight="1">
      <c r="B27" s="471"/>
      <c r="C27" s="486"/>
      <c r="D27" s="132">
        <v>100</v>
      </c>
      <c r="E27" s="131">
        <v>51</v>
      </c>
      <c r="F27" s="5">
        <v>27.3</v>
      </c>
      <c r="G27" s="5">
        <v>39.799999999999997</v>
      </c>
      <c r="H27" s="5">
        <v>24.8</v>
      </c>
      <c r="I27" s="5">
        <v>37.200000000000003</v>
      </c>
      <c r="J27" s="5">
        <v>41.5</v>
      </c>
      <c r="K27" s="5">
        <v>40.299999999999997</v>
      </c>
      <c r="L27" s="5">
        <v>3.1</v>
      </c>
      <c r="M27" s="5">
        <v>1.4</v>
      </c>
      <c r="N27" s="5">
        <v>2.9</v>
      </c>
    </row>
    <row r="28" spans="2:14" ht="15.75" customHeight="1">
      <c r="B28" s="471"/>
      <c r="C28" s="487" t="s">
        <v>309</v>
      </c>
      <c r="D28" s="20">
        <v>199</v>
      </c>
      <c r="E28" s="16">
        <v>17</v>
      </c>
      <c r="F28" s="8">
        <v>10</v>
      </c>
      <c r="G28" s="8">
        <v>15</v>
      </c>
      <c r="H28" s="8">
        <v>4</v>
      </c>
      <c r="I28" s="8">
        <v>23</v>
      </c>
      <c r="J28" s="8">
        <v>31</v>
      </c>
      <c r="K28" s="8">
        <v>47</v>
      </c>
      <c r="L28" s="8">
        <v>36</v>
      </c>
      <c r="M28" s="8">
        <v>44</v>
      </c>
      <c r="N28" s="8">
        <v>15</v>
      </c>
    </row>
    <row r="29" spans="2:14" ht="15.75" customHeight="1">
      <c r="B29" s="472"/>
      <c r="C29" s="489"/>
      <c r="D29" s="17">
        <v>100</v>
      </c>
      <c r="E29" s="13">
        <v>8.5</v>
      </c>
      <c r="F29" s="6">
        <v>5</v>
      </c>
      <c r="G29" s="6">
        <v>7.5</v>
      </c>
      <c r="H29" s="6">
        <v>2</v>
      </c>
      <c r="I29" s="6">
        <v>11.6</v>
      </c>
      <c r="J29" s="6">
        <v>15.6</v>
      </c>
      <c r="K29" s="6">
        <v>23.6</v>
      </c>
      <c r="L29" s="6">
        <v>18.100000000000001</v>
      </c>
      <c r="M29" s="6">
        <v>22.1</v>
      </c>
      <c r="N29" s="6">
        <v>7.5</v>
      </c>
    </row>
  </sheetData>
  <mergeCells count="12">
    <mergeCell ref="C26:C27"/>
    <mergeCell ref="C28:C29"/>
    <mergeCell ref="B8:C9"/>
    <mergeCell ref="B10:B29"/>
    <mergeCell ref="C10:C11"/>
    <mergeCell ref="C12:C13"/>
    <mergeCell ref="C14:C15"/>
    <mergeCell ref="C16:C17"/>
    <mergeCell ref="C18:C19"/>
    <mergeCell ref="C20:C21"/>
    <mergeCell ref="C22:C23"/>
    <mergeCell ref="C24:C25"/>
  </mergeCells>
  <phoneticPr fontId="2"/>
  <conditionalFormatting sqref="E9:N9">
    <cfRule type="top10" dxfId="72" priority="510" rank="1"/>
  </conditionalFormatting>
  <conditionalFormatting sqref="E11:N11">
    <cfRule type="top10" dxfId="71" priority="511" rank="1"/>
  </conditionalFormatting>
  <conditionalFormatting sqref="E13:N13">
    <cfRule type="top10" dxfId="70" priority="512" rank="1"/>
  </conditionalFormatting>
  <conditionalFormatting sqref="E15:N15">
    <cfRule type="top10" dxfId="69" priority="513" rank="1"/>
  </conditionalFormatting>
  <conditionalFormatting sqref="E17:N17">
    <cfRule type="top10" dxfId="68" priority="514" rank="1"/>
  </conditionalFormatting>
  <conditionalFormatting sqref="E19:N19">
    <cfRule type="top10" dxfId="67" priority="515" rank="1"/>
  </conditionalFormatting>
  <conditionalFormatting sqref="E21:N21">
    <cfRule type="top10" dxfId="66" priority="516" rank="1"/>
  </conditionalFormatting>
  <conditionalFormatting sqref="E23:N23">
    <cfRule type="top10" dxfId="65" priority="517" rank="1"/>
  </conditionalFormatting>
  <conditionalFormatting sqref="E25:N25">
    <cfRule type="top10" dxfId="64" priority="518" rank="1"/>
  </conditionalFormatting>
  <conditionalFormatting sqref="E27:N27">
    <cfRule type="top10" dxfId="63" priority="519" rank="1"/>
  </conditionalFormatting>
  <conditionalFormatting sqref="E29:N29">
    <cfRule type="top10" dxfId="62" priority="520"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5" ht="15.75" customHeight="1">
      <c r="A1" s="461"/>
    </row>
    <row r="2" spans="1:15" ht="15.75" customHeight="1">
      <c r="B2" s="329" t="s">
        <v>234</v>
      </c>
    </row>
    <row r="3" spans="1:15" ht="15.75" customHeight="1">
      <c r="B3" s="329" t="s">
        <v>310</v>
      </c>
    </row>
    <row r="4" spans="1:15" ht="15.75" customHeight="1">
      <c r="B4" s="329" t="s">
        <v>626</v>
      </c>
    </row>
    <row r="5" spans="1:15" ht="15.75" customHeight="1">
      <c r="B5" s="349" t="s">
        <v>615</v>
      </c>
    </row>
    <row r="6" spans="1:15" ht="3" customHeight="1">
      <c r="B6" s="330"/>
      <c r="C6" s="9"/>
      <c r="D6" s="331"/>
      <c r="E6" s="11"/>
      <c r="F6" s="332"/>
      <c r="G6" s="332"/>
      <c r="H6" s="332"/>
      <c r="I6" s="332"/>
      <c r="J6" s="332"/>
      <c r="K6" s="332"/>
      <c r="L6" s="332"/>
      <c r="M6" s="332"/>
      <c r="N6" s="332"/>
      <c r="O6" s="332"/>
    </row>
    <row r="7" spans="1:15" s="2" customFormat="1" ht="118.5" customHeight="1" thickBot="1">
      <c r="B7" s="333"/>
      <c r="C7" s="21" t="s">
        <v>137</v>
      </c>
      <c r="D7" s="22" t="s">
        <v>42</v>
      </c>
      <c r="E7" s="23" t="s">
        <v>314</v>
      </c>
      <c r="F7" s="334" t="s">
        <v>70</v>
      </c>
      <c r="G7" s="334" t="s">
        <v>71</v>
      </c>
      <c r="H7" s="334" t="s">
        <v>72</v>
      </c>
      <c r="I7" s="334" t="s">
        <v>73</v>
      </c>
      <c r="J7" s="334" t="s">
        <v>74</v>
      </c>
      <c r="K7" s="334" t="s">
        <v>75</v>
      </c>
      <c r="L7" s="334" t="s">
        <v>76</v>
      </c>
      <c r="M7" s="334" t="s">
        <v>77</v>
      </c>
      <c r="N7" s="334" t="s">
        <v>78</v>
      </c>
      <c r="O7" s="334" t="s">
        <v>50</v>
      </c>
    </row>
    <row r="8" spans="1:15" ht="15.75" customHeight="1" thickTop="1">
      <c r="B8" s="467" t="s">
        <v>138</v>
      </c>
      <c r="C8" s="468"/>
      <c r="D8" s="18">
        <v>8936</v>
      </c>
      <c r="E8" s="14">
        <v>1008</v>
      </c>
      <c r="F8" s="4">
        <v>1663</v>
      </c>
      <c r="G8" s="4">
        <v>2543</v>
      </c>
      <c r="H8" s="4">
        <v>1065</v>
      </c>
      <c r="I8" s="4">
        <v>198</v>
      </c>
      <c r="J8" s="4">
        <v>750</v>
      </c>
      <c r="K8" s="4">
        <v>728</v>
      </c>
      <c r="L8" s="4">
        <v>534</v>
      </c>
      <c r="M8" s="4">
        <v>178</v>
      </c>
      <c r="N8" s="4">
        <v>2880</v>
      </c>
      <c r="O8" s="4">
        <v>202</v>
      </c>
    </row>
    <row r="9" spans="1:15" ht="15.75" customHeight="1">
      <c r="B9" s="467"/>
      <c r="C9" s="468"/>
      <c r="D9" s="132">
        <v>100</v>
      </c>
      <c r="E9" s="131">
        <v>11.3</v>
      </c>
      <c r="F9" s="5">
        <v>18.600000000000001</v>
      </c>
      <c r="G9" s="5">
        <v>28.5</v>
      </c>
      <c r="H9" s="5">
        <v>11.9</v>
      </c>
      <c r="I9" s="5">
        <v>2.2000000000000002</v>
      </c>
      <c r="J9" s="5">
        <v>8.4</v>
      </c>
      <c r="K9" s="5">
        <v>8.1</v>
      </c>
      <c r="L9" s="5">
        <v>6</v>
      </c>
      <c r="M9" s="5">
        <v>2</v>
      </c>
      <c r="N9" s="5">
        <v>32.200000000000003</v>
      </c>
      <c r="O9" s="5">
        <v>2.2999999999999998</v>
      </c>
    </row>
    <row r="10" spans="1:15" ht="15.75" customHeight="1">
      <c r="B10" s="470" t="s">
        <v>301</v>
      </c>
      <c r="C10" s="485" t="s">
        <v>302</v>
      </c>
      <c r="D10" s="335">
        <v>2614</v>
      </c>
      <c r="E10" s="12">
        <v>271</v>
      </c>
      <c r="F10" s="336">
        <v>1199</v>
      </c>
      <c r="G10" s="336">
        <v>453</v>
      </c>
      <c r="H10" s="336">
        <v>321</v>
      </c>
      <c r="I10" s="336">
        <v>69</v>
      </c>
      <c r="J10" s="336">
        <v>228</v>
      </c>
      <c r="K10" s="336">
        <v>194</v>
      </c>
      <c r="L10" s="336">
        <v>156</v>
      </c>
      <c r="M10" s="336">
        <v>56</v>
      </c>
      <c r="N10" s="336">
        <v>637</v>
      </c>
      <c r="O10" s="336">
        <v>41</v>
      </c>
    </row>
    <row r="11" spans="1:15" ht="15.75" customHeight="1">
      <c r="B11" s="471"/>
      <c r="C11" s="488"/>
      <c r="D11" s="19">
        <v>100</v>
      </c>
      <c r="E11" s="15">
        <v>10.4</v>
      </c>
      <c r="F11" s="7">
        <v>45.9</v>
      </c>
      <c r="G11" s="7">
        <v>17.3</v>
      </c>
      <c r="H11" s="7">
        <v>12.3</v>
      </c>
      <c r="I11" s="7">
        <v>2.6</v>
      </c>
      <c r="J11" s="7">
        <v>8.6999999999999993</v>
      </c>
      <c r="K11" s="7">
        <v>7.4</v>
      </c>
      <c r="L11" s="7">
        <v>6</v>
      </c>
      <c r="M11" s="7">
        <v>2.1</v>
      </c>
      <c r="N11" s="7">
        <v>24.4</v>
      </c>
      <c r="O11" s="7">
        <v>1.6</v>
      </c>
    </row>
    <row r="12" spans="1:15" ht="15.75" customHeight="1">
      <c r="B12" s="471"/>
      <c r="C12" s="499" t="s">
        <v>303</v>
      </c>
      <c r="D12" s="18">
        <v>1412</v>
      </c>
      <c r="E12" s="14">
        <v>188</v>
      </c>
      <c r="F12" s="4">
        <v>249</v>
      </c>
      <c r="G12" s="4">
        <v>321</v>
      </c>
      <c r="H12" s="4">
        <v>209</v>
      </c>
      <c r="I12" s="4">
        <v>33</v>
      </c>
      <c r="J12" s="4">
        <v>171</v>
      </c>
      <c r="K12" s="4">
        <v>149</v>
      </c>
      <c r="L12" s="4">
        <v>97</v>
      </c>
      <c r="M12" s="4">
        <v>38</v>
      </c>
      <c r="N12" s="4">
        <v>491</v>
      </c>
      <c r="O12" s="4">
        <v>19</v>
      </c>
    </row>
    <row r="13" spans="1:15" ht="15.75" customHeight="1">
      <c r="B13" s="471"/>
      <c r="C13" s="500"/>
      <c r="D13" s="19">
        <v>100</v>
      </c>
      <c r="E13" s="15">
        <v>13.3</v>
      </c>
      <c r="F13" s="7">
        <v>17.600000000000001</v>
      </c>
      <c r="G13" s="7">
        <v>22.7</v>
      </c>
      <c r="H13" s="7">
        <v>14.8</v>
      </c>
      <c r="I13" s="7">
        <v>2.2999999999999998</v>
      </c>
      <c r="J13" s="7">
        <v>12.1</v>
      </c>
      <c r="K13" s="7">
        <v>10.6</v>
      </c>
      <c r="L13" s="7">
        <v>6.9</v>
      </c>
      <c r="M13" s="7">
        <v>2.7</v>
      </c>
      <c r="N13" s="7">
        <v>34.799999999999997</v>
      </c>
      <c r="O13" s="7">
        <v>1.3</v>
      </c>
    </row>
    <row r="14" spans="1:15" ht="15.75" customHeight="1">
      <c r="B14" s="471"/>
      <c r="C14" s="499" t="s">
        <v>304</v>
      </c>
      <c r="D14" s="18">
        <v>248</v>
      </c>
      <c r="E14" s="14">
        <v>44</v>
      </c>
      <c r="F14" s="4">
        <v>58</v>
      </c>
      <c r="G14" s="4">
        <v>60</v>
      </c>
      <c r="H14" s="4">
        <v>45</v>
      </c>
      <c r="I14" s="4">
        <v>6</v>
      </c>
      <c r="J14" s="4">
        <v>45</v>
      </c>
      <c r="K14" s="4">
        <v>36</v>
      </c>
      <c r="L14" s="4">
        <v>24</v>
      </c>
      <c r="M14" s="4">
        <v>10</v>
      </c>
      <c r="N14" s="4">
        <v>65</v>
      </c>
      <c r="O14" s="4">
        <v>3</v>
      </c>
    </row>
    <row r="15" spans="1:15" ht="15.75" customHeight="1">
      <c r="B15" s="471"/>
      <c r="C15" s="499"/>
      <c r="D15" s="132">
        <v>100</v>
      </c>
      <c r="E15" s="131">
        <v>17.7</v>
      </c>
      <c r="F15" s="5">
        <v>23.4</v>
      </c>
      <c r="G15" s="5">
        <v>24.2</v>
      </c>
      <c r="H15" s="5">
        <v>18.100000000000001</v>
      </c>
      <c r="I15" s="5">
        <v>2.4</v>
      </c>
      <c r="J15" s="5">
        <v>18.100000000000001</v>
      </c>
      <c r="K15" s="5">
        <v>14.5</v>
      </c>
      <c r="L15" s="5">
        <v>9.6999999999999993</v>
      </c>
      <c r="M15" s="5">
        <v>4</v>
      </c>
      <c r="N15" s="5">
        <v>26.2</v>
      </c>
      <c r="O15" s="5">
        <v>1.2</v>
      </c>
    </row>
    <row r="16" spans="1:15" ht="15.75" customHeight="1">
      <c r="B16" s="471"/>
      <c r="C16" s="487" t="s">
        <v>34</v>
      </c>
      <c r="D16" s="20">
        <v>2276</v>
      </c>
      <c r="E16" s="16">
        <v>308</v>
      </c>
      <c r="F16" s="8">
        <v>492</v>
      </c>
      <c r="G16" s="8">
        <v>668</v>
      </c>
      <c r="H16" s="8">
        <v>263</v>
      </c>
      <c r="I16" s="8">
        <v>38</v>
      </c>
      <c r="J16" s="8">
        <v>215</v>
      </c>
      <c r="K16" s="8">
        <v>169</v>
      </c>
      <c r="L16" s="8">
        <v>157</v>
      </c>
      <c r="M16" s="8">
        <v>50</v>
      </c>
      <c r="N16" s="8">
        <v>674</v>
      </c>
      <c r="O16" s="8">
        <v>39</v>
      </c>
    </row>
    <row r="17" spans="2:15" ht="15.75" customHeight="1">
      <c r="B17" s="471"/>
      <c r="C17" s="488"/>
      <c r="D17" s="19">
        <v>100</v>
      </c>
      <c r="E17" s="15">
        <v>13.5</v>
      </c>
      <c r="F17" s="7">
        <v>21.6</v>
      </c>
      <c r="G17" s="7">
        <v>29.3</v>
      </c>
      <c r="H17" s="7">
        <v>11.6</v>
      </c>
      <c r="I17" s="7">
        <v>1.7</v>
      </c>
      <c r="J17" s="7">
        <v>9.4</v>
      </c>
      <c r="K17" s="7">
        <v>7.4</v>
      </c>
      <c r="L17" s="7">
        <v>6.9</v>
      </c>
      <c r="M17" s="7">
        <v>2.2000000000000002</v>
      </c>
      <c r="N17" s="7">
        <v>29.6</v>
      </c>
      <c r="O17" s="7">
        <v>1.7</v>
      </c>
    </row>
    <row r="18" spans="2:15" ht="15.75" customHeight="1">
      <c r="B18" s="471"/>
      <c r="C18" s="486" t="s">
        <v>305</v>
      </c>
      <c r="D18" s="18">
        <v>4297</v>
      </c>
      <c r="E18" s="14">
        <v>589</v>
      </c>
      <c r="F18" s="4">
        <v>865</v>
      </c>
      <c r="G18" s="4">
        <v>1344</v>
      </c>
      <c r="H18" s="4">
        <v>515</v>
      </c>
      <c r="I18" s="4">
        <v>97</v>
      </c>
      <c r="J18" s="4">
        <v>411</v>
      </c>
      <c r="K18" s="4">
        <v>336</v>
      </c>
      <c r="L18" s="4">
        <v>294</v>
      </c>
      <c r="M18" s="4">
        <v>78</v>
      </c>
      <c r="N18" s="4">
        <v>1240</v>
      </c>
      <c r="O18" s="4">
        <v>90</v>
      </c>
    </row>
    <row r="19" spans="2:15" ht="15.75" customHeight="1">
      <c r="B19" s="471"/>
      <c r="C19" s="486"/>
      <c r="D19" s="132">
        <v>100</v>
      </c>
      <c r="E19" s="131">
        <v>13.7</v>
      </c>
      <c r="F19" s="5">
        <v>20.100000000000001</v>
      </c>
      <c r="G19" s="5">
        <v>31.3</v>
      </c>
      <c r="H19" s="5">
        <v>12</v>
      </c>
      <c r="I19" s="5">
        <v>2.2999999999999998</v>
      </c>
      <c r="J19" s="5">
        <v>9.6</v>
      </c>
      <c r="K19" s="5">
        <v>7.8</v>
      </c>
      <c r="L19" s="5">
        <v>6.8</v>
      </c>
      <c r="M19" s="5">
        <v>1.8</v>
      </c>
      <c r="N19" s="5">
        <v>28.9</v>
      </c>
      <c r="O19" s="5">
        <v>2.1</v>
      </c>
    </row>
    <row r="20" spans="2:15" ht="15.75" customHeight="1">
      <c r="B20" s="471"/>
      <c r="C20" s="487" t="s">
        <v>306</v>
      </c>
      <c r="D20" s="20">
        <v>2373</v>
      </c>
      <c r="E20" s="16">
        <v>307</v>
      </c>
      <c r="F20" s="8">
        <v>482</v>
      </c>
      <c r="G20" s="8">
        <v>707</v>
      </c>
      <c r="H20" s="8">
        <v>347</v>
      </c>
      <c r="I20" s="8">
        <v>64</v>
      </c>
      <c r="J20" s="8">
        <v>273</v>
      </c>
      <c r="K20" s="8">
        <v>252</v>
      </c>
      <c r="L20" s="8">
        <v>217</v>
      </c>
      <c r="M20" s="8">
        <v>62</v>
      </c>
      <c r="N20" s="8">
        <v>650</v>
      </c>
      <c r="O20" s="8">
        <v>43</v>
      </c>
    </row>
    <row r="21" spans="2:15" ht="15.75" customHeight="1">
      <c r="B21" s="471"/>
      <c r="C21" s="488"/>
      <c r="D21" s="19">
        <v>100</v>
      </c>
      <c r="E21" s="15">
        <v>12.9</v>
      </c>
      <c r="F21" s="7">
        <v>20.3</v>
      </c>
      <c r="G21" s="7">
        <v>29.8</v>
      </c>
      <c r="H21" s="7">
        <v>14.6</v>
      </c>
      <c r="I21" s="7">
        <v>2.7</v>
      </c>
      <c r="J21" s="7">
        <v>11.5</v>
      </c>
      <c r="K21" s="7">
        <v>10.6</v>
      </c>
      <c r="L21" s="7">
        <v>9.1</v>
      </c>
      <c r="M21" s="7">
        <v>2.6</v>
      </c>
      <c r="N21" s="7">
        <v>27.4</v>
      </c>
      <c r="O21" s="7">
        <v>1.8</v>
      </c>
    </row>
    <row r="22" spans="2:15" ht="15.75" customHeight="1">
      <c r="B22" s="471"/>
      <c r="C22" s="486" t="s">
        <v>307</v>
      </c>
      <c r="D22" s="18">
        <v>3405</v>
      </c>
      <c r="E22" s="14">
        <v>423</v>
      </c>
      <c r="F22" s="4">
        <v>568</v>
      </c>
      <c r="G22" s="4">
        <v>1191</v>
      </c>
      <c r="H22" s="4">
        <v>448</v>
      </c>
      <c r="I22" s="4">
        <v>104</v>
      </c>
      <c r="J22" s="4">
        <v>348</v>
      </c>
      <c r="K22" s="4">
        <v>347</v>
      </c>
      <c r="L22" s="4">
        <v>281</v>
      </c>
      <c r="M22" s="4">
        <v>69</v>
      </c>
      <c r="N22" s="4">
        <v>969</v>
      </c>
      <c r="O22" s="4">
        <v>64</v>
      </c>
    </row>
    <row r="23" spans="2:15" ht="15.75" customHeight="1">
      <c r="B23" s="471"/>
      <c r="C23" s="486"/>
      <c r="D23" s="132">
        <v>100</v>
      </c>
      <c r="E23" s="131">
        <v>12.4</v>
      </c>
      <c r="F23" s="5">
        <v>16.7</v>
      </c>
      <c r="G23" s="5">
        <v>35</v>
      </c>
      <c r="H23" s="5">
        <v>13.2</v>
      </c>
      <c r="I23" s="5">
        <v>3.1</v>
      </c>
      <c r="J23" s="5">
        <v>10.199999999999999</v>
      </c>
      <c r="K23" s="5">
        <v>10.199999999999999</v>
      </c>
      <c r="L23" s="5">
        <v>8.3000000000000007</v>
      </c>
      <c r="M23" s="5">
        <v>2</v>
      </c>
      <c r="N23" s="5">
        <v>28.5</v>
      </c>
      <c r="O23" s="5">
        <v>1.9</v>
      </c>
    </row>
    <row r="24" spans="2:15" ht="15.75" customHeight="1">
      <c r="B24" s="471"/>
      <c r="C24" s="487" t="s">
        <v>308</v>
      </c>
      <c r="D24" s="20">
        <v>143</v>
      </c>
      <c r="E24" s="16">
        <v>21</v>
      </c>
      <c r="F24" s="8">
        <v>31</v>
      </c>
      <c r="G24" s="8">
        <v>43</v>
      </c>
      <c r="H24" s="8">
        <v>26</v>
      </c>
      <c r="I24" s="8">
        <v>6</v>
      </c>
      <c r="J24" s="8">
        <v>22</v>
      </c>
      <c r="K24" s="8">
        <v>17</v>
      </c>
      <c r="L24" s="8">
        <v>15</v>
      </c>
      <c r="M24" s="8">
        <v>2</v>
      </c>
      <c r="N24" s="8">
        <v>38</v>
      </c>
      <c r="O24" s="8">
        <v>3</v>
      </c>
    </row>
    <row r="25" spans="2:15" ht="15.75" customHeight="1">
      <c r="B25" s="471"/>
      <c r="C25" s="488"/>
      <c r="D25" s="19">
        <v>100</v>
      </c>
      <c r="E25" s="15">
        <v>14.7</v>
      </c>
      <c r="F25" s="7">
        <v>21.7</v>
      </c>
      <c r="G25" s="7">
        <v>30.1</v>
      </c>
      <c r="H25" s="7">
        <v>18.2</v>
      </c>
      <c r="I25" s="7">
        <v>4.2</v>
      </c>
      <c r="J25" s="7">
        <v>15.4</v>
      </c>
      <c r="K25" s="7">
        <v>11.9</v>
      </c>
      <c r="L25" s="7">
        <v>10.5</v>
      </c>
      <c r="M25" s="7">
        <v>1.4</v>
      </c>
      <c r="N25" s="7">
        <v>26.6</v>
      </c>
      <c r="O25" s="7">
        <v>2.1</v>
      </c>
    </row>
    <row r="26" spans="2:15" ht="15.75" customHeight="1">
      <c r="B26" s="471"/>
      <c r="C26" s="486" t="s">
        <v>35</v>
      </c>
      <c r="D26" s="18">
        <v>1479</v>
      </c>
      <c r="E26" s="14">
        <v>176</v>
      </c>
      <c r="F26" s="4">
        <v>364</v>
      </c>
      <c r="G26" s="4">
        <v>294</v>
      </c>
      <c r="H26" s="4">
        <v>249</v>
      </c>
      <c r="I26" s="4">
        <v>37</v>
      </c>
      <c r="J26" s="4">
        <v>189</v>
      </c>
      <c r="K26" s="4">
        <v>165</v>
      </c>
      <c r="L26" s="4">
        <v>137</v>
      </c>
      <c r="M26" s="4">
        <v>44</v>
      </c>
      <c r="N26" s="4">
        <v>441</v>
      </c>
      <c r="O26" s="4">
        <v>23</v>
      </c>
    </row>
    <row r="27" spans="2:15" ht="15.75" customHeight="1">
      <c r="B27" s="471"/>
      <c r="C27" s="486"/>
      <c r="D27" s="132">
        <v>100</v>
      </c>
      <c r="E27" s="131">
        <v>11.9</v>
      </c>
      <c r="F27" s="5">
        <v>24.6</v>
      </c>
      <c r="G27" s="5">
        <v>19.899999999999999</v>
      </c>
      <c r="H27" s="5">
        <v>16.8</v>
      </c>
      <c r="I27" s="5">
        <v>2.5</v>
      </c>
      <c r="J27" s="5">
        <v>12.8</v>
      </c>
      <c r="K27" s="5">
        <v>11.2</v>
      </c>
      <c r="L27" s="5">
        <v>9.3000000000000007</v>
      </c>
      <c r="M27" s="5">
        <v>3</v>
      </c>
      <c r="N27" s="5">
        <v>29.8</v>
      </c>
      <c r="O27" s="5">
        <v>1.6</v>
      </c>
    </row>
    <row r="28" spans="2:15" ht="15.75" customHeight="1">
      <c r="B28" s="471"/>
      <c r="C28" s="487" t="s">
        <v>309</v>
      </c>
      <c r="D28" s="20">
        <v>734</v>
      </c>
      <c r="E28" s="16">
        <v>66</v>
      </c>
      <c r="F28" s="8">
        <v>37</v>
      </c>
      <c r="G28" s="8">
        <v>188</v>
      </c>
      <c r="H28" s="8">
        <v>83</v>
      </c>
      <c r="I28" s="8">
        <v>18</v>
      </c>
      <c r="J28" s="8">
        <v>36</v>
      </c>
      <c r="K28" s="8">
        <v>48</v>
      </c>
      <c r="L28" s="8">
        <v>26</v>
      </c>
      <c r="M28" s="8">
        <v>21</v>
      </c>
      <c r="N28" s="8">
        <v>363</v>
      </c>
      <c r="O28" s="8">
        <v>11</v>
      </c>
    </row>
    <row r="29" spans="2:15" ht="15.75" customHeight="1">
      <c r="B29" s="472"/>
      <c r="C29" s="489"/>
      <c r="D29" s="17">
        <v>100</v>
      </c>
      <c r="E29" s="13">
        <v>9</v>
      </c>
      <c r="F29" s="6">
        <v>5</v>
      </c>
      <c r="G29" s="6">
        <v>25.6</v>
      </c>
      <c r="H29" s="6">
        <v>11.3</v>
      </c>
      <c r="I29" s="6">
        <v>2.5</v>
      </c>
      <c r="J29" s="6">
        <v>4.9000000000000004</v>
      </c>
      <c r="K29" s="6">
        <v>6.5</v>
      </c>
      <c r="L29" s="6">
        <v>3.5</v>
      </c>
      <c r="M29" s="6">
        <v>2.9</v>
      </c>
      <c r="N29" s="6">
        <v>49.5</v>
      </c>
      <c r="O29" s="6">
        <v>1.5</v>
      </c>
    </row>
  </sheetData>
  <mergeCells count="12">
    <mergeCell ref="C26:C27"/>
    <mergeCell ref="C28:C29"/>
    <mergeCell ref="B8:C9"/>
    <mergeCell ref="B10:B29"/>
    <mergeCell ref="C10:C11"/>
    <mergeCell ref="C12:C13"/>
    <mergeCell ref="C14:C15"/>
    <mergeCell ref="C16:C17"/>
    <mergeCell ref="C18:C19"/>
    <mergeCell ref="C20:C21"/>
    <mergeCell ref="C22:C23"/>
    <mergeCell ref="C24:C25"/>
  </mergeCells>
  <phoneticPr fontId="2"/>
  <conditionalFormatting sqref="E9:O9">
    <cfRule type="top10" dxfId="61" priority="11" rank="1"/>
  </conditionalFormatting>
  <conditionalFormatting sqref="E11:O11">
    <cfRule type="top10" dxfId="60" priority="10" rank="1"/>
  </conditionalFormatting>
  <conditionalFormatting sqref="E13:O13">
    <cfRule type="top10" dxfId="59" priority="9" rank="1"/>
  </conditionalFormatting>
  <conditionalFormatting sqref="E15:O15">
    <cfRule type="top10" dxfId="58" priority="8" rank="1"/>
  </conditionalFormatting>
  <conditionalFormatting sqref="E17:O17">
    <cfRule type="top10" dxfId="57" priority="7" rank="1"/>
  </conditionalFormatting>
  <conditionalFormatting sqref="E19:O19">
    <cfRule type="top10" dxfId="56" priority="6" rank="1"/>
  </conditionalFormatting>
  <conditionalFormatting sqref="E21:O21">
    <cfRule type="top10" dxfId="55" priority="5" rank="1"/>
  </conditionalFormatting>
  <conditionalFormatting sqref="E23:O23">
    <cfRule type="top10" dxfId="54" priority="4" rank="1"/>
  </conditionalFormatting>
  <conditionalFormatting sqref="E25:O25">
    <cfRule type="top10" dxfId="53" priority="3" rank="1"/>
  </conditionalFormatting>
  <conditionalFormatting sqref="E27:O27">
    <cfRule type="top10" dxfId="52" priority="2" rank="1"/>
  </conditionalFormatting>
  <conditionalFormatting sqref="E29:O29">
    <cfRule type="top10" dxfId="51" priority="1" rank="1"/>
  </conditionalFormatting>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1" ht="15.75" customHeight="1">
      <c r="A1" s="461"/>
    </row>
    <row r="2" spans="1:11" ht="15.75" customHeight="1">
      <c r="B2" s="337" t="s">
        <v>316</v>
      </c>
    </row>
    <row r="3" spans="1:11" ht="15.75" customHeight="1">
      <c r="B3" s="337" t="s">
        <v>317</v>
      </c>
    </row>
    <row r="4" spans="1:11" ht="15.75" customHeight="1">
      <c r="B4" s="337" t="s">
        <v>318</v>
      </c>
    </row>
    <row r="6" spans="1:11" ht="3" customHeight="1">
      <c r="B6" s="340"/>
      <c r="C6" s="9"/>
      <c r="D6" s="341"/>
      <c r="E6" s="11"/>
      <c r="F6" s="342"/>
      <c r="G6" s="342"/>
      <c r="H6" s="342"/>
      <c r="I6" s="342"/>
      <c r="J6" s="342"/>
      <c r="K6" s="342"/>
    </row>
    <row r="7" spans="1:11" s="2" customFormat="1" ht="118.5" customHeight="1" thickBot="1">
      <c r="B7" s="343"/>
      <c r="C7" s="21" t="s">
        <v>137</v>
      </c>
      <c r="D7" s="22" t="s">
        <v>42</v>
      </c>
      <c r="E7" s="23" t="s">
        <v>321</v>
      </c>
      <c r="F7" s="344" t="s">
        <v>605</v>
      </c>
      <c r="G7" s="344" t="s">
        <v>606</v>
      </c>
      <c r="H7" s="344" t="s">
        <v>67</v>
      </c>
      <c r="I7" s="344" t="s">
        <v>68</v>
      </c>
      <c r="J7" s="344" t="s">
        <v>69</v>
      </c>
      <c r="K7" s="344" t="s">
        <v>50</v>
      </c>
    </row>
    <row r="8" spans="1:11" ht="15.75" customHeight="1" thickTop="1">
      <c r="B8" s="467" t="s">
        <v>138</v>
      </c>
      <c r="C8" s="468"/>
      <c r="D8" s="18">
        <v>27166</v>
      </c>
      <c r="E8" s="14">
        <v>3480</v>
      </c>
      <c r="F8" s="4">
        <v>6470</v>
      </c>
      <c r="G8" s="4">
        <v>7697</v>
      </c>
      <c r="H8" s="4">
        <v>1688</v>
      </c>
      <c r="I8" s="4">
        <v>2836</v>
      </c>
      <c r="J8" s="4">
        <v>1998</v>
      </c>
      <c r="K8" s="4">
        <v>2997</v>
      </c>
    </row>
    <row r="9" spans="1:11" ht="15.75" customHeight="1">
      <c r="B9" s="467"/>
      <c r="C9" s="468"/>
      <c r="D9" s="132">
        <v>100</v>
      </c>
      <c r="E9" s="131">
        <v>12.8</v>
      </c>
      <c r="F9" s="5">
        <v>23.8</v>
      </c>
      <c r="G9" s="5">
        <v>28.3</v>
      </c>
      <c r="H9" s="5">
        <v>6.2</v>
      </c>
      <c r="I9" s="5">
        <v>10.4</v>
      </c>
      <c r="J9" s="5">
        <v>7.4</v>
      </c>
      <c r="K9" s="5">
        <v>11</v>
      </c>
    </row>
    <row r="10" spans="1:11" ht="15.75" customHeight="1">
      <c r="B10" s="470" t="s">
        <v>315</v>
      </c>
      <c r="C10" s="485" t="s">
        <v>37</v>
      </c>
      <c r="D10" s="345">
        <v>15615</v>
      </c>
      <c r="E10" s="12">
        <v>2287</v>
      </c>
      <c r="F10" s="346">
        <v>4551</v>
      </c>
      <c r="G10" s="346">
        <v>4294</v>
      </c>
      <c r="H10" s="346">
        <v>921</v>
      </c>
      <c r="I10" s="346">
        <v>1420</v>
      </c>
      <c r="J10" s="346">
        <v>919</v>
      </c>
      <c r="K10" s="346">
        <v>1223</v>
      </c>
    </row>
    <row r="11" spans="1:11" ht="15.75" customHeight="1">
      <c r="B11" s="471"/>
      <c r="C11" s="488"/>
      <c r="D11" s="19">
        <v>100</v>
      </c>
      <c r="E11" s="15">
        <v>14.6</v>
      </c>
      <c r="F11" s="7">
        <v>29.1</v>
      </c>
      <c r="G11" s="7">
        <v>27.5</v>
      </c>
      <c r="H11" s="7">
        <v>5.9</v>
      </c>
      <c r="I11" s="7">
        <v>9.1</v>
      </c>
      <c r="J11" s="7">
        <v>5.9</v>
      </c>
      <c r="K11" s="7">
        <v>7.8</v>
      </c>
    </row>
    <row r="12" spans="1:11" ht="15.75" customHeight="1">
      <c r="B12" s="471"/>
      <c r="C12" s="486" t="s">
        <v>38</v>
      </c>
      <c r="D12" s="18">
        <v>4878</v>
      </c>
      <c r="E12" s="14">
        <v>803</v>
      </c>
      <c r="F12" s="4">
        <v>1466</v>
      </c>
      <c r="G12" s="4">
        <v>1199</v>
      </c>
      <c r="H12" s="4">
        <v>196</v>
      </c>
      <c r="I12" s="4">
        <v>421</v>
      </c>
      <c r="J12" s="4">
        <v>334</v>
      </c>
      <c r="K12" s="4">
        <v>459</v>
      </c>
    </row>
    <row r="13" spans="1:11" ht="15.75" customHeight="1">
      <c r="B13" s="471"/>
      <c r="C13" s="488"/>
      <c r="D13" s="19">
        <v>100</v>
      </c>
      <c r="E13" s="15">
        <v>16.5</v>
      </c>
      <c r="F13" s="7">
        <v>30.1</v>
      </c>
      <c r="G13" s="7">
        <v>24.6</v>
      </c>
      <c r="H13" s="7">
        <v>4</v>
      </c>
      <c r="I13" s="7">
        <v>8.6</v>
      </c>
      <c r="J13" s="7">
        <v>6.8</v>
      </c>
      <c r="K13" s="7">
        <v>9.4</v>
      </c>
    </row>
    <row r="14" spans="1:11" ht="15.75" customHeight="1">
      <c r="B14" s="471"/>
      <c r="C14" s="486" t="s">
        <v>39</v>
      </c>
      <c r="D14" s="18">
        <v>10670</v>
      </c>
      <c r="E14" s="14">
        <v>1348</v>
      </c>
      <c r="F14" s="4">
        <v>2807</v>
      </c>
      <c r="G14" s="4">
        <v>3075</v>
      </c>
      <c r="H14" s="4">
        <v>585</v>
      </c>
      <c r="I14" s="4">
        <v>1071</v>
      </c>
      <c r="J14" s="4">
        <v>802</v>
      </c>
      <c r="K14" s="4">
        <v>982</v>
      </c>
    </row>
    <row r="15" spans="1:11" ht="15.75" customHeight="1">
      <c r="B15" s="471"/>
      <c r="C15" s="486"/>
      <c r="D15" s="132">
        <v>100</v>
      </c>
      <c r="E15" s="131">
        <v>12.6</v>
      </c>
      <c r="F15" s="5">
        <v>26.3</v>
      </c>
      <c r="G15" s="5">
        <v>28.8</v>
      </c>
      <c r="H15" s="5">
        <v>5.5</v>
      </c>
      <c r="I15" s="5">
        <v>10</v>
      </c>
      <c r="J15" s="5">
        <v>7.5</v>
      </c>
      <c r="K15" s="5">
        <v>9.1999999999999993</v>
      </c>
    </row>
    <row r="16" spans="1:11" ht="15.75" customHeight="1">
      <c r="B16" s="471"/>
      <c r="C16" s="487" t="s">
        <v>106</v>
      </c>
      <c r="D16" s="20">
        <v>6360</v>
      </c>
      <c r="E16" s="16">
        <v>741</v>
      </c>
      <c r="F16" s="8">
        <v>1365</v>
      </c>
      <c r="G16" s="8">
        <v>2055</v>
      </c>
      <c r="H16" s="8">
        <v>428</v>
      </c>
      <c r="I16" s="8">
        <v>687</v>
      </c>
      <c r="J16" s="8">
        <v>482</v>
      </c>
      <c r="K16" s="8">
        <v>602</v>
      </c>
    </row>
    <row r="17" spans="2:11" ht="15.75" customHeight="1">
      <c r="B17" s="471"/>
      <c r="C17" s="488"/>
      <c r="D17" s="19">
        <v>100</v>
      </c>
      <c r="E17" s="15">
        <v>11.7</v>
      </c>
      <c r="F17" s="7">
        <v>21.5</v>
      </c>
      <c r="G17" s="7">
        <v>32.299999999999997</v>
      </c>
      <c r="H17" s="7">
        <v>6.7</v>
      </c>
      <c r="I17" s="7">
        <v>10.8</v>
      </c>
      <c r="J17" s="7">
        <v>7.6</v>
      </c>
      <c r="K17" s="7">
        <v>9.5</v>
      </c>
    </row>
    <row r="18" spans="2:11" ht="15.75" customHeight="1">
      <c r="B18" s="471"/>
      <c r="C18" s="486" t="s">
        <v>40</v>
      </c>
      <c r="D18" s="18">
        <v>1163</v>
      </c>
      <c r="E18" s="14">
        <v>130</v>
      </c>
      <c r="F18" s="4">
        <v>235</v>
      </c>
      <c r="G18" s="4">
        <v>386</v>
      </c>
      <c r="H18" s="4">
        <v>68</v>
      </c>
      <c r="I18" s="4">
        <v>122</v>
      </c>
      <c r="J18" s="4">
        <v>103</v>
      </c>
      <c r="K18" s="4">
        <v>119</v>
      </c>
    </row>
    <row r="19" spans="2:11" ht="15.75" customHeight="1">
      <c r="B19" s="471"/>
      <c r="C19" s="486"/>
      <c r="D19" s="132">
        <v>100</v>
      </c>
      <c r="E19" s="131">
        <v>11.2</v>
      </c>
      <c r="F19" s="5">
        <v>20.2</v>
      </c>
      <c r="G19" s="5">
        <v>33.200000000000003</v>
      </c>
      <c r="H19" s="5">
        <v>5.8</v>
      </c>
      <c r="I19" s="5">
        <v>10.5</v>
      </c>
      <c r="J19" s="5">
        <v>8.9</v>
      </c>
      <c r="K19" s="5">
        <v>10.199999999999999</v>
      </c>
    </row>
    <row r="20" spans="2:11" ht="15.75" customHeight="1">
      <c r="B20" s="471"/>
      <c r="C20" s="487" t="s">
        <v>41</v>
      </c>
      <c r="D20" s="20">
        <v>2100</v>
      </c>
      <c r="E20" s="16">
        <v>201</v>
      </c>
      <c r="F20" s="8">
        <v>388</v>
      </c>
      <c r="G20" s="8">
        <v>754</v>
      </c>
      <c r="H20" s="8">
        <v>172</v>
      </c>
      <c r="I20" s="8">
        <v>239</v>
      </c>
      <c r="J20" s="8">
        <v>162</v>
      </c>
      <c r="K20" s="8">
        <v>184</v>
      </c>
    </row>
    <row r="21" spans="2:11" ht="15.75" customHeight="1">
      <c r="B21" s="471"/>
      <c r="C21" s="488"/>
      <c r="D21" s="19">
        <v>100</v>
      </c>
      <c r="E21" s="15">
        <v>9.6</v>
      </c>
      <c r="F21" s="7">
        <v>18.5</v>
      </c>
      <c r="G21" s="7">
        <v>35.9</v>
      </c>
      <c r="H21" s="7">
        <v>8.1999999999999993</v>
      </c>
      <c r="I21" s="7">
        <v>11.4</v>
      </c>
      <c r="J21" s="7">
        <v>7.7</v>
      </c>
      <c r="K21" s="7">
        <v>8.8000000000000007</v>
      </c>
    </row>
    <row r="22" spans="2:11" ht="15.75" customHeight="1">
      <c r="B22" s="471"/>
      <c r="C22" s="486" t="s">
        <v>9</v>
      </c>
      <c r="D22" s="18">
        <v>493</v>
      </c>
      <c r="E22" s="14">
        <v>39</v>
      </c>
      <c r="F22" s="4">
        <v>40</v>
      </c>
      <c r="G22" s="4">
        <v>146</v>
      </c>
      <c r="H22" s="4">
        <v>39</v>
      </c>
      <c r="I22" s="4">
        <v>90</v>
      </c>
      <c r="J22" s="4">
        <v>49</v>
      </c>
      <c r="K22" s="4">
        <v>90</v>
      </c>
    </row>
    <row r="23" spans="2:11" ht="15.75" customHeight="1">
      <c r="B23" s="471"/>
      <c r="C23" s="486"/>
      <c r="D23" s="132">
        <v>100</v>
      </c>
      <c r="E23" s="131">
        <v>7.9</v>
      </c>
      <c r="F23" s="5">
        <v>8.1</v>
      </c>
      <c r="G23" s="5">
        <v>29.6</v>
      </c>
      <c r="H23" s="5">
        <v>7.9</v>
      </c>
      <c r="I23" s="5">
        <v>18.3</v>
      </c>
      <c r="J23" s="5">
        <v>9.9</v>
      </c>
      <c r="K23" s="5">
        <v>18.3</v>
      </c>
    </row>
    <row r="24" spans="2:11" ht="15.75" customHeight="1">
      <c r="B24" s="471"/>
      <c r="C24" s="487" t="s">
        <v>10</v>
      </c>
      <c r="D24" s="20">
        <v>1191</v>
      </c>
      <c r="E24" s="16">
        <v>77</v>
      </c>
      <c r="F24" s="8">
        <v>67</v>
      </c>
      <c r="G24" s="8">
        <v>410</v>
      </c>
      <c r="H24" s="8">
        <v>118</v>
      </c>
      <c r="I24" s="8">
        <v>199</v>
      </c>
      <c r="J24" s="8">
        <v>138</v>
      </c>
      <c r="K24" s="8">
        <v>182</v>
      </c>
    </row>
    <row r="25" spans="2:11" ht="15.75" customHeight="1">
      <c r="B25" s="472"/>
      <c r="C25" s="489"/>
      <c r="D25" s="17">
        <v>100</v>
      </c>
      <c r="E25" s="13">
        <v>6.5</v>
      </c>
      <c r="F25" s="6">
        <v>5.6</v>
      </c>
      <c r="G25" s="6">
        <v>34.4</v>
      </c>
      <c r="H25" s="6">
        <v>9.9</v>
      </c>
      <c r="I25" s="6">
        <v>16.7</v>
      </c>
      <c r="J25" s="6">
        <v>11.6</v>
      </c>
      <c r="K25" s="6">
        <v>15.3</v>
      </c>
    </row>
  </sheetData>
  <mergeCells count="10">
    <mergeCell ref="C20:C21"/>
    <mergeCell ref="C22:C23"/>
    <mergeCell ref="C24:C25"/>
    <mergeCell ref="B10:B25"/>
    <mergeCell ref="C18:C19"/>
    <mergeCell ref="B8:C9"/>
    <mergeCell ref="C10:C11"/>
    <mergeCell ref="C12:C13"/>
    <mergeCell ref="C14:C15"/>
    <mergeCell ref="C16:C17"/>
  </mergeCells>
  <phoneticPr fontId="2"/>
  <conditionalFormatting sqref="E9:K9">
    <cfRule type="top10" dxfId="50" priority="521" rank="1"/>
  </conditionalFormatting>
  <conditionalFormatting sqref="E11:K11">
    <cfRule type="top10" dxfId="49" priority="522" rank="1"/>
  </conditionalFormatting>
  <conditionalFormatting sqref="E13:K13">
    <cfRule type="top10" dxfId="48" priority="523" rank="1"/>
  </conditionalFormatting>
  <conditionalFormatting sqref="E15:K15">
    <cfRule type="top10" dxfId="47" priority="524" rank="1"/>
  </conditionalFormatting>
  <conditionalFormatting sqref="E17:K17">
    <cfRule type="top10" dxfId="46" priority="525" rank="1"/>
  </conditionalFormatting>
  <conditionalFormatting sqref="E19:K19">
    <cfRule type="top10" dxfId="45" priority="526" rank="1"/>
  </conditionalFormatting>
  <conditionalFormatting sqref="E21:K21">
    <cfRule type="top10" dxfId="44" priority="527" rank="1"/>
  </conditionalFormatting>
  <conditionalFormatting sqref="E23:K23">
    <cfRule type="top10" dxfId="43" priority="528" rank="1"/>
  </conditionalFormatting>
  <conditionalFormatting sqref="E25:K25">
    <cfRule type="top10" dxfId="42" priority="529"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8" ht="15.75" customHeight="1">
      <c r="A1" s="461"/>
    </row>
    <row r="2" spans="1:8" ht="15.75" customHeight="1">
      <c r="B2" s="338" t="s">
        <v>316</v>
      </c>
    </row>
    <row r="3" spans="1:8" ht="15.75" customHeight="1">
      <c r="B3" s="338" t="s">
        <v>317</v>
      </c>
    </row>
    <row r="4" spans="1:8" ht="15.75" customHeight="1">
      <c r="B4" s="338" t="s">
        <v>319</v>
      </c>
    </row>
    <row r="6" spans="1:8" ht="3" customHeight="1">
      <c r="B6" s="340"/>
      <c r="C6" s="9"/>
      <c r="D6" s="341"/>
      <c r="E6" s="11"/>
      <c r="F6" s="342"/>
      <c r="G6" s="342"/>
      <c r="H6" s="342"/>
    </row>
    <row r="7" spans="1:8" s="2" customFormat="1" ht="118.5" customHeight="1" thickBot="1">
      <c r="B7" s="343"/>
      <c r="C7" s="21" t="s">
        <v>137</v>
      </c>
      <c r="D7" s="22" t="s">
        <v>42</v>
      </c>
      <c r="E7" s="23" t="s">
        <v>275</v>
      </c>
      <c r="F7" s="344" t="s">
        <v>64</v>
      </c>
      <c r="G7" s="344" t="s">
        <v>65</v>
      </c>
      <c r="H7" s="344" t="s">
        <v>50</v>
      </c>
    </row>
    <row r="8" spans="1:8" ht="15.75" customHeight="1" thickTop="1">
      <c r="B8" s="467" t="s">
        <v>138</v>
      </c>
      <c r="C8" s="468"/>
      <c r="D8" s="18">
        <v>27166</v>
      </c>
      <c r="E8" s="14">
        <v>1422</v>
      </c>
      <c r="F8" s="4">
        <v>9482</v>
      </c>
      <c r="G8" s="4">
        <v>13910</v>
      </c>
      <c r="H8" s="4">
        <v>2352</v>
      </c>
    </row>
    <row r="9" spans="1:8" ht="15.75" customHeight="1">
      <c r="B9" s="467"/>
      <c r="C9" s="468"/>
      <c r="D9" s="132">
        <v>100</v>
      </c>
      <c r="E9" s="131">
        <v>5.2</v>
      </c>
      <c r="F9" s="5">
        <v>34.9</v>
      </c>
      <c r="G9" s="5">
        <v>51.2</v>
      </c>
      <c r="H9" s="5">
        <v>8.6999999999999993</v>
      </c>
    </row>
    <row r="10" spans="1:8" ht="15.75" customHeight="1">
      <c r="B10" s="470" t="s">
        <v>315</v>
      </c>
      <c r="C10" s="485" t="s">
        <v>37</v>
      </c>
      <c r="D10" s="345">
        <v>15615</v>
      </c>
      <c r="E10" s="12">
        <v>857</v>
      </c>
      <c r="F10" s="346">
        <v>6136</v>
      </c>
      <c r="G10" s="346">
        <v>7693</v>
      </c>
      <c r="H10" s="346">
        <v>929</v>
      </c>
    </row>
    <row r="11" spans="1:8" ht="15.75" customHeight="1">
      <c r="B11" s="471"/>
      <c r="C11" s="488"/>
      <c r="D11" s="19">
        <v>100</v>
      </c>
      <c r="E11" s="15">
        <v>5.5</v>
      </c>
      <c r="F11" s="7">
        <v>39.299999999999997</v>
      </c>
      <c r="G11" s="7">
        <v>49.3</v>
      </c>
      <c r="H11" s="7">
        <v>5.9</v>
      </c>
    </row>
    <row r="12" spans="1:8" ht="15.75" customHeight="1">
      <c r="B12" s="471"/>
      <c r="C12" s="486" t="s">
        <v>38</v>
      </c>
      <c r="D12" s="18">
        <v>4878</v>
      </c>
      <c r="E12" s="14">
        <v>270</v>
      </c>
      <c r="F12" s="4">
        <v>1741</v>
      </c>
      <c r="G12" s="4">
        <v>2527</v>
      </c>
      <c r="H12" s="4">
        <v>340</v>
      </c>
    </row>
    <row r="13" spans="1:8" ht="15.75" customHeight="1">
      <c r="B13" s="471"/>
      <c r="C13" s="488"/>
      <c r="D13" s="19">
        <v>100</v>
      </c>
      <c r="E13" s="15">
        <v>5.5</v>
      </c>
      <c r="F13" s="7">
        <v>35.700000000000003</v>
      </c>
      <c r="G13" s="7">
        <v>51.8</v>
      </c>
      <c r="H13" s="7">
        <v>7</v>
      </c>
    </row>
    <row r="14" spans="1:8" ht="15.75" customHeight="1">
      <c r="B14" s="471"/>
      <c r="C14" s="486" t="s">
        <v>39</v>
      </c>
      <c r="D14" s="18">
        <v>10670</v>
      </c>
      <c r="E14" s="14">
        <v>591</v>
      </c>
      <c r="F14" s="4">
        <v>4114</v>
      </c>
      <c r="G14" s="4">
        <v>5236</v>
      </c>
      <c r="H14" s="4">
        <v>729</v>
      </c>
    </row>
    <row r="15" spans="1:8" ht="15.75" customHeight="1">
      <c r="B15" s="471"/>
      <c r="C15" s="486"/>
      <c r="D15" s="132">
        <v>100</v>
      </c>
      <c r="E15" s="131">
        <v>5.5</v>
      </c>
      <c r="F15" s="5">
        <v>38.6</v>
      </c>
      <c r="G15" s="5">
        <v>49.1</v>
      </c>
      <c r="H15" s="5">
        <v>6.8</v>
      </c>
    </row>
    <row r="16" spans="1:8" ht="15.75" customHeight="1">
      <c r="B16" s="471"/>
      <c r="C16" s="487" t="s">
        <v>106</v>
      </c>
      <c r="D16" s="20">
        <v>6360</v>
      </c>
      <c r="E16" s="16">
        <v>342</v>
      </c>
      <c r="F16" s="8">
        <v>2320</v>
      </c>
      <c r="G16" s="8">
        <v>3210</v>
      </c>
      <c r="H16" s="8">
        <v>488</v>
      </c>
    </row>
    <row r="17" spans="2:8" ht="15.75" customHeight="1">
      <c r="B17" s="471"/>
      <c r="C17" s="488"/>
      <c r="D17" s="19">
        <v>100</v>
      </c>
      <c r="E17" s="15">
        <v>5.4</v>
      </c>
      <c r="F17" s="7">
        <v>36.5</v>
      </c>
      <c r="G17" s="7">
        <v>50.5</v>
      </c>
      <c r="H17" s="7">
        <v>7.7</v>
      </c>
    </row>
    <row r="18" spans="2:8" ht="15.75" customHeight="1">
      <c r="B18" s="471"/>
      <c r="C18" s="486" t="s">
        <v>40</v>
      </c>
      <c r="D18" s="18">
        <v>1163</v>
      </c>
      <c r="E18" s="14">
        <v>109</v>
      </c>
      <c r="F18" s="4">
        <v>453</v>
      </c>
      <c r="G18" s="4">
        <v>515</v>
      </c>
      <c r="H18" s="4">
        <v>86</v>
      </c>
    </row>
    <row r="19" spans="2:8" ht="15.75" customHeight="1">
      <c r="B19" s="471"/>
      <c r="C19" s="486"/>
      <c r="D19" s="132">
        <v>100</v>
      </c>
      <c r="E19" s="131">
        <v>9.4</v>
      </c>
      <c r="F19" s="5">
        <v>39</v>
      </c>
      <c r="G19" s="5">
        <v>44.3</v>
      </c>
      <c r="H19" s="5">
        <v>7.4</v>
      </c>
    </row>
    <row r="20" spans="2:8" ht="15.75" customHeight="1">
      <c r="B20" s="471"/>
      <c r="C20" s="487" t="s">
        <v>41</v>
      </c>
      <c r="D20" s="20">
        <v>2100</v>
      </c>
      <c r="E20" s="16">
        <v>160</v>
      </c>
      <c r="F20" s="8">
        <v>843</v>
      </c>
      <c r="G20" s="8">
        <v>957</v>
      </c>
      <c r="H20" s="8">
        <v>140</v>
      </c>
    </row>
    <row r="21" spans="2:8" ht="15.75" customHeight="1">
      <c r="B21" s="471"/>
      <c r="C21" s="488"/>
      <c r="D21" s="19">
        <v>100</v>
      </c>
      <c r="E21" s="15">
        <v>7.6</v>
      </c>
      <c r="F21" s="7">
        <v>40.1</v>
      </c>
      <c r="G21" s="7">
        <v>45.6</v>
      </c>
      <c r="H21" s="7">
        <v>6.7</v>
      </c>
    </row>
    <row r="22" spans="2:8" ht="15.75" customHeight="1">
      <c r="B22" s="471"/>
      <c r="C22" s="486" t="s">
        <v>9</v>
      </c>
      <c r="D22" s="18">
        <v>493</v>
      </c>
      <c r="E22" s="14">
        <v>32</v>
      </c>
      <c r="F22" s="4">
        <v>102</v>
      </c>
      <c r="G22" s="4">
        <v>293</v>
      </c>
      <c r="H22" s="4">
        <v>66</v>
      </c>
    </row>
    <row r="23" spans="2:8" ht="15.75" customHeight="1">
      <c r="B23" s="471"/>
      <c r="C23" s="486"/>
      <c r="D23" s="132">
        <v>100</v>
      </c>
      <c r="E23" s="131">
        <v>6.5</v>
      </c>
      <c r="F23" s="5">
        <v>20.7</v>
      </c>
      <c r="G23" s="5">
        <v>59.4</v>
      </c>
      <c r="H23" s="5">
        <v>13.4</v>
      </c>
    </row>
    <row r="24" spans="2:8" ht="15.75" customHeight="1">
      <c r="B24" s="471"/>
      <c r="C24" s="487" t="s">
        <v>10</v>
      </c>
      <c r="D24" s="20">
        <v>1191</v>
      </c>
      <c r="E24" s="16">
        <v>31</v>
      </c>
      <c r="F24" s="8">
        <v>210</v>
      </c>
      <c r="G24" s="8">
        <v>810</v>
      </c>
      <c r="H24" s="8">
        <v>140</v>
      </c>
    </row>
    <row r="25" spans="2:8" ht="15.75" customHeight="1">
      <c r="B25" s="472"/>
      <c r="C25" s="489"/>
      <c r="D25" s="17">
        <v>100</v>
      </c>
      <c r="E25" s="13">
        <v>2.6</v>
      </c>
      <c r="F25" s="6">
        <v>17.600000000000001</v>
      </c>
      <c r="G25" s="6">
        <v>68</v>
      </c>
      <c r="H25" s="6">
        <v>11.8</v>
      </c>
    </row>
  </sheetData>
  <mergeCells count="10">
    <mergeCell ref="C18:C19"/>
    <mergeCell ref="C20:C21"/>
    <mergeCell ref="C22:C23"/>
    <mergeCell ref="C24:C25"/>
    <mergeCell ref="B10:B25"/>
    <mergeCell ref="B8:C9"/>
    <mergeCell ref="C10:C11"/>
    <mergeCell ref="C12:C13"/>
    <mergeCell ref="C14:C15"/>
    <mergeCell ref="C16:C17"/>
  </mergeCells>
  <phoneticPr fontId="2"/>
  <conditionalFormatting sqref="E9:H9">
    <cfRule type="top10" dxfId="41" priority="530" rank="1"/>
  </conditionalFormatting>
  <conditionalFormatting sqref="E11:H11">
    <cfRule type="top10" dxfId="40" priority="531" rank="1"/>
  </conditionalFormatting>
  <conditionalFormatting sqref="E13:H13">
    <cfRule type="top10" dxfId="39" priority="532" rank="1"/>
  </conditionalFormatting>
  <conditionalFormatting sqref="E15:H15">
    <cfRule type="top10" dxfId="38" priority="533" rank="1"/>
  </conditionalFormatting>
  <conditionalFormatting sqref="E17:H17">
    <cfRule type="top10" dxfId="37" priority="534" rank="1"/>
  </conditionalFormatting>
  <conditionalFormatting sqref="E19:H19">
    <cfRule type="top10" dxfId="36" priority="535" rank="1"/>
  </conditionalFormatting>
  <conditionalFormatting sqref="E21:H21">
    <cfRule type="top10" dxfId="35" priority="536" rank="1"/>
  </conditionalFormatting>
  <conditionalFormatting sqref="E23:H23">
    <cfRule type="top10" dxfId="34" priority="537" rank="1"/>
  </conditionalFormatting>
  <conditionalFormatting sqref="E25:H25">
    <cfRule type="top10" dxfId="33" priority="538"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4" ht="15.75" customHeight="1">
      <c r="A1" s="461"/>
    </row>
    <row r="2" spans="1:14" ht="15.75" customHeight="1">
      <c r="B2" s="339" t="s">
        <v>316</v>
      </c>
    </row>
    <row r="3" spans="1:14" ht="15.75" customHeight="1">
      <c r="B3" s="339" t="s">
        <v>317</v>
      </c>
    </row>
    <row r="4" spans="1:14" ht="15.75" customHeight="1">
      <c r="B4" s="339" t="s">
        <v>320</v>
      </c>
    </row>
    <row r="6" spans="1:14" ht="3" customHeight="1">
      <c r="B6" s="340"/>
      <c r="C6" s="9"/>
      <c r="D6" s="341"/>
      <c r="E6" s="11"/>
      <c r="F6" s="342"/>
      <c r="G6" s="342"/>
      <c r="H6" s="342"/>
      <c r="I6" s="342"/>
      <c r="J6" s="342"/>
      <c r="K6" s="342"/>
      <c r="L6" s="342"/>
      <c r="M6" s="342"/>
      <c r="N6" s="342"/>
    </row>
    <row r="7" spans="1:14" s="2" customFormat="1" ht="118.5" customHeight="1" thickBot="1">
      <c r="B7" s="343"/>
      <c r="C7" s="21" t="s">
        <v>137</v>
      </c>
      <c r="D7" s="22" t="s">
        <v>42</v>
      </c>
      <c r="E7" s="23" t="s">
        <v>225</v>
      </c>
      <c r="F7" s="344" t="s">
        <v>13</v>
      </c>
      <c r="G7" s="344" t="s">
        <v>14</v>
      </c>
      <c r="H7" s="344" t="s">
        <v>15</v>
      </c>
      <c r="I7" s="344" t="s">
        <v>16</v>
      </c>
      <c r="J7" s="344" t="s">
        <v>62</v>
      </c>
      <c r="K7" s="344" t="s">
        <v>63</v>
      </c>
      <c r="L7" s="344" t="s">
        <v>9</v>
      </c>
      <c r="M7" s="344" t="s">
        <v>17</v>
      </c>
      <c r="N7" s="344" t="s">
        <v>50</v>
      </c>
    </row>
    <row r="8" spans="1:14" ht="15.75" customHeight="1" thickTop="1">
      <c r="B8" s="467" t="s">
        <v>138</v>
      </c>
      <c r="C8" s="468"/>
      <c r="D8" s="18">
        <v>27166</v>
      </c>
      <c r="E8" s="14">
        <v>4312</v>
      </c>
      <c r="F8" s="4">
        <v>13140</v>
      </c>
      <c r="G8" s="4">
        <v>1731</v>
      </c>
      <c r="H8" s="4">
        <v>155</v>
      </c>
      <c r="I8" s="4">
        <v>41</v>
      </c>
      <c r="J8" s="4">
        <v>537</v>
      </c>
      <c r="K8" s="4">
        <v>1216</v>
      </c>
      <c r="L8" s="4">
        <v>157</v>
      </c>
      <c r="M8" s="4">
        <v>3701</v>
      </c>
      <c r="N8" s="4">
        <v>2176</v>
      </c>
    </row>
    <row r="9" spans="1:14" ht="15.75" customHeight="1">
      <c r="B9" s="467"/>
      <c r="C9" s="468"/>
      <c r="D9" s="132">
        <v>100</v>
      </c>
      <c r="E9" s="131">
        <v>15.9</v>
      </c>
      <c r="F9" s="5">
        <v>48.4</v>
      </c>
      <c r="G9" s="5">
        <v>6.4</v>
      </c>
      <c r="H9" s="5">
        <v>0.6</v>
      </c>
      <c r="I9" s="5">
        <v>0.2</v>
      </c>
      <c r="J9" s="5">
        <v>2</v>
      </c>
      <c r="K9" s="5">
        <v>4.5</v>
      </c>
      <c r="L9" s="5">
        <v>0.6</v>
      </c>
      <c r="M9" s="5">
        <v>13.6</v>
      </c>
      <c r="N9" s="5">
        <v>8</v>
      </c>
    </row>
    <row r="10" spans="1:14" ht="15.75" customHeight="1">
      <c r="B10" s="470" t="s">
        <v>315</v>
      </c>
      <c r="C10" s="485" t="s">
        <v>37</v>
      </c>
      <c r="D10" s="345">
        <v>15615</v>
      </c>
      <c r="E10" s="12">
        <v>2578</v>
      </c>
      <c r="F10" s="346">
        <v>8461</v>
      </c>
      <c r="G10" s="346">
        <v>873</v>
      </c>
      <c r="H10" s="346">
        <v>47</v>
      </c>
      <c r="I10" s="346">
        <v>8</v>
      </c>
      <c r="J10" s="346">
        <v>258</v>
      </c>
      <c r="K10" s="346">
        <v>563</v>
      </c>
      <c r="L10" s="346">
        <v>69</v>
      </c>
      <c r="M10" s="346">
        <v>1849</v>
      </c>
      <c r="N10" s="346">
        <v>909</v>
      </c>
    </row>
    <row r="11" spans="1:14" ht="15.75" customHeight="1">
      <c r="B11" s="471"/>
      <c r="C11" s="488"/>
      <c r="D11" s="19">
        <v>100</v>
      </c>
      <c r="E11" s="15">
        <v>16.5</v>
      </c>
      <c r="F11" s="7">
        <v>54.2</v>
      </c>
      <c r="G11" s="7">
        <v>5.6</v>
      </c>
      <c r="H11" s="7">
        <v>0.3</v>
      </c>
      <c r="I11" s="7">
        <v>0.1</v>
      </c>
      <c r="J11" s="7">
        <v>1.7</v>
      </c>
      <c r="K11" s="7">
        <v>3.6</v>
      </c>
      <c r="L11" s="7">
        <v>0.4</v>
      </c>
      <c r="M11" s="7">
        <v>11.8</v>
      </c>
      <c r="N11" s="7">
        <v>5.8</v>
      </c>
    </row>
    <row r="12" spans="1:14" ht="15.75" customHeight="1">
      <c r="B12" s="471"/>
      <c r="C12" s="486" t="s">
        <v>38</v>
      </c>
      <c r="D12" s="18">
        <v>4878</v>
      </c>
      <c r="E12" s="14">
        <v>730</v>
      </c>
      <c r="F12" s="4">
        <v>2626</v>
      </c>
      <c r="G12" s="4">
        <v>350</v>
      </c>
      <c r="H12" s="4">
        <v>39</v>
      </c>
      <c r="I12" s="4">
        <v>2</v>
      </c>
      <c r="J12" s="4">
        <v>49</v>
      </c>
      <c r="K12" s="4">
        <v>144</v>
      </c>
      <c r="L12" s="4">
        <v>22</v>
      </c>
      <c r="M12" s="4">
        <v>588</v>
      </c>
      <c r="N12" s="4">
        <v>328</v>
      </c>
    </row>
    <row r="13" spans="1:14" ht="15.75" customHeight="1">
      <c r="B13" s="471"/>
      <c r="C13" s="488"/>
      <c r="D13" s="19">
        <v>100</v>
      </c>
      <c r="E13" s="15">
        <v>15</v>
      </c>
      <c r="F13" s="7">
        <v>53.8</v>
      </c>
      <c r="G13" s="7">
        <v>7.2</v>
      </c>
      <c r="H13" s="7">
        <v>0.8</v>
      </c>
      <c r="I13" s="7">
        <v>0</v>
      </c>
      <c r="J13" s="7">
        <v>1</v>
      </c>
      <c r="K13" s="7">
        <v>3</v>
      </c>
      <c r="L13" s="7">
        <v>0.5</v>
      </c>
      <c r="M13" s="7">
        <v>12.1</v>
      </c>
      <c r="N13" s="7">
        <v>6.7</v>
      </c>
    </row>
    <row r="14" spans="1:14" ht="15.75" customHeight="1">
      <c r="B14" s="471"/>
      <c r="C14" s="486" t="s">
        <v>39</v>
      </c>
      <c r="D14" s="18">
        <v>10670</v>
      </c>
      <c r="E14" s="14">
        <v>1752</v>
      </c>
      <c r="F14" s="4">
        <v>5443</v>
      </c>
      <c r="G14" s="4">
        <v>686</v>
      </c>
      <c r="H14" s="4">
        <v>61</v>
      </c>
      <c r="I14" s="4">
        <v>4</v>
      </c>
      <c r="J14" s="4">
        <v>200</v>
      </c>
      <c r="K14" s="4">
        <v>441</v>
      </c>
      <c r="L14" s="4">
        <v>39</v>
      </c>
      <c r="M14" s="4">
        <v>1326</v>
      </c>
      <c r="N14" s="4">
        <v>718</v>
      </c>
    </row>
    <row r="15" spans="1:14" ht="15.75" customHeight="1">
      <c r="B15" s="471"/>
      <c r="C15" s="486"/>
      <c r="D15" s="132">
        <v>100</v>
      </c>
      <c r="E15" s="131">
        <v>16.399999999999999</v>
      </c>
      <c r="F15" s="5">
        <v>51</v>
      </c>
      <c r="G15" s="5">
        <v>6.4</v>
      </c>
      <c r="H15" s="5">
        <v>0.6</v>
      </c>
      <c r="I15" s="5">
        <v>0</v>
      </c>
      <c r="J15" s="5">
        <v>1.9</v>
      </c>
      <c r="K15" s="5">
        <v>4.0999999999999996</v>
      </c>
      <c r="L15" s="5">
        <v>0.4</v>
      </c>
      <c r="M15" s="5">
        <v>12.4</v>
      </c>
      <c r="N15" s="5">
        <v>6.7</v>
      </c>
    </row>
    <row r="16" spans="1:14" ht="15.75" customHeight="1">
      <c r="B16" s="471"/>
      <c r="C16" s="487" t="s">
        <v>106</v>
      </c>
      <c r="D16" s="20">
        <v>6360</v>
      </c>
      <c r="E16" s="16">
        <v>1016</v>
      </c>
      <c r="F16" s="8">
        <v>3086</v>
      </c>
      <c r="G16" s="8">
        <v>402</v>
      </c>
      <c r="H16" s="8">
        <v>44</v>
      </c>
      <c r="I16" s="8">
        <v>23</v>
      </c>
      <c r="J16" s="8">
        <v>144</v>
      </c>
      <c r="K16" s="8">
        <v>330</v>
      </c>
      <c r="L16" s="8">
        <v>35</v>
      </c>
      <c r="M16" s="8">
        <v>844</v>
      </c>
      <c r="N16" s="8">
        <v>436</v>
      </c>
    </row>
    <row r="17" spans="2:14" ht="15.75" customHeight="1">
      <c r="B17" s="471"/>
      <c r="C17" s="488"/>
      <c r="D17" s="19">
        <v>100</v>
      </c>
      <c r="E17" s="15">
        <v>16</v>
      </c>
      <c r="F17" s="7">
        <v>48.5</v>
      </c>
      <c r="G17" s="7">
        <v>6.3</v>
      </c>
      <c r="H17" s="7">
        <v>0.7</v>
      </c>
      <c r="I17" s="7">
        <v>0.4</v>
      </c>
      <c r="J17" s="7">
        <v>2.2999999999999998</v>
      </c>
      <c r="K17" s="7">
        <v>5.2</v>
      </c>
      <c r="L17" s="7">
        <v>0.6</v>
      </c>
      <c r="M17" s="7">
        <v>13.3</v>
      </c>
      <c r="N17" s="7">
        <v>6.9</v>
      </c>
    </row>
    <row r="18" spans="2:14" ht="15.75" customHeight="1">
      <c r="B18" s="471"/>
      <c r="C18" s="486" t="s">
        <v>40</v>
      </c>
      <c r="D18" s="18">
        <v>1163</v>
      </c>
      <c r="E18" s="14">
        <v>179</v>
      </c>
      <c r="F18" s="4">
        <v>568</v>
      </c>
      <c r="G18" s="4">
        <v>75</v>
      </c>
      <c r="H18" s="4">
        <v>21</v>
      </c>
      <c r="I18" s="4">
        <v>1</v>
      </c>
      <c r="J18" s="4">
        <v>36</v>
      </c>
      <c r="K18" s="4">
        <v>58</v>
      </c>
      <c r="L18" s="4">
        <v>5</v>
      </c>
      <c r="M18" s="4">
        <v>143</v>
      </c>
      <c r="N18" s="4">
        <v>77</v>
      </c>
    </row>
    <row r="19" spans="2:14" ht="15.75" customHeight="1">
      <c r="B19" s="471"/>
      <c r="C19" s="486"/>
      <c r="D19" s="132">
        <v>100</v>
      </c>
      <c r="E19" s="131">
        <v>15.4</v>
      </c>
      <c r="F19" s="5">
        <v>48.8</v>
      </c>
      <c r="G19" s="5">
        <v>6.4</v>
      </c>
      <c r="H19" s="5">
        <v>1.8</v>
      </c>
      <c r="I19" s="5">
        <v>0.1</v>
      </c>
      <c r="J19" s="5">
        <v>3.1</v>
      </c>
      <c r="K19" s="5">
        <v>5</v>
      </c>
      <c r="L19" s="5">
        <v>0.4</v>
      </c>
      <c r="M19" s="5">
        <v>12.3</v>
      </c>
      <c r="N19" s="5">
        <v>6.6</v>
      </c>
    </row>
    <row r="20" spans="2:14" ht="15.75" customHeight="1">
      <c r="B20" s="471"/>
      <c r="C20" s="487" t="s">
        <v>41</v>
      </c>
      <c r="D20" s="20">
        <v>2100</v>
      </c>
      <c r="E20" s="16">
        <v>345</v>
      </c>
      <c r="F20" s="8">
        <v>983</v>
      </c>
      <c r="G20" s="8">
        <v>140</v>
      </c>
      <c r="H20" s="8">
        <v>13</v>
      </c>
      <c r="I20" s="8">
        <v>8</v>
      </c>
      <c r="J20" s="8">
        <v>73</v>
      </c>
      <c r="K20" s="8">
        <v>135</v>
      </c>
      <c r="L20" s="8">
        <v>17</v>
      </c>
      <c r="M20" s="8">
        <v>277</v>
      </c>
      <c r="N20" s="8">
        <v>109</v>
      </c>
    </row>
    <row r="21" spans="2:14" ht="15.75" customHeight="1">
      <c r="B21" s="471"/>
      <c r="C21" s="488"/>
      <c r="D21" s="19">
        <v>100</v>
      </c>
      <c r="E21" s="15">
        <v>16.399999999999999</v>
      </c>
      <c r="F21" s="7">
        <v>46.8</v>
      </c>
      <c r="G21" s="7">
        <v>6.7</v>
      </c>
      <c r="H21" s="7">
        <v>0.6</v>
      </c>
      <c r="I21" s="7">
        <v>0.4</v>
      </c>
      <c r="J21" s="7">
        <v>3.5</v>
      </c>
      <c r="K21" s="7">
        <v>6.4</v>
      </c>
      <c r="L21" s="7">
        <v>0.8</v>
      </c>
      <c r="M21" s="7">
        <v>13.2</v>
      </c>
      <c r="N21" s="7">
        <v>5.2</v>
      </c>
    </row>
    <row r="22" spans="2:14" ht="15.75" customHeight="1">
      <c r="B22" s="471"/>
      <c r="C22" s="486" t="s">
        <v>9</v>
      </c>
      <c r="D22" s="18">
        <v>493</v>
      </c>
      <c r="E22" s="14">
        <v>62</v>
      </c>
      <c r="F22" s="4">
        <v>143</v>
      </c>
      <c r="G22" s="4">
        <v>39</v>
      </c>
      <c r="H22" s="4">
        <v>2</v>
      </c>
      <c r="I22" s="4">
        <v>0</v>
      </c>
      <c r="J22" s="4">
        <v>19</v>
      </c>
      <c r="K22" s="4">
        <v>44</v>
      </c>
      <c r="L22" s="4">
        <v>20</v>
      </c>
      <c r="M22" s="4">
        <v>111</v>
      </c>
      <c r="N22" s="4">
        <v>53</v>
      </c>
    </row>
    <row r="23" spans="2:14" ht="15.75" customHeight="1">
      <c r="B23" s="471"/>
      <c r="C23" s="486"/>
      <c r="D23" s="132">
        <v>100</v>
      </c>
      <c r="E23" s="131">
        <v>12.6</v>
      </c>
      <c r="F23" s="5">
        <v>29</v>
      </c>
      <c r="G23" s="5">
        <v>7.9</v>
      </c>
      <c r="H23" s="5">
        <v>0.4</v>
      </c>
      <c r="I23" s="5">
        <v>0</v>
      </c>
      <c r="J23" s="5">
        <v>3.9</v>
      </c>
      <c r="K23" s="5">
        <v>8.9</v>
      </c>
      <c r="L23" s="5">
        <v>4.0999999999999996</v>
      </c>
      <c r="M23" s="5">
        <v>22.5</v>
      </c>
      <c r="N23" s="5">
        <v>10.8</v>
      </c>
    </row>
    <row r="24" spans="2:14" ht="15.75" customHeight="1">
      <c r="B24" s="471"/>
      <c r="C24" s="487" t="s">
        <v>10</v>
      </c>
      <c r="D24" s="20">
        <v>1191</v>
      </c>
      <c r="E24" s="16">
        <v>197</v>
      </c>
      <c r="F24" s="8">
        <v>340</v>
      </c>
      <c r="G24" s="8">
        <v>93</v>
      </c>
      <c r="H24" s="8">
        <v>5</v>
      </c>
      <c r="I24" s="8">
        <v>2</v>
      </c>
      <c r="J24" s="8">
        <v>41</v>
      </c>
      <c r="K24" s="8">
        <v>88</v>
      </c>
      <c r="L24" s="8">
        <v>16</v>
      </c>
      <c r="M24" s="8">
        <v>305</v>
      </c>
      <c r="N24" s="8">
        <v>104</v>
      </c>
    </row>
    <row r="25" spans="2:14" ht="15.75" customHeight="1">
      <c r="B25" s="472"/>
      <c r="C25" s="489"/>
      <c r="D25" s="17">
        <v>100</v>
      </c>
      <c r="E25" s="13">
        <v>16.5</v>
      </c>
      <c r="F25" s="6">
        <v>28.5</v>
      </c>
      <c r="G25" s="6">
        <v>7.8</v>
      </c>
      <c r="H25" s="6">
        <v>0.4</v>
      </c>
      <c r="I25" s="6">
        <v>0.2</v>
      </c>
      <c r="J25" s="6">
        <v>3.4</v>
      </c>
      <c r="K25" s="6">
        <v>7.4</v>
      </c>
      <c r="L25" s="6">
        <v>1.3</v>
      </c>
      <c r="M25" s="6">
        <v>25.6</v>
      </c>
      <c r="N25" s="6">
        <v>8.6999999999999993</v>
      </c>
    </row>
  </sheetData>
  <mergeCells count="10">
    <mergeCell ref="C18:C19"/>
    <mergeCell ref="C20:C21"/>
    <mergeCell ref="C22:C23"/>
    <mergeCell ref="C24:C25"/>
    <mergeCell ref="B10:B25"/>
    <mergeCell ref="B8:C9"/>
    <mergeCell ref="C10:C11"/>
    <mergeCell ref="C12:C13"/>
    <mergeCell ref="C14:C15"/>
    <mergeCell ref="C16:C17"/>
  </mergeCells>
  <phoneticPr fontId="2"/>
  <conditionalFormatting sqref="E9:N9">
    <cfRule type="top10" dxfId="32" priority="539" rank="1"/>
  </conditionalFormatting>
  <conditionalFormatting sqref="E11:N11">
    <cfRule type="top10" dxfId="31" priority="540" rank="1"/>
  </conditionalFormatting>
  <conditionalFormatting sqref="E13:N13">
    <cfRule type="top10" dxfId="30" priority="541" rank="1"/>
  </conditionalFormatting>
  <conditionalFormatting sqref="E15:N15">
    <cfRule type="top10" dxfId="29" priority="542" rank="1"/>
  </conditionalFormatting>
  <conditionalFormatting sqref="E17:N17">
    <cfRule type="top10" dxfId="28" priority="543" rank="1"/>
  </conditionalFormatting>
  <conditionalFormatting sqref="E19:N19">
    <cfRule type="top10" dxfId="27" priority="544" rank="1"/>
  </conditionalFormatting>
  <conditionalFormatting sqref="E21:N21">
    <cfRule type="top10" dxfId="26" priority="545" rank="1"/>
  </conditionalFormatting>
  <conditionalFormatting sqref="E23:N23">
    <cfRule type="top10" dxfId="25" priority="546" rank="1"/>
  </conditionalFormatting>
  <conditionalFormatting sqref="E25:N25">
    <cfRule type="top10" dxfId="24" priority="547"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47" t="s">
        <v>316</v>
      </c>
    </row>
    <row r="3" spans="1:10" ht="15.75" customHeight="1">
      <c r="B3" s="347" t="s">
        <v>322</v>
      </c>
    </row>
    <row r="4" spans="1:10" ht="15.75" customHeight="1">
      <c r="B4" s="347" t="s">
        <v>200</v>
      </c>
    </row>
    <row r="6" spans="1:10" ht="3" customHeight="1">
      <c r="B6" s="350"/>
      <c r="C6" s="9"/>
      <c r="D6" s="351"/>
      <c r="E6" s="11"/>
      <c r="F6" s="352"/>
      <c r="G6" s="352"/>
      <c r="H6" s="352"/>
      <c r="I6" s="352"/>
      <c r="J6" s="352"/>
    </row>
    <row r="7" spans="1:10" s="2" customFormat="1" ht="118.5" customHeight="1" thickBot="1">
      <c r="B7" s="353"/>
      <c r="C7" s="21" t="s">
        <v>137</v>
      </c>
      <c r="D7" s="22" t="s">
        <v>42</v>
      </c>
      <c r="E7" s="23" t="s">
        <v>197</v>
      </c>
      <c r="F7" s="354" t="s">
        <v>59</v>
      </c>
      <c r="G7" s="354" t="s">
        <v>60</v>
      </c>
      <c r="H7" s="354" t="s">
        <v>61</v>
      </c>
      <c r="I7" s="354" t="s">
        <v>17</v>
      </c>
      <c r="J7" s="354" t="s">
        <v>50</v>
      </c>
    </row>
    <row r="8" spans="1:10" ht="15.75" customHeight="1" thickTop="1">
      <c r="B8" s="467" t="s">
        <v>138</v>
      </c>
      <c r="C8" s="468"/>
      <c r="D8" s="18">
        <v>27166</v>
      </c>
      <c r="E8" s="14">
        <v>8165</v>
      </c>
      <c r="F8" s="4">
        <v>10400</v>
      </c>
      <c r="G8" s="4">
        <v>4334</v>
      </c>
      <c r="H8" s="4">
        <v>1228</v>
      </c>
      <c r="I8" s="4">
        <v>1755</v>
      </c>
      <c r="J8" s="4">
        <v>1284</v>
      </c>
    </row>
    <row r="9" spans="1:10" ht="15.75" customHeight="1">
      <c r="B9" s="467"/>
      <c r="C9" s="468"/>
      <c r="D9" s="132">
        <v>100</v>
      </c>
      <c r="E9" s="131">
        <v>30.1</v>
      </c>
      <c r="F9" s="5">
        <v>38.299999999999997</v>
      </c>
      <c r="G9" s="5">
        <v>16</v>
      </c>
      <c r="H9" s="5">
        <v>4.5</v>
      </c>
      <c r="I9" s="5">
        <v>6.5</v>
      </c>
      <c r="J9" s="5">
        <v>4.7</v>
      </c>
    </row>
    <row r="10" spans="1:10" ht="15.75" customHeight="1">
      <c r="B10" s="470" t="s">
        <v>196</v>
      </c>
      <c r="C10" s="485" t="s">
        <v>102</v>
      </c>
      <c r="D10" s="355">
        <v>3578</v>
      </c>
      <c r="E10" s="12">
        <v>1756</v>
      </c>
      <c r="F10" s="356">
        <v>1318</v>
      </c>
      <c r="G10" s="356">
        <v>287</v>
      </c>
      <c r="H10" s="356">
        <v>56</v>
      </c>
      <c r="I10" s="356">
        <v>65</v>
      </c>
      <c r="J10" s="356">
        <v>96</v>
      </c>
    </row>
    <row r="11" spans="1:10" ht="15.75" customHeight="1">
      <c r="B11" s="471"/>
      <c r="C11" s="488"/>
      <c r="D11" s="19">
        <v>100</v>
      </c>
      <c r="E11" s="15">
        <v>49.1</v>
      </c>
      <c r="F11" s="7">
        <v>36.799999999999997</v>
      </c>
      <c r="G11" s="7">
        <v>8</v>
      </c>
      <c r="H11" s="7">
        <v>1.6</v>
      </c>
      <c r="I11" s="7">
        <v>1.8</v>
      </c>
      <c r="J11" s="7">
        <v>2.7</v>
      </c>
    </row>
    <row r="12" spans="1:10" ht="15.75" customHeight="1">
      <c r="B12" s="471"/>
      <c r="C12" s="486" t="s">
        <v>103</v>
      </c>
      <c r="D12" s="18">
        <v>5566</v>
      </c>
      <c r="E12" s="14">
        <v>2344</v>
      </c>
      <c r="F12" s="4">
        <v>2091</v>
      </c>
      <c r="G12" s="4">
        <v>624</v>
      </c>
      <c r="H12" s="4">
        <v>150</v>
      </c>
      <c r="I12" s="4">
        <v>176</v>
      </c>
      <c r="J12" s="4">
        <v>181</v>
      </c>
    </row>
    <row r="13" spans="1:10" ht="15.75" customHeight="1">
      <c r="B13" s="471"/>
      <c r="C13" s="488"/>
      <c r="D13" s="19">
        <v>100</v>
      </c>
      <c r="E13" s="15">
        <v>42.1</v>
      </c>
      <c r="F13" s="7">
        <v>37.6</v>
      </c>
      <c r="G13" s="7">
        <v>11.2</v>
      </c>
      <c r="H13" s="7">
        <v>2.7</v>
      </c>
      <c r="I13" s="7">
        <v>3.2</v>
      </c>
      <c r="J13" s="7">
        <v>3.3</v>
      </c>
    </row>
    <row r="14" spans="1:10" ht="15.75" customHeight="1">
      <c r="B14" s="471"/>
      <c r="C14" s="486" t="s">
        <v>8</v>
      </c>
      <c r="D14" s="18">
        <v>1339</v>
      </c>
      <c r="E14" s="14">
        <v>431</v>
      </c>
      <c r="F14" s="4">
        <v>538</v>
      </c>
      <c r="G14" s="4">
        <v>178</v>
      </c>
      <c r="H14" s="4">
        <v>64</v>
      </c>
      <c r="I14" s="4">
        <v>75</v>
      </c>
      <c r="J14" s="4">
        <v>53</v>
      </c>
    </row>
    <row r="15" spans="1:10" ht="15.75" customHeight="1">
      <c r="B15" s="471"/>
      <c r="C15" s="486"/>
      <c r="D15" s="132">
        <v>100</v>
      </c>
      <c r="E15" s="131">
        <v>32.200000000000003</v>
      </c>
      <c r="F15" s="5">
        <v>40.200000000000003</v>
      </c>
      <c r="G15" s="5">
        <v>13.3</v>
      </c>
      <c r="H15" s="5">
        <v>4.8</v>
      </c>
      <c r="I15" s="5">
        <v>5.6</v>
      </c>
      <c r="J15" s="5">
        <v>4</v>
      </c>
    </row>
    <row r="16" spans="1:10" ht="15.75" customHeight="1">
      <c r="B16" s="471"/>
      <c r="C16" s="487" t="s">
        <v>104</v>
      </c>
      <c r="D16" s="20">
        <v>7413</v>
      </c>
      <c r="E16" s="16">
        <v>2575</v>
      </c>
      <c r="F16" s="8">
        <v>3006</v>
      </c>
      <c r="G16" s="8">
        <v>1014</v>
      </c>
      <c r="H16" s="8">
        <v>242</v>
      </c>
      <c r="I16" s="8">
        <v>353</v>
      </c>
      <c r="J16" s="8">
        <v>223</v>
      </c>
    </row>
    <row r="17" spans="2:10" ht="15.75" customHeight="1">
      <c r="B17" s="471"/>
      <c r="C17" s="488"/>
      <c r="D17" s="19">
        <v>100</v>
      </c>
      <c r="E17" s="15">
        <v>34.700000000000003</v>
      </c>
      <c r="F17" s="7">
        <v>40.6</v>
      </c>
      <c r="G17" s="7">
        <v>13.7</v>
      </c>
      <c r="H17" s="7">
        <v>3.3</v>
      </c>
      <c r="I17" s="7">
        <v>4.8</v>
      </c>
      <c r="J17" s="7">
        <v>3</v>
      </c>
    </row>
    <row r="18" spans="2:10" ht="15.75" customHeight="1">
      <c r="B18" s="471"/>
      <c r="C18" s="486" t="s">
        <v>105</v>
      </c>
      <c r="D18" s="18">
        <v>4549</v>
      </c>
      <c r="E18" s="14">
        <v>1669</v>
      </c>
      <c r="F18" s="4">
        <v>1843</v>
      </c>
      <c r="G18" s="4">
        <v>606</v>
      </c>
      <c r="H18" s="4">
        <v>141</v>
      </c>
      <c r="I18" s="4">
        <v>169</v>
      </c>
      <c r="J18" s="4">
        <v>121</v>
      </c>
    </row>
    <row r="19" spans="2:10" ht="15.75" customHeight="1">
      <c r="B19" s="471"/>
      <c r="C19" s="486"/>
      <c r="D19" s="132">
        <v>100</v>
      </c>
      <c r="E19" s="131">
        <v>36.700000000000003</v>
      </c>
      <c r="F19" s="5">
        <v>40.5</v>
      </c>
      <c r="G19" s="5">
        <v>13.3</v>
      </c>
      <c r="H19" s="5">
        <v>3.1</v>
      </c>
      <c r="I19" s="5">
        <v>3.7</v>
      </c>
      <c r="J19" s="5">
        <v>2.7</v>
      </c>
    </row>
    <row r="20" spans="2:10" ht="15.75" customHeight="1">
      <c r="B20" s="471"/>
      <c r="C20" s="487" t="s">
        <v>9</v>
      </c>
      <c r="D20" s="20">
        <v>2238</v>
      </c>
      <c r="E20" s="16">
        <v>612</v>
      </c>
      <c r="F20" s="8">
        <v>928</v>
      </c>
      <c r="G20" s="8">
        <v>349</v>
      </c>
      <c r="H20" s="8">
        <v>105</v>
      </c>
      <c r="I20" s="8">
        <v>178</v>
      </c>
      <c r="J20" s="8">
        <v>66</v>
      </c>
    </row>
    <row r="21" spans="2:10" ht="15.75" customHeight="1">
      <c r="B21" s="471"/>
      <c r="C21" s="488"/>
      <c r="D21" s="19">
        <v>100</v>
      </c>
      <c r="E21" s="15">
        <v>27.3</v>
      </c>
      <c r="F21" s="7">
        <v>41.5</v>
      </c>
      <c r="G21" s="7">
        <v>15.6</v>
      </c>
      <c r="H21" s="7">
        <v>4.7</v>
      </c>
      <c r="I21" s="7">
        <v>8</v>
      </c>
      <c r="J21" s="7">
        <v>2.9</v>
      </c>
    </row>
    <row r="22" spans="2:10" ht="15.75" customHeight="1">
      <c r="B22" s="471"/>
      <c r="C22" s="486" t="s">
        <v>10</v>
      </c>
      <c r="D22" s="18">
        <v>7023</v>
      </c>
      <c r="E22" s="14">
        <v>1329</v>
      </c>
      <c r="F22" s="4">
        <v>2708</v>
      </c>
      <c r="G22" s="4">
        <v>1564</v>
      </c>
      <c r="H22" s="4">
        <v>523</v>
      </c>
      <c r="I22" s="4">
        <v>730</v>
      </c>
      <c r="J22" s="4">
        <v>169</v>
      </c>
    </row>
    <row r="23" spans="2:10" ht="15.75" customHeight="1">
      <c r="B23" s="472"/>
      <c r="C23" s="489"/>
      <c r="D23" s="17">
        <v>100</v>
      </c>
      <c r="E23" s="13">
        <v>18.899999999999999</v>
      </c>
      <c r="F23" s="6">
        <v>38.6</v>
      </c>
      <c r="G23" s="6">
        <v>22.3</v>
      </c>
      <c r="H23" s="6">
        <v>7.4</v>
      </c>
      <c r="I23" s="6">
        <v>10.4</v>
      </c>
      <c r="J23" s="6">
        <v>2.4</v>
      </c>
    </row>
  </sheetData>
  <mergeCells count="9">
    <mergeCell ref="C20:C21"/>
    <mergeCell ref="C22:C23"/>
    <mergeCell ref="B10:B23"/>
    <mergeCell ref="C18:C19"/>
    <mergeCell ref="B8:C9"/>
    <mergeCell ref="C10:C11"/>
    <mergeCell ref="C12:C13"/>
    <mergeCell ref="C14:C15"/>
    <mergeCell ref="C16:C17"/>
  </mergeCells>
  <phoneticPr fontId="2"/>
  <conditionalFormatting sqref="E9:J9">
    <cfRule type="top10" dxfId="23" priority="548" rank="1"/>
  </conditionalFormatting>
  <conditionalFormatting sqref="E11:J11">
    <cfRule type="top10" dxfId="22" priority="549" rank="1"/>
  </conditionalFormatting>
  <conditionalFormatting sqref="E13:J13">
    <cfRule type="top10" dxfId="21" priority="550" rank="1"/>
  </conditionalFormatting>
  <conditionalFormatting sqref="E15:J15">
    <cfRule type="top10" dxfId="20" priority="551" rank="1"/>
  </conditionalFormatting>
  <conditionalFormatting sqref="E17:J17">
    <cfRule type="top10" dxfId="19" priority="552" rank="1"/>
  </conditionalFormatting>
  <conditionalFormatting sqref="E19:J19">
    <cfRule type="top10" dxfId="18" priority="553" rank="1"/>
  </conditionalFormatting>
  <conditionalFormatting sqref="E21:J21">
    <cfRule type="top10" dxfId="17" priority="554" rank="1"/>
  </conditionalFormatting>
  <conditionalFormatting sqref="E23:J23">
    <cfRule type="top10" dxfId="16" priority="555"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3" ht="15.75" customHeight="1">
      <c r="A1" s="461"/>
    </row>
    <row r="2" spans="1:13" ht="15.75" customHeight="1">
      <c r="B2" s="55" t="s">
        <v>150</v>
      </c>
    </row>
    <row r="3" spans="1:13" ht="15.75" customHeight="1">
      <c r="B3" s="55" t="s">
        <v>151</v>
      </c>
    </row>
    <row r="4" spans="1:13" ht="15.75" customHeight="1">
      <c r="B4" s="55" t="s">
        <v>169</v>
      </c>
    </row>
    <row r="6" spans="1:13" ht="3" customHeight="1">
      <c r="B6" s="56"/>
      <c r="C6" s="9"/>
      <c r="D6" s="57"/>
      <c r="E6" s="11"/>
      <c r="F6" s="58"/>
      <c r="G6" s="58"/>
      <c r="H6" s="58"/>
      <c r="I6" s="58"/>
      <c r="J6" s="58"/>
      <c r="K6" s="58"/>
      <c r="L6" s="58"/>
      <c r="M6" s="58"/>
    </row>
    <row r="7" spans="1:13" s="2" customFormat="1" ht="118.5" customHeight="1" thickBot="1">
      <c r="B7" s="59"/>
      <c r="C7" s="60" t="s">
        <v>137</v>
      </c>
      <c r="D7" s="22" t="s">
        <v>42</v>
      </c>
      <c r="E7" s="23" t="s">
        <v>142</v>
      </c>
      <c r="F7" s="61" t="s">
        <v>43</v>
      </c>
      <c r="G7" s="61" t="s">
        <v>44</v>
      </c>
      <c r="H7" s="61" t="s">
        <v>45</v>
      </c>
      <c r="I7" s="61" t="s">
        <v>46</v>
      </c>
      <c r="J7" s="61" t="s">
        <v>47</v>
      </c>
      <c r="K7" s="61" t="s">
        <v>48</v>
      </c>
      <c r="L7" s="61" t="s">
        <v>49</v>
      </c>
      <c r="M7" s="61" t="s">
        <v>50</v>
      </c>
    </row>
    <row r="8" spans="1:13" ht="15.75" customHeight="1" thickTop="1">
      <c r="B8" s="465" t="s">
        <v>138</v>
      </c>
      <c r="C8" s="466"/>
      <c r="D8" s="18">
        <v>27166</v>
      </c>
      <c r="E8" s="14">
        <v>7960</v>
      </c>
      <c r="F8" s="4">
        <v>11290</v>
      </c>
      <c r="G8" s="4">
        <v>2406</v>
      </c>
      <c r="H8" s="4">
        <v>4988</v>
      </c>
      <c r="I8" s="4">
        <v>2263</v>
      </c>
      <c r="J8" s="4">
        <v>1538</v>
      </c>
      <c r="K8" s="4">
        <v>2373</v>
      </c>
      <c r="L8" s="4">
        <v>1148</v>
      </c>
      <c r="M8" s="4">
        <v>6417</v>
      </c>
    </row>
    <row r="9" spans="1:13" ht="15.75" customHeight="1">
      <c r="B9" s="467"/>
      <c r="C9" s="468"/>
      <c r="D9" s="17">
        <v>100</v>
      </c>
      <c r="E9" s="13">
        <v>29.3</v>
      </c>
      <c r="F9" s="6">
        <v>41.6</v>
      </c>
      <c r="G9" s="6">
        <v>8.9</v>
      </c>
      <c r="H9" s="6">
        <v>18.399999999999999</v>
      </c>
      <c r="I9" s="6">
        <v>8.3000000000000007</v>
      </c>
      <c r="J9" s="6">
        <v>5.7</v>
      </c>
      <c r="K9" s="6">
        <v>8.6999999999999993</v>
      </c>
      <c r="L9" s="6">
        <v>4.2</v>
      </c>
      <c r="M9" s="6">
        <v>23.6</v>
      </c>
    </row>
    <row r="10" spans="1:13" ht="15.75" customHeight="1">
      <c r="B10" s="470" t="s">
        <v>163</v>
      </c>
      <c r="C10" s="469" t="s">
        <v>0</v>
      </c>
      <c r="D10" s="18">
        <v>3528</v>
      </c>
      <c r="E10" s="14">
        <v>1255</v>
      </c>
      <c r="F10" s="4">
        <v>1717</v>
      </c>
      <c r="G10" s="4">
        <v>399</v>
      </c>
      <c r="H10" s="4">
        <v>684</v>
      </c>
      <c r="I10" s="4">
        <v>321</v>
      </c>
      <c r="J10" s="4">
        <v>235</v>
      </c>
      <c r="K10" s="4">
        <v>379</v>
      </c>
      <c r="L10" s="4">
        <v>118</v>
      </c>
      <c r="M10" s="4">
        <v>488</v>
      </c>
    </row>
    <row r="11" spans="1:13" ht="15.75" customHeight="1">
      <c r="B11" s="471"/>
      <c r="C11" s="464"/>
      <c r="D11" s="19">
        <v>100</v>
      </c>
      <c r="E11" s="15">
        <v>35.6</v>
      </c>
      <c r="F11" s="7">
        <v>48.7</v>
      </c>
      <c r="G11" s="7">
        <v>11.3</v>
      </c>
      <c r="H11" s="7">
        <v>19.399999999999999</v>
      </c>
      <c r="I11" s="7">
        <v>9.1</v>
      </c>
      <c r="J11" s="7">
        <v>6.7</v>
      </c>
      <c r="K11" s="7">
        <v>10.7</v>
      </c>
      <c r="L11" s="7">
        <v>3.3</v>
      </c>
      <c r="M11" s="7">
        <v>13.8</v>
      </c>
    </row>
    <row r="12" spans="1:13" ht="15.75" customHeight="1">
      <c r="B12" s="471"/>
      <c r="C12" s="463" t="s">
        <v>1</v>
      </c>
      <c r="D12" s="20">
        <v>1366</v>
      </c>
      <c r="E12" s="16">
        <v>526</v>
      </c>
      <c r="F12" s="8">
        <v>696</v>
      </c>
      <c r="G12" s="8">
        <v>163</v>
      </c>
      <c r="H12" s="8">
        <v>266</v>
      </c>
      <c r="I12" s="8">
        <v>122</v>
      </c>
      <c r="J12" s="8">
        <v>89</v>
      </c>
      <c r="K12" s="8">
        <v>161</v>
      </c>
      <c r="L12" s="8">
        <v>34</v>
      </c>
      <c r="M12" s="8">
        <v>171</v>
      </c>
    </row>
    <row r="13" spans="1:13" ht="15.75" customHeight="1">
      <c r="B13" s="471"/>
      <c r="C13" s="464"/>
      <c r="D13" s="19">
        <v>100</v>
      </c>
      <c r="E13" s="15">
        <v>38.5</v>
      </c>
      <c r="F13" s="7">
        <v>51</v>
      </c>
      <c r="G13" s="7">
        <v>11.9</v>
      </c>
      <c r="H13" s="7">
        <v>19.5</v>
      </c>
      <c r="I13" s="7">
        <v>8.9</v>
      </c>
      <c r="J13" s="7">
        <v>6.5</v>
      </c>
      <c r="K13" s="7">
        <v>11.8</v>
      </c>
      <c r="L13" s="7">
        <v>2.5</v>
      </c>
      <c r="M13" s="7">
        <v>12.5</v>
      </c>
    </row>
    <row r="14" spans="1:13" ht="15.75" customHeight="1">
      <c r="B14" s="471"/>
      <c r="C14" s="463" t="s">
        <v>2</v>
      </c>
      <c r="D14" s="20">
        <v>362</v>
      </c>
      <c r="E14" s="16">
        <v>122</v>
      </c>
      <c r="F14" s="8">
        <v>183</v>
      </c>
      <c r="G14" s="8">
        <v>45</v>
      </c>
      <c r="H14" s="8">
        <v>62</v>
      </c>
      <c r="I14" s="8">
        <v>37</v>
      </c>
      <c r="J14" s="8">
        <v>22</v>
      </c>
      <c r="K14" s="8">
        <v>44</v>
      </c>
      <c r="L14" s="8">
        <v>7</v>
      </c>
      <c r="M14" s="8">
        <v>53</v>
      </c>
    </row>
    <row r="15" spans="1:13" ht="15.75" customHeight="1">
      <c r="B15" s="471"/>
      <c r="C15" s="464"/>
      <c r="D15" s="19">
        <v>100</v>
      </c>
      <c r="E15" s="15">
        <v>33.700000000000003</v>
      </c>
      <c r="F15" s="7">
        <v>50.6</v>
      </c>
      <c r="G15" s="7">
        <v>12.4</v>
      </c>
      <c r="H15" s="7">
        <v>17.100000000000001</v>
      </c>
      <c r="I15" s="7">
        <v>10.199999999999999</v>
      </c>
      <c r="J15" s="7">
        <v>6.1</v>
      </c>
      <c r="K15" s="7">
        <v>12.2</v>
      </c>
      <c r="L15" s="7">
        <v>1.9</v>
      </c>
      <c r="M15" s="7">
        <v>14.6</v>
      </c>
    </row>
    <row r="16" spans="1:13" ht="15.75" customHeight="1">
      <c r="B16" s="471"/>
      <c r="C16" s="463" t="s">
        <v>3</v>
      </c>
      <c r="D16" s="20">
        <v>608</v>
      </c>
      <c r="E16" s="16">
        <v>234</v>
      </c>
      <c r="F16" s="8">
        <v>296</v>
      </c>
      <c r="G16" s="8">
        <v>92</v>
      </c>
      <c r="H16" s="8">
        <v>111</v>
      </c>
      <c r="I16" s="8">
        <v>63</v>
      </c>
      <c r="J16" s="8">
        <v>51</v>
      </c>
      <c r="K16" s="8">
        <v>80</v>
      </c>
      <c r="L16" s="8">
        <v>16</v>
      </c>
      <c r="M16" s="8">
        <v>62</v>
      </c>
    </row>
    <row r="17" spans="2:13" ht="15.75" customHeight="1">
      <c r="B17" s="471"/>
      <c r="C17" s="464"/>
      <c r="D17" s="19">
        <v>100</v>
      </c>
      <c r="E17" s="15">
        <v>38.5</v>
      </c>
      <c r="F17" s="7">
        <v>48.7</v>
      </c>
      <c r="G17" s="7">
        <v>15.1</v>
      </c>
      <c r="H17" s="7">
        <v>18.3</v>
      </c>
      <c r="I17" s="7">
        <v>10.4</v>
      </c>
      <c r="J17" s="7">
        <v>8.4</v>
      </c>
      <c r="K17" s="7">
        <v>13.2</v>
      </c>
      <c r="L17" s="7">
        <v>2.6</v>
      </c>
      <c r="M17" s="7">
        <v>10.199999999999999</v>
      </c>
    </row>
    <row r="18" spans="2:13" ht="15.75" customHeight="1">
      <c r="B18" s="471"/>
      <c r="C18" s="463" t="s">
        <v>4</v>
      </c>
      <c r="D18" s="20">
        <v>1166</v>
      </c>
      <c r="E18" s="16">
        <v>374</v>
      </c>
      <c r="F18" s="8">
        <v>557</v>
      </c>
      <c r="G18" s="8">
        <v>158</v>
      </c>
      <c r="H18" s="8">
        <v>228</v>
      </c>
      <c r="I18" s="8">
        <v>142</v>
      </c>
      <c r="J18" s="8">
        <v>100</v>
      </c>
      <c r="K18" s="8">
        <v>148</v>
      </c>
      <c r="L18" s="8">
        <v>41</v>
      </c>
      <c r="M18" s="8">
        <v>139</v>
      </c>
    </row>
    <row r="19" spans="2:13" ht="15.75" customHeight="1">
      <c r="B19" s="471"/>
      <c r="C19" s="464"/>
      <c r="D19" s="19">
        <v>100</v>
      </c>
      <c r="E19" s="15">
        <v>32.1</v>
      </c>
      <c r="F19" s="7">
        <v>47.8</v>
      </c>
      <c r="G19" s="7">
        <v>13.6</v>
      </c>
      <c r="H19" s="7">
        <v>19.600000000000001</v>
      </c>
      <c r="I19" s="7">
        <v>12.2</v>
      </c>
      <c r="J19" s="7">
        <v>8.6</v>
      </c>
      <c r="K19" s="7">
        <v>12.7</v>
      </c>
      <c r="L19" s="7">
        <v>3.5</v>
      </c>
      <c r="M19" s="7">
        <v>11.9</v>
      </c>
    </row>
    <row r="20" spans="2:13" ht="15.75" customHeight="1">
      <c r="B20" s="471"/>
      <c r="C20" s="463" t="s">
        <v>5</v>
      </c>
      <c r="D20" s="20">
        <v>11655</v>
      </c>
      <c r="E20" s="16">
        <v>3693</v>
      </c>
      <c r="F20" s="8">
        <v>5097</v>
      </c>
      <c r="G20" s="8">
        <v>1001</v>
      </c>
      <c r="H20" s="8">
        <v>2337</v>
      </c>
      <c r="I20" s="8">
        <v>1041</v>
      </c>
      <c r="J20" s="8">
        <v>619</v>
      </c>
      <c r="K20" s="8">
        <v>1091</v>
      </c>
      <c r="L20" s="8">
        <v>687</v>
      </c>
      <c r="M20" s="8">
        <v>2018</v>
      </c>
    </row>
    <row r="21" spans="2:13" ht="15.75" customHeight="1">
      <c r="B21" s="472"/>
      <c r="C21" s="473"/>
      <c r="D21" s="17">
        <v>100</v>
      </c>
      <c r="E21" s="13">
        <v>31.7</v>
      </c>
      <c r="F21" s="6">
        <v>43.7</v>
      </c>
      <c r="G21" s="6">
        <v>8.6</v>
      </c>
      <c r="H21" s="6">
        <v>20.100000000000001</v>
      </c>
      <c r="I21" s="6">
        <v>8.9</v>
      </c>
      <c r="J21" s="6">
        <v>5.3</v>
      </c>
      <c r="K21" s="6">
        <v>9.4</v>
      </c>
      <c r="L21" s="6">
        <v>5.9</v>
      </c>
      <c r="M21" s="6">
        <v>17.3</v>
      </c>
    </row>
  </sheetData>
  <mergeCells count="8">
    <mergeCell ref="C18:C19"/>
    <mergeCell ref="B8:C9"/>
    <mergeCell ref="C10:C11"/>
    <mergeCell ref="C12:C13"/>
    <mergeCell ref="C14:C15"/>
    <mergeCell ref="C16:C17"/>
    <mergeCell ref="B10:B21"/>
    <mergeCell ref="C20:C21"/>
  </mergeCells>
  <phoneticPr fontId="2"/>
  <conditionalFormatting sqref="E9:M9">
    <cfRule type="top10" dxfId="681" priority="63" rank="1"/>
  </conditionalFormatting>
  <conditionalFormatting sqref="E11:M11">
    <cfRule type="top10" dxfId="680" priority="64" rank="1"/>
  </conditionalFormatting>
  <conditionalFormatting sqref="E13:M13">
    <cfRule type="top10" dxfId="679" priority="65" rank="1"/>
  </conditionalFormatting>
  <conditionalFormatting sqref="E15:M15">
    <cfRule type="top10" dxfId="678" priority="66" rank="1"/>
  </conditionalFormatting>
  <conditionalFormatting sqref="E17:M17">
    <cfRule type="top10" dxfId="677" priority="67" rank="1"/>
  </conditionalFormatting>
  <conditionalFormatting sqref="E19:M19">
    <cfRule type="top10" dxfId="676" priority="68" rank="1"/>
  </conditionalFormatting>
  <conditionalFormatting sqref="E21:M21">
    <cfRule type="top10" dxfId="675" priority="69"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48" t="s">
        <v>316</v>
      </c>
    </row>
    <row r="3" spans="1:10" ht="15.75" customHeight="1">
      <c r="B3" s="348" t="s">
        <v>322</v>
      </c>
    </row>
    <row r="4" spans="1:10" ht="15.75" customHeight="1">
      <c r="B4" s="348" t="s">
        <v>183</v>
      </c>
    </row>
    <row r="6" spans="1:10" ht="3" customHeight="1">
      <c r="B6" s="350"/>
      <c r="C6" s="9"/>
      <c r="D6" s="351"/>
      <c r="E6" s="11"/>
      <c r="F6" s="352"/>
      <c r="G6" s="352"/>
      <c r="H6" s="352"/>
      <c r="I6" s="352"/>
      <c r="J6" s="352"/>
    </row>
    <row r="7" spans="1:10" s="2" customFormat="1" ht="118.5" customHeight="1" thickBot="1">
      <c r="B7" s="353"/>
      <c r="C7" s="21" t="s">
        <v>137</v>
      </c>
      <c r="D7" s="22" t="s">
        <v>42</v>
      </c>
      <c r="E7" s="23" t="s">
        <v>323</v>
      </c>
      <c r="F7" s="354" t="s">
        <v>55</v>
      </c>
      <c r="G7" s="354" t="s">
        <v>56</v>
      </c>
      <c r="H7" s="354" t="s">
        <v>57</v>
      </c>
      <c r="I7" s="354" t="s">
        <v>17</v>
      </c>
      <c r="J7" s="354" t="s">
        <v>50</v>
      </c>
    </row>
    <row r="8" spans="1:10" ht="15.75" customHeight="1" thickTop="1">
      <c r="B8" s="467" t="s">
        <v>138</v>
      </c>
      <c r="C8" s="468"/>
      <c r="D8" s="18">
        <v>27166</v>
      </c>
      <c r="E8" s="14">
        <v>2952</v>
      </c>
      <c r="F8" s="4">
        <v>9574</v>
      </c>
      <c r="G8" s="4">
        <v>3762</v>
      </c>
      <c r="H8" s="4">
        <v>1855</v>
      </c>
      <c r="I8" s="4">
        <v>6780</v>
      </c>
      <c r="J8" s="4">
        <v>2243</v>
      </c>
    </row>
    <row r="9" spans="1:10" ht="15.75" customHeight="1">
      <c r="B9" s="467"/>
      <c r="C9" s="468"/>
      <c r="D9" s="132">
        <v>100</v>
      </c>
      <c r="E9" s="131">
        <v>10.9</v>
      </c>
      <c r="F9" s="5">
        <v>35.200000000000003</v>
      </c>
      <c r="G9" s="5">
        <v>13.8</v>
      </c>
      <c r="H9" s="5">
        <v>6.8</v>
      </c>
      <c r="I9" s="5">
        <v>25</v>
      </c>
      <c r="J9" s="5">
        <v>8.3000000000000007</v>
      </c>
    </row>
    <row r="10" spans="1:10" ht="15.75" customHeight="1">
      <c r="B10" s="470" t="s">
        <v>196</v>
      </c>
      <c r="C10" s="485" t="s">
        <v>102</v>
      </c>
      <c r="D10" s="355">
        <v>3578</v>
      </c>
      <c r="E10" s="12">
        <v>656</v>
      </c>
      <c r="F10" s="356">
        <v>1716</v>
      </c>
      <c r="G10" s="356">
        <v>492</v>
      </c>
      <c r="H10" s="356">
        <v>136</v>
      </c>
      <c r="I10" s="356">
        <v>397</v>
      </c>
      <c r="J10" s="356">
        <v>181</v>
      </c>
    </row>
    <row r="11" spans="1:10" ht="15.75" customHeight="1">
      <c r="B11" s="471"/>
      <c r="C11" s="488"/>
      <c r="D11" s="19">
        <v>100</v>
      </c>
      <c r="E11" s="15">
        <v>18.3</v>
      </c>
      <c r="F11" s="7">
        <v>48</v>
      </c>
      <c r="G11" s="7">
        <v>13.8</v>
      </c>
      <c r="H11" s="7">
        <v>3.8</v>
      </c>
      <c r="I11" s="7">
        <v>11.1</v>
      </c>
      <c r="J11" s="7">
        <v>5.0999999999999996</v>
      </c>
    </row>
    <row r="12" spans="1:10" ht="15.75" customHeight="1">
      <c r="B12" s="471"/>
      <c r="C12" s="486" t="s">
        <v>103</v>
      </c>
      <c r="D12" s="18">
        <v>5566</v>
      </c>
      <c r="E12" s="14">
        <v>999</v>
      </c>
      <c r="F12" s="4">
        <v>2564</v>
      </c>
      <c r="G12" s="4">
        <v>739</v>
      </c>
      <c r="H12" s="4">
        <v>202</v>
      </c>
      <c r="I12" s="4">
        <v>746</v>
      </c>
      <c r="J12" s="4">
        <v>316</v>
      </c>
    </row>
    <row r="13" spans="1:10" ht="15.75" customHeight="1">
      <c r="B13" s="471"/>
      <c r="C13" s="488"/>
      <c r="D13" s="19">
        <v>100</v>
      </c>
      <c r="E13" s="15">
        <v>17.899999999999999</v>
      </c>
      <c r="F13" s="7">
        <v>46.1</v>
      </c>
      <c r="G13" s="7">
        <v>13.3</v>
      </c>
      <c r="H13" s="7">
        <v>3.6</v>
      </c>
      <c r="I13" s="7">
        <v>13.4</v>
      </c>
      <c r="J13" s="7">
        <v>5.7</v>
      </c>
    </row>
    <row r="14" spans="1:10" ht="15.75" customHeight="1">
      <c r="B14" s="471"/>
      <c r="C14" s="486" t="s">
        <v>8</v>
      </c>
      <c r="D14" s="18">
        <v>1339</v>
      </c>
      <c r="E14" s="14">
        <v>163</v>
      </c>
      <c r="F14" s="4">
        <v>534</v>
      </c>
      <c r="G14" s="4">
        <v>229</v>
      </c>
      <c r="H14" s="4">
        <v>101</v>
      </c>
      <c r="I14" s="4">
        <v>228</v>
      </c>
      <c r="J14" s="4">
        <v>84</v>
      </c>
    </row>
    <row r="15" spans="1:10" ht="15.75" customHeight="1">
      <c r="B15" s="471"/>
      <c r="C15" s="486"/>
      <c r="D15" s="132">
        <v>100</v>
      </c>
      <c r="E15" s="131">
        <v>12.2</v>
      </c>
      <c r="F15" s="5">
        <v>39.9</v>
      </c>
      <c r="G15" s="5">
        <v>17.100000000000001</v>
      </c>
      <c r="H15" s="5">
        <v>7.5</v>
      </c>
      <c r="I15" s="5">
        <v>17</v>
      </c>
      <c r="J15" s="5">
        <v>6.3</v>
      </c>
    </row>
    <row r="16" spans="1:10" ht="15.75" customHeight="1">
      <c r="B16" s="471"/>
      <c r="C16" s="487" t="s">
        <v>104</v>
      </c>
      <c r="D16" s="20">
        <v>7413</v>
      </c>
      <c r="E16" s="16">
        <v>932</v>
      </c>
      <c r="F16" s="8">
        <v>2959</v>
      </c>
      <c r="G16" s="8">
        <v>1109</v>
      </c>
      <c r="H16" s="8">
        <v>440</v>
      </c>
      <c r="I16" s="8">
        <v>1543</v>
      </c>
      <c r="J16" s="8">
        <v>430</v>
      </c>
    </row>
    <row r="17" spans="2:10" ht="15.75" customHeight="1">
      <c r="B17" s="471"/>
      <c r="C17" s="488"/>
      <c r="D17" s="19">
        <v>100</v>
      </c>
      <c r="E17" s="15">
        <v>12.6</v>
      </c>
      <c r="F17" s="7">
        <v>39.9</v>
      </c>
      <c r="G17" s="7">
        <v>15</v>
      </c>
      <c r="H17" s="7">
        <v>5.9</v>
      </c>
      <c r="I17" s="7">
        <v>20.8</v>
      </c>
      <c r="J17" s="7">
        <v>5.8</v>
      </c>
    </row>
    <row r="18" spans="2:10" ht="15.75" customHeight="1">
      <c r="B18" s="471"/>
      <c r="C18" s="486" t="s">
        <v>105</v>
      </c>
      <c r="D18" s="18">
        <v>4549</v>
      </c>
      <c r="E18" s="14">
        <v>585</v>
      </c>
      <c r="F18" s="4">
        <v>1973</v>
      </c>
      <c r="G18" s="4">
        <v>729</v>
      </c>
      <c r="H18" s="4">
        <v>228</v>
      </c>
      <c r="I18" s="4">
        <v>787</v>
      </c>
      <c r="J18" s="4">
        <v>247</v>
      </c>
    </row>
    <row r="19" spans="2:10" ht="15.75" customHeight="1">
      <c r="B19" s="471"/>
      <c r="C19" s="486"/>
      <c r="D19" s="132">
        <v>100</v>
      </c>
      <c r="E19" s="131">
        <v>12.9</v>
      </c>
      <c r="F19" s="5">
        <v>43.4</v>
      </c>
      <c r="G19" s="5">
        <v>16</v>
      </c>
      <c r="H19" s="5">
        <v>5</v>
      </c>
      <c r="I19" s="5">
        <v>17.3</v>
      </c>
      <c r="J19" s="5">
        <v>5.4</v>
      </c>
    </row>
    <row r="20" spans="2:10" ht="15.75" customHeight="1">
      <c r="B20" s="471"/>
      <c r="C20" s="487" t="s">
        <v>9</v>
      </c>
      <c r="D20" s="20">
        <v>2238</v>
      </c>
      <c r="E20" s="16">
        <v>202</v>
      </c>
      <c r="F20" s="8">
        <v>791</v>
      </c>
      <c r="G20" s="8">
        <v>340</v>
      </c>
      <c r="H20" s="8">
        <v>144</v>
      </c>
      <c r="I20" s="8">
        <v>651</v>
      </c>
      <c r="J20" s="8">
        <v>110</v>
      </c>
    </row>
    <row r="21" spans="2:10" ht="15.75" customHeight="1">
      <c r="B21" s="471"/>
      <c r="C21" s="488"/>
      <c r="D21" s="19">
        <v>100</v>
      </c>
      <c r="E21" s="15">
        <v>9</v>
      </c>
      <c r="F21" s="7">
        <v>35.299999999999997</v>
      </c>
      <c r="G21" s="7">
        <v>15.2</v>
      </c>
      <c r="H21" s="7">
        <v>6.4</v>
      </c>
      <c r="I21" s="7">
        <v>29.1</v>
      </c>
      <c r="J21" s="7">
        <v>4.9000000000000004</v>
      </c>
    </row>
    <row r="22" spans="2:10" ht="15.75" customHeight="1">
      <c r="B22" s="471"/>
      <c r="C22" s="486" t="s">
        <v>10</v>
      </c>
      <c r="D22" s="18">
        <v>7023</v>
      </c>
      <c r="E22" s="14">
        <v>415</v>
      </c>
      <c r="F22" s="4">
        <v>1854</v>
      </c>
      <c r="G22" s="4">
        <v>937</v>
      </c>
      <c r="H22" s="4">
        <v>748</v>
      </c>
      <c r="I22" s="4">
        <v>2658</v>
      </c>
      <c r="J22" s="4">
        <v>411</v>
      </c>
    </row>
    <row r="23" spans="2:10" ht="15.75" customHeight="1">
      <c r="B23" s="472"/>
      <c r="C23" s="489"/>
      <c r="D23" s="17">
        <v>100</v>
      </c>
      <c r="E23" s="13">
        <v>5.9</v>
      </c>
      <c r="F23" s="6">
        <v>26.4</v>
      </c>
      <c r="G23" s="6">
        <v>13.3</v>
      </c>
      <c r="H23" s="6">
        <v>10.7</v>
      </c>
      <c r="I23" s="6">
        <v>37.799999999999997</v>
      </c>
      <c r="J23" s="6">
        <v>5.9</v>
      </c>
    </row>
  </sheetData>
  <mergeCells count="9">
    <mergeCell ref="C18:C19"/>
    <mergeCell ref="C20:C21"/>
    <mergeCell ref="C22:C23"/>
    <mergeCell ref="B10:B23"/>
    <mergeCell ref="B8:C9"/>
    <mergeCell ref="C10:C11"/>
    <mergeCell ref="C12:C13"/>
    <mergeCell ref="C14:C15"/>
    <mergeCell ref="C16:C17"/>
  </mergeCells>
  <phoneticPr fontId="2"/>
  <conditionalFormatting sqref="E9:J9">
    <cfRule type="top10" dxfId="15" priority="556" rank="1"/>
  </conditionalFormatting>
  <conditionalFormatting sqref="E11:J11">
    <cfRule type="top10" dxfId="14" priority="557" rank="1"/>
  </conditionalFormatting>
  <conditionalFormatting sqref="E13:J13">
    <cfRule type="top10" dxfId="13" priority="558" rank="1"/>
  </conditionalFormatting>
  <conditionalFormatting sqref="E15:J15">
    <cfRule type="top10" dxfId="12" priority="559" rank="1"/>
  </conditionalFormatting>
  <conditionalFormatting sqref="E17:J17">
    <cfRule type="top10" dxfId="11" priority="560" rank="1"/>
  </conditionalFormatting>
  <conditionalFormatting sqref="E19:J19">
    <cfRule type="top10" dxfId="10" priority="561" rank="1"/>
  </conditionalFormatting>
  <conditionalFormatting sqref="E21:J21">
    <cfRule type="top10" dxfId="9" priority="562" rank="1"/>
  </conditionalFormatting>
  <conditionalFormatting sqref="E23:J23">
    <cfRule type="top10" dxfId="8" priority="563"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B1" sqref="B1"/>
    </sheetView>
  </sheetViews>
  <sheetFormatPr defaultColWidth="8.625" defaultRowHeight="15.75" customHeight="1"/>
  <cols>
    <col min="1" max="2" width="5.625" style="1" customWidth="1"/>
    <col min="3" max="3" width="20.625" style="1" customWidth="1"/>
    <col min="4" max="16384" width="8.625" style="1"/>
  </cols>
  <sheetData>
    <row r="1" spans="1:10" ht="15.75" customHeight="1">
      <c r="A1" s="461"/>
    </row>
    <row r="2" spans="1:10" ht="15.75" customHeight="1">
      <c r="B2" s="349" t="s">
        <v>316</v>
      </c>
    </row>
    <row r="3" spans="1:10" ht="15.75" customHeight="1">
      <c r="B3" s="349" t="s">
        <v>322</v>
      </c>
    </row>
    <row r="4" spans="1:10" ht="15.75" customHeight="1">
      <c r="B4" s="349" t="s">
        <v>203</v>
      </c>
    </row>
    <row r="6" spans="1:10" ht="3" customHeight="1">
      <c r="B6" s="350"/>
      <c r="C6" s="9"/>
      <c r="D6" s="351"/>
      <c r="E6" s="11"/>
      <c r="F6" s="352"/>
      <c r="G6" s="352"/>
      <c r="H6" s="352"/>
      <c r="I6" s="352"/>
      <c r="J6" s="352"/>
    </row>
    <row r="7" spans="1:10" s="2" customFormat="1" ht="118.5" customHeight="1" thickBot="1">
      <c r="B7" s="353"/>
      <c r="C7" s="21" t="s">
        <v>137</v>
      </c>
      <c r="D7" s="22" t="s">
        <v>42</v>
      </c>
      <c r="E7" s="23" t="s">
        <v>324</v>
      </c>
      <c r="F7" s="354" t="s">
        <v>52</v>
      </c>
      <c r="G7" s="354" t="s">
        <v>53</v>
      </c>
      <c r="H7" s="354" t="s">
        <v>11</v>
      </c>
      <c r="I7" s="354" t="s">
        <v>17</v>
      </c>
      <c r="J7" s="354" t="s">
        <v>50</v>
      </c>
    </row>
    <row r="8" spans="1:10" ht="15.75" customHeight="1" thickTop="1">
      <c r="B8" s="467" t="s">
        <v>138</v>
      </c>
      <c r="C8" s="468"/>
      <c r="D8" s="18">
        <v>27166</v>
      </c>
      <c r="E8" s="14">
        <v>7145</v>
      </c>
      <c r="F8" s="4">
        <v>12150</v>
      </c>
      <c r="G8" s="4">
        <v>3710</v>
      </c>
      <c r="H8" s="4">
        <v>433</v>
      </c>
      <c r="I8" s="4">
        <v>1954</v>
      </c>
      <c r="J8" s="4">
        <v>1774</v>
      </c>
    </row>
    <row r="9" spans="1:10" ht="15.75" customHeight="1">
      <c r="B9" s="467"/>
      <c r="C9" s="468"/>
      <c r="D9" s="132">
        <v>100</v>
      </c>
      <c r="E9" s="131">
        <v>26.3</v>
      </c>
      <c r="F9" s="5">
        <v>44.7</v>
      </c>
      <c r="G9" s="5">
        <v>13.7</v>
      </c>
      <c r="H9" s="5">
        <v>1.6</v>
      </c>
      <c r="I9" s="5">
        <v>7.2</v>
      </c>
      <c r="J9" s="5">
        <v>6.5</v>
      </c>
    </row>
    <row r="10" spans="1:10" ht="15.75" customHeight="1">
      <c r="B10" s="470" t="s">
        <v>196</v>
      </c>
      <c r="C10" s="485" t="s">
        <v>102</v>
      </c>
      <c r="D10" s="355">
        <v>3578</v>
      </c>
      <c r="E10" s="12">
        <v>1306</v>
      </c>
      <c r="F10" s="356">
        <v>1716</v>
      </c>
      <c r="G10" s="356">
        <v>299</v>
      </c>
      <c r="H10" s="356">
        <v>13</v>
      </c>
      <c r="I10" s="356">
        <v>122</v>
      </c>
      <c r="J10" s="356">
        <v>122</v>
      </c>
    </row>
    <row r="11" spans="1:10" ht="15.75" customHeight="1">
      <c r="B11" s="471"/>
      <c r="C11" s="488"/>
      <c r="D11" s="19">
        <v>100</v>
      </c>
      <c r="E11" s="15">
        <v>36.5</v>
      </c>
      <c r="F11" s="7">
        <v>48</v>
      </c>
      <c r="G11" s="7">
        <v>8.4</v>
      </c>
      <c r="H11" s="7">
        <v>0.4</v>
      </c>
      <c r="I11" s="7">
        <v>3.4</v>
      </c>
      <c r="J11" s="7">
        <v>3.4</v>
      </c>
    </row>
    <row r="12" spans="1:10" ht="15.75" customHeight="1">
      <c r="B12" s="471"/>
      <c r="C12" s="486" t="s">
        <v>103</v>
      </c>
      <c r="D12" s="18">
        <v>5566</v>
      </c>
      <c r="E12" s="14">
        <v>1797</v>
      </c>
      <c r="F12" s="4">
        <v>2663</v>
      </c>
      <c r="G12" s="4">
        <v>571</v>
      </c>
      <c r="H12" s="4">
        <v>37</v>
      </c>
      <c r="I12" s="4">
        <v>230</v>
      </c>
      <c r="J12" s="4">
        <v>268</v>
      </c>
    </row>
    <row r="13" spans="1:10" ht="15.75" customHeight="1">
      <c r="B13" s="471"/>
      <c r="C13" s="488"/>
      <c r="D13" s="19">
        <v>100</v>
      </c>
      <c r="E13" s="15">
        <v>32.299999999999997</v>
      </c>
      <c r="F13" s="7">
        <v>47.8</v>
      </c>
      <c r="G13" s="7">
        <v>10.3</v>
      </c>
      <c r="H13" s="7">
        <v>0.7</v>
      </c>
      <c r="I13" s="7">
        <v>4.0999999999999996</v>
      </c>
      <c r="J13" s="7">
        <v>4.8</v>
      </c>
    </row>
    <row r="14" spans="1:10" ht="15.75" customHeight="1">
      <c r="B14" s="471"/>
      <c r="C14" s="486" t="s">
        <v>8</v>
      </c>
      <c r="D14" s="18">
        <v>1339</v>
      </c>
      <c r="E14" s="14">
        <v>379</v>
      </c>
      <c r="F14" s="4">
        <v>578</v>
      </c>
      <c r="G14" s="4">
        <v>192</v>
      </c>
      <c r="H14" s="4">
        <v>18</v>
      </c>
      <c r="I14" s="4">
        <v>102</v>
      </c>
      <c r="J14" s="4">
        <v>70</v>
      </c>
    </row>
    <row r="15" spans="1:10" ht="15.75" customHeight="1">
      <c r="B15" s="471"/>
      <c r="C15" s="486"/>
      <c r="D15" s="132">
        <v>100</v>
      </c>
      <c r="E15" s="131">
        <v>28.3</v>
      </c>
      <c r="F15" s="5">
        <v>43.2</v>
      </c>
      <c r="G15" s="5">
        <v>14.3</v>
      </c>
      <c r="H15" s="5">
        <v>1.3</v>
      </c>
      <c r="I15" s="5">
        <v>7.6</v>
      </c>
      <c r="J15" s="5">
        <v>5.2</v>
      </c>
    </row>
    <row r="16" spans="1:10" ht="15.75" customHeight="1">
      <c r="B16" s="471"/>
      <c r="C16" s="487" t="s">
        <v>104</v>
      </c>
      <c r="D16" s="20">
        <v>7413</v>
      </c>
      <c r="E16" s="16">
        <v>2363</v>
      </c>
      <c r="F16" s="8">
        <v>3492</v>
      </c>
      <c r="G16" s="8">
        <v>783</v>
      </c>
      <c r="H16" s="8">
        <v>56</v>
      </c>
      <c r="I16" s="8">
        <v>380</v>
      </c>
      <c r="J16" s="8">
        <v>339</v>
      </c>
    </row>
    <row r="17" spans="2:10" ht="15.75" customHeight="1">
      <c r="B17" s="471"/>
      <c r="C17" s="488"/>
      <c r="D17" s="19">
        <v>100</v>
      </c>
      <c r="E17" s="15">
        <v>31.9</v>
      </c>
      <c r="F17" s="7">
        <v>47.1</v>
      </c>
      <c r="G17" s="7">
        <v>10.6</v>
      </c>
      <c r="H17" s="7">
        <v>0.8</v>
      </c>
      <c r="I17" s="7">
        <v>5.0999999999999996</v>
      </c>
      <c r="J17" s="7">
        <v>4.5999999999999996</v>
      </c>
    </row>
    <row r="18" spans="2:10" ht="15.75" customHeight="1">
      <c r="B18" s="471"/>
      <c r="C18" s="486" t="s">
        <v>105</v>
      </c>
      <c r="D18" s="18">
        <v>4549</v>
      </c>
      <c r="E18" s="14">
        <v>1438</v>
      </c>
      <c r="F18" s="4">
        <v>2206</v>
      </c>
      <c r="G18" s="4">
        <v>491</v>
      </c>
      <c r="H18" s="4">
        <v>29</v>
      </c>
      <c r="I18" s="4">
        <v>205</v>
      </c>
      <c r="J18" s="4">
        <v>180</v>
      </c>
    </row>
    <row r="19" spans="2:10" ht="15.75" customHeight="1">
      <c r="B19" s="471"/>
      <c r="C19" s="486"/>
      <c r="D19" s="132">
        <v>100</v>
      </c>
      <c r="E19" s="131">
        <v>31.6</v>
      </c>
      <c r="F19" s="5">
        <v>48.5</v>
      </c>
      <c r="G19" s="5">
        <v>10.8</v>
      </c>
      <c r="H19" s="5">
        <v>0.6</v>
      </c>
      <c r="I19" s="5">
        <v>4.5</v>
      </c>
      <c r="J19" s="5">
        <v>4</v>
      </c>
    </row>
    <row r="20" spans="2:10" ht="15.75" customHeight="1">
      <c r="B20" s="471"/>
      <c r="C20" s="487" t="s">
        <v>9</v>
      </c>
      <c r="D20" s="20">
        <v>2238</v>
      </c>
      <c r="E20" s="16">
        <v>637</v>
      </c>
      <c r="F20" s="8">
        <v>1048</v>
      </c>
      <c r="G20" s="8">
        <v>276</v>
      </c>
      <c r="H20" s="8">
        <v>16</v>
      </c>
      <c r="I20" s="8">
        <v>176</v>
      </c>
      <c r="J20" s="8">
        <v>85</v>
      </c>
    </row>
    <row r="21" spans="2:10" ht="15.75" customHeight="1">
      <c r="B21" s="471"/>
      <c r="C21" s="488"/>
      <c r="D21" s="19">
        <v>100</v>
      </c>
      <c r="E21" s="15">
        <v>28.5</v>
      </c>
      <c r="F21" s="7">
        <v>46.8</v>
      </c>
      <c r="G21" s="7">
        <v>12.3</v>
      </c>
      <c r="H21" s="7">
        <v>0.7</v>
      </c>
      <c r="I21" s="7">
        <v>7.9</v>
      </c>
      <c r="J21" s="7">
        <v>3.8</v>
      </c>
    </row>
    <row r="22" spans="2:10" ht="15.75" customHeight="1">
      <c r="B22" s="471"/>
      <c r="C22" s="486" t="s">
        <v>10</v>
      </c>
      <c r="D22" s="18">
        <v>7023</v>
      </c>
      <c r="E22" s="14">
        <v>1320</v>
      </c>
      <c r="F22" s="4">
        <v>2945</v>
      </c>
      <c r="G22" s="4">
        <v>1449</v>
      </c>
      <c r="H22" s="4">
        <v>255</v>
      </c>
      <c r="I22" s="4">
        <v>774</v>
      </c>
      <c r="J22" s="4">
        <v>280</v>
      </c>
    </row>
    <row r="23" spans="2:10" ht="15.75" customHeight="1">
      <c r="B23" s="472"/>
      <c r="C23" s="489"/>
      <c r="D23" s="17">
        <v>100</v>
      </c>
      <c r="E23" s="13">
        <v>18.8</v>
      </c>
      <c r="F23" s="6">
        <v>41.9</v>
      </c>
      <c r="G23" s="6">
        <v>20.6</v>
      </c>
      <c r="H23" s="6">
        <v>3.6</v>
      </c>
      <c r="I23" s="6">
        <v>11</v>
      </c>
      <c r="J23" s="6">
        <v>4</v>
      </c>
    </row>
  </sheetData>
  <mergeCells count="9">
    <mergeCell ref="C18:C19"/>
    <mergeCell ref="C20:C21"/>
    <mergeCell ref="C22:C23"/>
    <mergeCell ref="B10:B23"/>
    <mergeCell ref="B8:C9"/>
    <mergeCell ref="C10:C11"/>
    <mergeCell ref="C12:C13"/>
    <mergeCell ref="C14:C15"/>
    <mergeCell ref="C16:C17"/>
  </mergeCells>
  <phoneticPr fontId="2"/>
  <conditionalFormatting sqref="E9:J9">
    <cfRule type="top10" dxfId="7" priority="564" rank="1"/>
  </conditionalFormatting>
  <conditionalFormatting sqref="E11:J11">
    <cfRule type="top10" dxfId="6" priority="565" rank="1"/>
  </conditionalFormatting>
  <conditionalFormatting sqref="E13:J13">
    <cfRule type="top10" dxfId="5" priority="566" rank="1"/>
  </conditionalFormatting>
  <conditionalFormatting sqref="E15:J15">
    <cfRule type="top10" dxfId="4" priority="567" rank="1"/>
  </conditionalFormatting>
  <conditionalFormatting sqref="E17:J17">
    <cfRule type="top10" dxfId="3" priority="568" rank="1"/>
  </conditionalFormatting>
  <conditionalFormatting sqref="E19:J19">
    <cfRule type="top10" dxfId="2" priority="569" rank="1"/>
  </conditionalFormatting>
  <conditionalFormatting sqref="E21:J21">
    <cfRule type="top10" dxfId="1" priority="570" rank="1"/>
  </conditionalFormatting>
  <conditionalFormatting sqref="E23:J23">
    <cfRule type="top10" dxfId="0" priority="571" rank="1"/>
  </conditionalFormatting>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showGridLines="0" zoomScaleNormal="10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125" defaultRowHeight="13.5"/>
  <cols>
    <col min="1" max="1" width="0.75" style="370" customWidth="1"/>
    <col min="2" max="2" width="12.25" style="430" customWidth="1"/>
    <col min="3" max="3" width="9.625" style="372" customWidth="1"/>
    <col min="4" max="4" width="11.5" style="372" customWidth="1"/>
    <col min="5" max="5" width="7.5" style="372" customWidth="1"/>
    <col min="6" max="7" width="9.625" style="372" customWidth="1"/>
    <col min="8" max="8" width="8.875" style="373" customWidth="1"/>
    <col min="9" max="9" width="9.25" style="374" customWidth="1"/>
    <col min="10" max="10" width="9.25" style="375" customWidth="1"/>
    <col min="11" max="11" width="10" style="376" customWidth="1"/>
    <col min="12" max="13" width="9.25" style="377" customWidth="1"/>
    <col min="14" max="14" width="10" style="431" customWidth="1"/>
    <col min="15" max="256" width="9.125" style="370"/>
    <col min="257" max="257" width="0.75" style="370" customWidth="1"/>
    <col min="258" max="258" width="12.25" style="370" customWidth="1"/>
    <col min="259" max="259" width="9.625" style="370" customWidth="1"/>
    <col min="260" max="260" width="11.5" style="370" customWidth="1"/>
    <col min="261" max="261" width="7.5" style="370" customWidth="1"/>
    <col min="262" max="263" width="9.625" style="370" customWidth="1"/>
    <col min="264" max="264" width="8.875" style="370" customWidth="1"/>
    <col min="265" max="266" width="9.25" style="370" customWidth="1"/>
    <col min="267" max="267" width="10" style="370" customWidth="1"/>
    <col min="268" max="269" width="9.25" style="370" customWidth="1"/>
    <col min="270" max="270" width="10" style="370" customWidth="1"/>
    <col min="271" max="512" width="9.125" style="370"/>
    <col min="513" max="513" width="0.75" style="370" customWidth="1"/>
    <col min="514" max="514" width="12.25" style="370" customWidth="1"/>
    <col min="515" max="515" width="9.625" style="370" customWidth="1"/>
    <col min="516" max="516" width="11.5" style="370" customWidth="1"/>
    <col min="517" max="517" width="7.5" style="370" customWidth="1"/>
    <col min="518" max="519" width="9.625" style="370" customWidth="1"/>
    <col min="520" max="520" width="8.875" style="370" customWidth="1"/>
    <col min="521" max="522" width="9.25" style="370" customWidth="1"/>
    <col min="523" max="523" width="10" style="370" customWidth="1"/>
    <col min="524" max="525" width="9.25" style="370" customWidth="1"/>
    <col min="526" max="526" width="10" style="370" customWidth="1"/>
    <col min="527" max="768" width="9.125" style="370"/>
    <col min="769" max="769" width="0.75" style="370" customWidth="1"/>
    <col min="770" max="770" width="12.25" style="370" customWidth="1"/>
    <col min="771" max="771" width="9.625" style="370" customWidth="1"/>
    <col min="772" max="772" width="11.5" style="370" customWidth="1"/>
    <col min="773" max="773" width="7.5" style="370" customWidth="1"/>
    <col min="774" max="775" width="9.625" style="370" customWidth="1"/>
    <col min="776" max="776" width="8.875" style="370" customWidth="1"/>
    <col min="777" max="778" width="9.25" style="370" customWidth="1"/>
    <col min="779" max="779" width="10" style="370" customWidth="1"/>
    <col min="780" max="781" width="9.25" style="370" customWidth="1"/>
    <col min="782" max="782" width="10" style="370" customWidth="1"/>
    <col min="783" max="1024" width="9.125" style="370"/>
    <col min="1025" max="1025" width="0.75" style="370" customWidth="1"/>
    <col min="1026" max="1026" width="12.25" style="370" customWidth="1"/>
    <col min="1027" max="1027" width="9.625" style="370" customWidth="1"/>
    <col min="1028" max="1028" width="11.5" style="370" customWidth="1"/>
    <col min="1029" max="1029" width="7.5" style="370" customWidth="1"/>
    <col min="1030" max="1031" width="9.625" style="370" customWidth="1"/>
    <col min="1032" max="1032" width="8.875" style="370" customWidth="1"/>
    <col min="1033" max="1034" width="9.25" style="370" customWidth="1"/>
    <col min="1035" max="1035" width="10" style="370" customWidth="1"/>
    <col min="1036" max="1037" width="9.25" style="370" customWidth="1"/>
    <col min="1038" max="1038" width="10" style="370" customWidth="1"/>
    <col min="1039" max="1280" width="9.125" style="370"/>
    <col min="1281" max="1281" width="0.75" style="370" customWidth="1"/>
    <col min="1282" max="1282" width="12.25" style="370" customWidth="1"/>
    <col min="1283" max="1283" width="9.625" style="370" customWidth="1"/>
    <col min="1284" max="1284" width="11.5" style="370" customWidth="1"/>
    <col min="1285" max="1285" width="7.5" style="370" customWidth="1"/>
    <col min="1286" max="1287" width="9.625" style="370" customWidth="1"/>
    <col min="1288" max="1288" width="8.875" style="370" customWidth="1"/>
    <col min="1289" max="1290" width="9.25" style="370" customWidth="1"/>
    <col min="1291" max="1291" width="10" style="370" customWidth="1"/>
    <col min="1292" max="1293" width="9.25" style="370" customWidth="1"/>
    <col min="1294" max="1294" width="10" style="370" customWidth="1"/>
    <col min="1295" max="1536" width="9.125" style="370"/>
    <col min="1537" max="1537" width="0.75" style="370" customWidth="1"/>
    <col min="1538" max="1538" width="12.25" style="370" customWidth="1"/>
    <col min="1539" max="1539" width="9.625" style="370" customWidth="1"/>
    <col min="1540" max="1540" width="11.5" style="370" customWidth="1"/>
    <col min="1541" max="1541" width="7.5" style="370" customWidth="1"/>
    <col min="1542" max="1543" width="9.625" style="370" customWidth="1"/>
    <col min="1544" max="1544" width="8.875" style="370" customWidth="1"/>
    <col min="1545" max="1546" width="9.25" style="370" customWidth="1"/>
    <col min="1547" max="1547" width="10" style="370" customWidth="1"/>
    <col min="1548" max="1549" width="9.25" style="370" customWidth="1"/>
    <col min="1550" max="1550" width="10" style="370" customWidth="1"/>
    <col min="1551" max="1792" width="9.125" style="370"/>
    <col min="1793" max="1793" width="0.75" style="370" customWidth="1"/>
    <col min="1794" max="1794" width="12.25" style="370" customWidth="1"/>
    <col min="1795" max="1795" width="9.625" style="370" customWidth="1"/>
    <col min="1796" max="1796" width="11.5" style="370" customWidth="1"/>
    <col min="1797" max="1797" width="7.5" style="370" customWidth="1"/>
    <col min="1798" max="1799" width="9.625" style="370" customWidth="1"/>
    <col min="1800" max="1800" width="8.875" style="370" customWidth="1"/>
    <col min="1801" max="1802" width="9.25" style="370" customWidth="1"/>
    <col min="1803" max="1803" width="10" style="370" customWidth="1"/>
    <col min="1804" max="1805" width="9.25" style="370" customWidth="1"/>
    <col min="1806" max="1806" width="10" style="370" customWidth="1"/>
    <col min="1807" max="2048" width="9.125" style="370"/>
    <col min="2049" max="2049" width="0.75" style="370" customWidth="1"/>
    <col min="2050" max="2050" width="12.25" style="370" customWidth="1"/>
    <col min="2051" max="2051" width="9.625" style="370" customWidth="1"/>
    <col min="2052" max="2052" width="11.5" style="370" customWidth="1"/>
    <col min="2053" max="2053" width="7.5" style="370" customWidth="1"/>
    <col min="2054" max="2055" width="9.625" style="370" customWidth="1"/>
    <col min="2056" max="2056" width="8.875" style="370" customWidth="1"/>
    <col min="2057" max="2058" width="9.25" style="370" customWidth="1"/>
    <col min="2059" max="2059" width="10" style="370" customWidth="1"/>
    <col min="2060" max="2061" width="9.25" style="370" customWidth="1"/>
    <col min="2062" max="2062" width="10" style="370" customWidth="1"/>
    <col min="2063" max="2304" width="9.125" style="370"/>
    <col min="2305" max="2305" width="0.75" style="370" customWidth="1"/>
    <col min="2306" max="2306" width="12.25" style="370" customWidth="1"/>
    <col min="2307" max="2307" width="9.625" style="370" customWidth="1"/>
    <col min="2308" max="2308" width="11.5" style="370" customWidth="1"/>
    <col min="2309" max="2309" width="7.5" style="370" customWidth="1"/>
    <col min="2310" max="2311" width="9.625" style="370" customWidth="1"/>
    <col min="2312" max="2312" width="8.875" style="370" customWidth="1"/>
    <col min="2313" max="2314" width="9.25" style="370" customWidth="1"/>
    <col min="2315" max="2315" width="10" style="370" customWidth="1"/>
    <col min="2316" max="2317" width="9.25" style="370" customWidth="1"/>
    <col min="2318" max="2318" width="10" style="370" customWidth="1"/>
    <col min="2319" max="2560" width="9.125" style="370"/>
    <col min="2561" max="2561" width="0.75" style="370" customWidth="1"/>
    <col min="2562" max="2562" width="12.25" style="370" customWidth="1"/>
    <col min="2563" max="2563" width="9.625" style="370" customWidth="1"/>
    <col min="2564" max="2564" width="11.5" style="370" customWidth="1"/>
    <col min="2565" max="2565" width="7.5" style="370" customWidth="1"/>
    <col min="2566" max="2567" width="9.625" style="370" customWidth="1"/>
    <col min="2568" max="2568" width="8.875" style="370" customWidth="1"/>
    <col min="2569" max="2570" width="9.25" style="370" customWidth="1"/>
    <col min="2571" max="2571" width="10" style="370" customWidth="1"/>
    <col min="2572" max="2573" width="9.25" style="370" customWidth="1"/>
    <col min="2574" max="2574" width="10" style="370" customWidth="1"/>
    <col min="2575" max="2816" width="9.125" style="370"/>
    <col min="2817" max="2817" width="0.75" style="370" customWidth="1"/>
    <col min="2818" max="2818" width="12.25" style="370" customWidth="1"/>
    <col min="2819" max="2819" width="9.625" style="370" customWidth="1"/>
    <col min="2820" max="2820" width="11.5" style="370" customWidth="1"/>
    <col min="2821" max="2821" width="7.5" style="370" customWidth="1"/>
    <col min="2822" max="2823" width="9.625" style="370" customWidth="1"/>
    <col min="2824" max="2824" width="8.875" style="370" customWidth="1"/>
    <col min="2825" max="2826" width="9.25" style="370" customWidth="1"/>
    <col min="2827" max="2827" width="10" style="370" customWidth="1"/>
    <col min="2828" max="2829" width="9.25" style="370" customWidth="1"/>
    <col min="2830" max="2830" width="10" style="370" customWidth="1"/>
    <col min="2831" max="3072" width="9.125" style="370"/>
    <col min="3073" max="3073" width="0.75" style="370" customWidth="1"/>
    <col min="3074" max="3074" width="12.25" style="370" customWidth="1"/>
    <col min="3075" max="3075" width="9.625" style="370" customWidth="1"/>
    <col min="3076" max="3076" width="11.5" style="370" customWidth="1"/>
    <col min="3077" max="3077" width="7.5" style="370" customWidth="1"/>
    <col min="3078" max="3079" width="9.625" style="370" customWidth="1"/>
    <col min="3080" max="3080" width="8.875" style="370" customWidth="1"/>
    <col min="3081" max="3082" width="9.25" style="370" customWidth="1"/>
    <col min="3083" max="3083" width="10" style="370" customWidth="1"/>
    <col min="3084" max="3085" width="9.25" style="370" customWidth="1"/>
    <col min="3086" max="3086" width="10" style="370" customWidth="1"/>
    <col min="3087" max="3328" width="9.125" style="370"/>
    <col min="3329" max="3329" width="0.75" style="370" customWidth="1"/>
    <col min="3330" max="3330" width="12.25" style="370" customWidth="1"/>
    <col min="3331" max="3331" width="9.625" style="370" customWidth="1"/>
    <col min="3332" max="3332" width="11.5" style="370" customWidth="1"/>
    <col min="3333" max="3333" width="7.5" style="370" customWidth="1"/>
    <col min="3334" max="3335" width="9.625" style="370" customWidth="1"/>
    <col min="3336" max="3336" width="8.875" style="370" customWidth="1"/>
    <col min="3337" max="3338" width="9.25" style="370" customWidth="1"/>
    <col min="3339" max="3339" width="10" style="370" customWidth="1"/>
    <col min="3340" max="3341" width="9.25" style="370" customWidth="1"/>
    <col min="3342" max="3342" width="10" style="370" customWidth="1"/>
    <col min="3343" max="3584" width="9.125" style="370"/>
    <col min="3585" max="3585" width="0.75" style="370" customWidth="1"/>
    <col min="3586" max="3586" width="12.25" style="370" customWidth="1"/>
    <col min="3587" max="3587" width="9.625" style="370" customWidth="1"/>
    <col min="3588" max="3588" width="11.5" style="370" customWidth="1"/>
    <col min="3589" max="3589" width="7.5" style="370" customWidth="1"/>
    <col min="3590" max="3591" width="9.625" style="370" customWidth="1"/>
    <col min="3592" max="3592" width="8.875" style="370" customWidth="1"/>
    <col min="3593" max="3594" width="9.25" style="370" customWidth="1"/>
    <col min="3595" max="3595" width="10" style="370" customWidth="1"/>
    <col min="3596" max="3597" width="9.25" style="370" customWidth="1"/>
    <col min="3598" max="3598" width="10" style="370" customWidth="1"/>
    <col min="3599" max="3840" width="9.125" style="370"/>
    <col min="3841" max="3841" width="0.75" style="370" customWidth="1"/>
    <col min="3842" max="3842" width="12.25" style="370" customWidth="1"/>
    <col min="3843" max="3843" width="9.625" style="370" customWidth="1"/>
    <col min="3844" max="3844" width="11.5" style="370" customWidth="1"/>
    <col min="3845" max="3845" width="7.5" style="370" customWidth="1"/>
    <col min="3846" max="3847" width="9.625" style="370" customWidth="1"/>
    <col min="3848" max="3848" width="8.875" style="370" customWidth="1"/>
    <col min="3849" max="3850" width="9.25" style="370" customWidth="1"/>
    <col min="3851" max="3851" width="10" style="370" customWidth="1"/>
    <col min="3852" max="3853" width="9.25" style="370" customWidth="1"/>
    <col min="3854" max="3854" width="10" style="370" customWidth="1"/>
    <col min="3855" max="4096" width="9.125" style="370"/>
    <col min="4097" max="4097" width="0.75" style="370" customWidth="1"/>
    <col min="4098" max="4098" width="12.25" style="370" customWidth="1"/>
    <col min="4099" max="4099" width="9.625" style="370" customWidth="1"/>
    <col min="4100" max="4100" width="11.5" style="370" customWidth="1"/>
    <col min="4101" max="4101" width="7.5" style="370" customWidth="1"/>
    <col min="4102" max="4103" width="9.625" style="370" customWidth="1"/>
    <col min="4104" max="4104" width="8.875" style="370" customWidth="1"/>
    <col min="4105" max="4106" width="9.25" style="370" customWidth="1"/>
    <col min="4107" max="4107" width="10" style="370" customWidth="1"/>
    <col min="4108" max="4109" width="9.25" style="370" customWidth="1"/>
    <col min="4110" max="4110" width="10" style="370" customWidth="1"/>
    <col min="4111" max="4352" width="9.125" style="370"/>
    <col min="4353" max="4353" width="0.75" style="370" customWidth="1"/>
    <col min="4354" max="4354" width="12.25" style="370" customWidth="1"/>
    <col min="4355" max="4355" width="9.625" style="370" customWidth="1"/>
    <col min="4356" max="4356" width="11.5" style="370" customWidth="1"/>
    <col min="4357" max="4357" width="7.5" style="370" customWidth="1"/>
    <col min="4358" max="4359" width="9.625" style="370" customWidth="1"/>
    <col min="4360" max="4360" width="8.875" style="370" customWidth="1"/>
    <col min="4361" max="4362" width="9.25" style="370" customWidth="1"/>
    <col min="4363" max="4363" width="10" style="370" customWidth="1"/>
    <col min="4364" max="4365" width="9.25" style="370" customWidth="1"/>
    <col min="4366" max="4366" width="10" style="370" customWidth="1"/>
    <col min="4367" max="4608" width="9.125" style="370"/>
    <col min="4609" max="4609" width="0.75" style="370" customWidth="1"/>
    <col min="4610" max="4610" width="12.25" style="370" customWidth="1"/>
    <col min="4611" max="4611" width="9.625" style="370" customWidth="1"/>
    <col min="4612" max="4612" width="11.5" style="370" customWidth="1"/>
    <col min="4613" max="4613" width="7.5" style="370" customWidth="1"/>
    <col min="4614" max="4615" width="9.625" style="370" customWidth="1"/>
    <col min="4616" max="4616" width="8.875" style="370" customWidth="1"/>
    <col min="4617" max="4618" width="9.25" style="370" customWidth="1"/>
    <col min="4619" max="4619" width="10" style="370" customWidth="1"/>
    <col min="4620" max="4621" width="9.25" style="370" customWidth="1"/>
    <col min="4622" max="4622" width="10" style="370" customWidth="1"/>
    <col min="4623" max="4864" width="9.125" style="370"/>
    <col min="4865" max="4865" width="0.75" style="370" customWidth="1"/>
    <col min="4866" max="4866" width="12.25" style="370" customWidth="1"/>
    <col min="4867" max="4867" width="9.625" style="370" customWidth="1"/>
    <col min="4868" max="4868" width="11.5" style="370" customWidth="1"/>
    <col min="4869" max="4869" width="7.5" style="370" customWidth="1"/>
    <col min="4870" max="4871" width="9.625" style="370" customWidth="1"/>
    <col min="4872" max="4872" width="8.875" style="370" customWidth="1"/>
    <col min="4873" max="4874" width="9.25" style="370" customWidth="1"/>
    <col min="4875" max="4875" width="10" style="370" customWidth="1"/>
    <col min="4876" max="4877" width="9.25" style="370" customWidth="1"/>
    <col min="4878" max="4878" width="10" style="370" customWidth="1"/>
    <col min="4879" max="5120" width="9.125" style="370"/>
    <col min="5121" max="5121" width="0.75" style="370" customWidth="1"/>
    <col min="5122" max="5122" width="12.25" style="370" customWidth="1"/>
    <col min="5123" max="5123" width="9.625" style="370" customWidth="1"/>
    <col min="5124" max="5124" width="11.5" style="370" customWidth="1"/>
    <col min="5125" max="5125" width="7.5" style="370" customWidth="1"/>
    <col min="5126" max="5127" width="9.625" style="370" customWidth="1"/>
    <col min="5128" max="5128" width="8.875" style="370" customWidth="1"/>
    <col min="5129" max="5130" width="9.25" style="370" customWidth="1"/>
    <col min="5131" max="5131" width="10" style="370" customWidth="1"/>
    <col min="5132" max="5133" width="9.25" style="370" customWidth="1"/>
    <col min="5134" max="5134" width="10" style="370" customWidth="1"/>
    <col min="5135" max="5376" width="9.125" style="370"/>
    <col min="5377" max="5377" width="0.75" style="370" customWidth="1"/>
    <col min="5378" max="5378" width="12.25" style="370" customWidth="1"/>
    <col min="5379" max="5379" width="9.625" style="370" customWidth="1"/>
    <col min="5380" max="5380" width="11.5" style="370" customWidth="1"/>
    <col min="5381" max="5381" width="7.5" style="370" customWidth="1"/>
    <col min="5382" max="5383" width="9.625" style="370" customWidth="1"/>
    <col min="5384" max="5384" width="8.875" style="370" customWidth="1"/>
    <col min="5385" max="5386" width="9.25" style="370" customWidth="1"/>
    <col min="5387" max="5387" width="10" style="370" customWidth="1"/>
    <col min="5388" max="5389" width="9.25" style="370" customWidth="1"/>
    <col min="5390" max="5390" width="10" style="370" customWidth="1"/>
    <col min="5391" max="5632" width="9.125" style="370"/>
    <col min="5633" max="5633" width="0.75" style="370" customWidth="1"/>
    <col min="5634" max="5634" width="12.25" style="370" customWidth="1"/>
    <col min="5635" max="5635" width="9.625" style="370" customWidth="1"/>
    <col min="5636" max="5636" width="11.5" style="370" customWidth="1"/>
    <col min="5637" max="5637" width="7.5" style="370" customWidth="1"/>
    <col min="5638" max="5639" width="9.625" style="370" customWidth="1"/>
    <col min="5640" max="5640" width="8.875" style="370" customWidth="1"/>
    <col min="5641" max="5642" width="9.25" style="370" customWidth="1"/>
    <col min="5643" max="5643" width="10" style="370" customWidth="1"/>
    <col min="5644" max="5645" width="9.25" style="370" customWidth="1"/>
    <col min="5646" max="5646" width="10" style="370" customWidth="1"/>
    <col min="5647" max="5888" width="9.125" style="370"/>
    <col min="5889" max="5889" width="0.75" style="370" customWidth="1"/>
    <col min="5890" max="5890" width="12.25" style="370" customWidth="1"/>
    <col min="5891" max="5891" width="9.625" style="370" customWidth="1"/>
    <col min="5892" max="5892" width="11.5" style="370" customWidth="1"/>
    <col min="5893" max="5893" width="7.5" style="370" customWidth="1"/>
    <col min="5894" max="5895" width="9.625" style="370" customWidth="1"/>
    <col min="5896" max="5896" width="8.875" style="370" customWidth="1"/>
    <col min="5897" max="5898" width="9.25" style="370" customWidth="1"/>
    <col min="5899" max="5899" width="10" style="370" customWidth="1"/>
    <col min="5900" max="5901" width="9.25" style="370" customWidth="1"/>
    <col min="5902" max="5902" width="10" style="370" customWidth="1"/>
    <col min="5903" max="6144" width="9.125" style="370"/>
    <col min="6145" max="6145" width="0.75" style="370" customWidth="1"/>
    <col min="6146" max="6146" width="12.25" style="370" customWidth="1"/>
    <col min="6147" max="6147" width="9.625" style="370" customWidth="1"/>
    <col min="6148" max="6148" width="11.5" style="370" customWidth="1"/>
    <col min="6149" max="6149" width="7.5" style="370" customWidth="1"/>
    <col min="6150" max="6151" width="9.625" style="370" customWidth="1"/>
    <col min="6152" max="6152" width="8.875" style="370" customWidth="1"/>
    <col min="6153" max="6154" width="9.25" style="370" customWidth="1"/>
    <col min="6155" max="6155" width="10" style="370" customWidth="1"/>
    <col min="6156" max="6157" width="9.25" style="370" customWidth="1"/>
    <col min="6158" max="6158" width="10" style="370" customWidth="1"/>
    <col min="6159" max="6400" width="9.125" style="370"/>
    <col min="6401" max="6401" width="0.75" style="370" customWidth="1"/>
    <col min="6402" max="6402" width="12.25" style="370" customWidth="1"/>
    <col min="6403" max="6403" width="9.625" style="370" customWidth="1"/>
    <col min="6404" max="6404" width="11.5" style="370" customWidth="1"/>
    <col min="6405" max="6405" width="7.5" style="370" customWidth="1"/>
    <col min="6406" max="6407" width="9.625" style="370" customWidth="1"/>
    <col min="6408" max="6408" width="8.875" style="370" customWidth="1"/>
    <col min="6409" max="6410" width="9.25" style="370" customWidth="1"/>
    <col min="6411" max="6411" width="10" style="370" customWidth="1"/>
    <col min="6412" max="6413" width="9.25" style="370" customWidth="1"/>
    <col min="6414" max="6414" width="10" style="370" customWidth="1"/>
    <col min="6415" max="6656" width="9.125" style="370"/>
    <col min="6657" max="6657" width="0.75" style="370" customWidth="1"/>
    <col min="6658" max="6658" width="12.25" style="370" customWidth="1"/>
    <col min="6659" max="6659" width="9.625" style="370" customWidth="1"/>
    <col min="6660" max="6660" width="11.5" style="370" customWidth="1"/>
    <col min="6661" max="6661" width="7.5" style="370" customWidth="1"/>
    <col min="6662" max="6663" width="9.625" style="370" customWidth="1"/>
    <col min="6664" max="6664" width="8.875" style="370" customWidth="1"/>
    <col min="6665" max="6666" width="9.25" style="370" customWidth="1"/>
    <col min="6667" max="6667" width="10" style="370" customWidth="1"/>
    <col min="6668" max="6669" width="9.25" style="370" customWidth="1"/>
    <col min="6670" max="6670" width="10" style="370" customWidth="1"/>
    <col min="6671" max="6912" width="9.125" style="370"/>
    <col min="6913" max="6913" width="0.75" style="370" customWidth="1"/>
    <col min="6914" max="6914" width="12.25" style="370" customWidth="1"/>
    <col min="6915" max="6915" width="9.625" style="370" customWidth="1"/>
    <col min="6916" max="6916" width="11.5" style="370" customWidth="1"/>
    <col min="6917" max="6917" width="7.5" style="370" customWidth="1"/>
    <col min="6918" max="6919" width="9.625" style="370" customWidth="1"/>
    <col min="6920" max="6920" width="8.875" style="370" customWidth="1"/>
    <col min="6921" max="6922" width="9.25" style="370" customWidth="1"/>
    <col min="6923" max="6923" width="10" style="370" customWidth="1"/>
    <col min="6924" max="6925" width="9.25" style="370" customWidth="1"/>
    <col min="6926" max="6926" width="10" style="370" customWidth="1"/>
    <col min="6927" max="7168" width="9.125" style="370"/>
    <col min="7169" max="7169" width="0.75" style="370" customWidth="1"/>
    <col min="7170" max="7170" width="12.25" style="370" customWidth="1"/>
    <col min="7171" max="7171" width="9.625" style="370" customWidth="1"/>
    <col min="7172" max="7172" width="11.5" style="370" customWidth="1"/>
    <col min="7173" max="7173" width="7.5" style="370" customWidth="1"/>
    <col min="7174" max="7175" width="9.625" style="370" customWidth="1"/>
    <col min="7176" max="7176" width="8.875" style="370" customWidth="1"/>
    <col min="7177" max="7178" width="9.25" style="370" customWidth="1"/>
    <col min="7179" max="7179" width="10" style="370" customWidth="1"/>
    <col min="7180" max="7181" width="9.25" style="370" customWidth="1"/>
    <col min="7182" max="7182" width="10" style="370" customWidth="1"/>
    <col min="7183" max="7424" width="9.125" style="370"/>
    <col min="7425" max="7425" width="0.75" style="370" customWidth="1"/>
    <col min="7426" max="7426" width="12.25" style="370" customWidth="1"/>
    <col min="7427" max="7427" width="9.625" style="370" customWidth="1"/>
    <col min="7428" max="7428" width="11.5" style="370" customWidth="1"/>
    <col min="7429" max="7429" width="7.5" style="370" customWidth="1"/>
    <col min="7430" max="7431" width="9.625" style="370" customWidth="1"/>
    <col min="7432" max="7432" width="8.875" style="370" customWidth="1"/>
    <col min="7433" max="7434" width="9.25" style="370" customWidth="1"/>
    <col min="7435" max="7435" width="10" style="370" customWidth="1"/>
    <col min="7436" max="7437" width="9.25" style="370" customWidth="1"/>
    <col min="7438" max="7438" width="10" style="370" customWidth="1"/>
    <col min="7439" max="7680" width="9.125" style="370"/>
    <col min="7681" max="7681" width="0.75" style="370" customWidth="1"/>
    <col min="7682" max="7682" width="12.25" style="370" customWidth="1"/>
    <col min="7683" max="7683" width="9.625" style="370" customWidth="1"/>
    <col min="7684" max="7684" width="11.5" style="370" customWidth="1"/>
    <col min="7685" max="7685" width="7.5" style="370" customWidth="1"/>
    <col min="7686" max="7687" width="9.625" style="370" customWidth="1"/>
    <col min="7688" max="7688" width="8.875" style="370" customWidth="1"/>
    <col min="7689" max="7690" width="9.25" style="370" customWidth="1"/>
    <col min="7691" max="7691" width="10" style="370" customWidth="1"/>
    <col min="7692" max="7693" width="9.25" style="370" customWidth="1"/>
    <col min="7694" max="7694" width="10" style="370" customWidth="1"/>
    <col min="7695" max="7936" width="9.125" style="370"/>
    <col min="7937" max="7937" width="0.75" style="370" customWidth="1"/>
    <col min="7938" max="7938" width="12.25" style="370" customWidth="1"/>
    <col min="7939" max="7939" width="9.625" style="370" customWidth="1"/>
    <col min="7940" max="7940" width="11.5" style="370" customWidth="1"/>
    <col min="7941" max="7941" width="7.5" style="370" customWidth="1"/>
    <col min="7942" max="7943" width="9.625" style="370" customWidth="1"/>
    <col min="7944" max="7944" width="8.875" style="370" customWidth="1"/>
    <col min="7945" max="7946" width="9.25" style="370" customWidth="1"/>
    <col min="7947" max="7947" width="10" style="370" customWidth="1"/>
    <col min="7948" max="7949" width="9.25" style="370" customWidth="1"/>
    <col min="7950" max="7950" width="10" style="370" customWidth="1"/>
    <col min="7951" max="8192" width="9.125" style="370"/>
    <col min="8193" max="8193" width="0.75" style="370" customWidth="1"/>
    <col min="8194" max="8194" width="12.25" style="370" customWidth="1"/>
    <col min="8195" max="8195" width="9.625" style="370" customWidth="1"/>
    <col min="8196" max="8196" width="11.5" style="370" customWidth="1"/>
    <col min="8197" max="8197" width="7.5" style="370" customWidth="1"/>
    <col min="8198" max="8199" width="9.625" style="370" customWidth="1"/>
    <col min="8200" max="8200" width="8.875" style="370" customWidth="1"/>
    <col min="8201" max="8202" width="9.25" style="370" customWidth="1"/>
    <col min="8203" max="8203" width="10" style="370" customWidth="1"/>
    <col min="8204" max="8205" width="9.25" style="370" customWidth="1"/>
    <col min="8206" max="8206" width="10" style="370" customWidth="1"/>
    <col min="8207" max="8448" width="9.125" style="370"/>
    <col min="8449" max="8449" width="0.75" style="370" customWidth="1"/>
    <col min="8450" max="8450" width="12.25" style="370" customWidth="1"/>
    <col min="8451" max="8451" width="9.625" style="370" customWidth="1"/>
    <col min="8452" max="8452" width="11.5" style="370" customWidth="1"/>
    <col min="8453" max="8453" width="7.5" style="370" customWidth="1"/>
    <col min="8454" max="8455" width="9.625" style="370" customWidth="1"/>
    <col min="8456" max="8456" width="8.875" style="370" customWidth="1"/>
    <col min="8457" max="8458" width="9.25" style="370" customWidth="1"/>
    <col min="8459" max="8459" width="10" style="370" customWidth="1"/>
    <col min="8460" max="8461" width="9.25" style="370" customWidth="1"/>
    <col min="8462" max="8462" width="10" style="370" customWidth="1"/>
    <col min="8463" max="8704" width="9.125" style="370"/>
    <col min="8705" max="8705" width="0.75" style="370" customWidth="1"/>
    <col min="8706" max="8706" width="12.25" style="370" customWidth="1"/>
    <col min="8707" max="8707" width="9.625" style="370" customWidth="1"/>
    <col min="8708" max="8708" width="11.5" style="370" customWidth="1"/>
    <col min="8709" max="8709" width="7.5" style="370" customWidth="1"/>
    <col min="8710" max="8711" width="9.625" style="370" customWidth="1"/>
    <col min="8712" max="8712" width="8.875" style="370" customWidth="1"/>
    <col min="8713" max="8714" width="9.25" style="370" customWidth="1"/>
    <col min="8715" max="8715" width="10" style="370" customWidth="1"/>
    <col min="8716" max="8717" width="9.25" style="370" customWidth="1"/>
    <col min="8718" max="8718" width="10" style="370" customWidth="1"/>
    <col min="8719" max="8960" width="9.125" style="370"/>
    <col min="8961" max="8961" width="0.75" style="370" customWidth="1"/>
    <col min="8962" max="8962" width="12.25" style="370" customWidth="1"/>
    <col min="8963" max="8963" width="9.625" style="370" customWidth="1"/>
    <col min="8964" max="8964" width="11.5" style="370" customWidth="1"/>
    <col min="8965" max="8965" width="7.5" style="370" customWidth="1"/>
    <col min="8966" max="8967" width="9.625" style="370" customWidth="1"/>
    <col min="8968" max="8968" width="8.875" style="370" customWidth="1"/>
    <col min="8969" max="8970" width="9.25" style="370" customWidth="1"/>
    <col min="8971" max="8971" width="10" style="370" customWidth="1"/>
    <col min="8972" max="8973" width="9.25" style="370" customWidth="1"/>
    <col min="8974" max="8974" width="10" style="370" customWidth="1"/>
    <col min="8975" max="9216" width="9.125" style="370"/>
    <col min="9217" max="9217" width="0.75" style="370" customWidth="1"/>
    <col min="9218" max="9218" width="12.25" style="370" customWidth="1"/>
    <col min="9219" max="9219" width="9.625" style="370" customWidth="1"/>
    <col min="9220" max="9220" width="11.5" style="370" customWidth="1"/>
    <col min="9221" max="9221" width="7.5" style="370" customWidth="1"/>
    <col min="9222" max="9223" width="9.625" style="370" customWidth="1"/>
    <col min="9224" max="9224" width="8.875" style="370" customWidth="1"/>
    <col min="9225" max="9226" width="9.25" style="370" customWidth="1"/>
    <col min="9227" max="9227" width="10" style="370" customWidth="1"/>
    <col min="9228" max="9229" width="9.25" style="370" customWidth="1"/>
    <col min="9230" max="9230" width="10" style="370" customWidth="1"/>
    <col min="9231" max="9472" width="9.125" style="370"/>
    <col min="9473" max="9473" width="0.75" style="370" customWidth="1"/>
    <col min="9474" max="9474" width="12.25" style="370" customWidth="1"/>
    <col min="9475" max="9475" width="9.625" style="370" customWidth="1"/>
    <col min="9476" max="9476" width="11.5" style="370" customWidth="1"/>
    <col min="9477" max="9477" width="7.5" style="370" customWidth="1"/>
    <col min="9478" max="9479" width="9.625" style="370" customWidth="1"/>
    <col min="9480" max="9480" width="8.875" style="370" customWidth="1"/>
    <col min="9481" max="9482" width="9.25" style="370" customWidth="1"/>
    <col min="9483" max="9483" width="10" style="370" customWidth="1"/>
    <col min="9484" max="9485" width="9.25" style="370" customWidth="1"/>
    <col min="9486" max="9486" width="10" style="370" customWidth="1"/>
    <col min="9487" max="9728" width="9.125" style="370"/>
    <col min="9729" max="9729" width="0.75" style="370" customWidth="1"/>
    <col min="9730" max="9730" width="12.25" style="370" customWidth="1"/>
    <col min="9731" max="9731" width="9.625" style="370" customWidth="1"/>
    <col min="9732" max="9732" width="11.5" style="370" customWidth="1"/>
    <col min="9733" max="9733" width="7.5" style="370" customWidth="1"/>
    <col min="9734" max="9735" width="9.625" style="370" customWidth="1"/>
    <col min="9736" max="9736" width="8.875" style="370" customWidth="1"/>
    <col min="9737" max="9738" width="9.25" style="370" customWidth="1"/>
    <col min="9739" max="9739" width="10" style="370" customWidth="1"/>
    <col min="9740" max="9741" width="9.25" style="370" customWidth="1"/>
    <col min="9742" max="9742" width="10" style="370" customWidth="1"/>
    <col min="9743" max="9984" width="9.125" style="370"/>
    <col min="9985" max="9985" width="0.75" style="370" customWidth="1"/>
    <col min="9986" max="9986" width="12.25" style="370" customWidth="1"/>
    <col min="9987" max="9987" width="9.625" style="370" customWidth="1"/>
    <col min="9988" max="9988" width="11.5" style="370" customWidth="1"/>
    <col min="9989" max="9989" width="7.5" style="370" customWidth="1"/>
    <col min="9990" max="9991" width="9.625" style="370" customWidth="1"/>
    <col min="9992" max="9992" width="8.875" style="370" customWidth="1"/>
    <col min="9993" max="9994" width="9.25" style="370" customWidth="1"/>
    <col min="9995" max="9995" width="10" style="370" customWidth="1"/>
    <col min="9996" max="9997" width="9.25" style="370" customWidth="1"/>
    <col min="9998" max="9998" width="10" style="370" customWidth="1"/>
    <col min="9999" max="10240" width="9.125" style="370"/>
    <col min="10241" max="10241" width="0.75" style="370" customWidth="1"/>
    <col min="10242" max="10242" width="12.25" style="370" customWidth="1"/>
    <col min="10243" max="10243" width="9.625" style="370" customWidth="1"/>
    <col min="10244" max="10244" width="11.5" style="370" customWidth="1"/>
    <col min="10245" max="10245" width="7.5" style="370" customWidth="1"/>
    <col min="10246" max="10247" width="9.625" style="370" customWidth="1"/>
    <col min="10248" max="10248" width="8.875" style="370" customWidth="1"/>
    <col min="10249" max="10250" width="9.25" style="370" customWidth="1"/>
    <col min="10251" max="10251" width="10" style="370" customWidth="1"/>
    <col min="10252" max="10253" width="9.25" style="370" customWidth="1"/>
    <col min="10254" max="10254" width="10" style="370" customWidth="1"/>
    <col min="10255" max="10496" width="9.125" style="370"/>
    <col min="10497" max="10497" width="0.75" style="370" customWidth="1"/>
    <col min="10498" max="10498" width="12.25" style="370" customWidth="1"/>
    <col min="10499" max="10499" width="9.625" style="370" customWidth="1"/>
    <col min="10500" max="10500" width="11.5" style="370" customWidth="1"/>
    <col min="10501" max="10501" width="7.5" style="370" customWidth="1"/>
    <col min="10502" max="10503" width="9.625" style="370" customWidth="1"/>
    <col min="10504" max="10504" width="8.875" style="370" customWidth="1"/>
    <col min="10505" max="10506" width="9.25" style="370" customWidth="1"/>
    <col min="10507" max="10507" width="10" style="370" customWidth="1"/>
    <col min="10508" max="10509" width="9.25" style="370" customWidth="1"/>
    <col min="10510" max="10510" width="10" style="370" customWidth="1"/>
    <col min="10511" max="10752" width="9.125" style="370"/>
    <col min="10753" max="10753" width="0.75" style="370" customWidth="1"/>
    <col min="10754" max="10754" width="12.25" style="370" customWidth="1"/>
    <col min="10755" max="10755" width="9.625" style="370" customWidth="1"/>
    <col min="10756" max="10756" width="11.5" style="370" customWidth="1"/>
    <col min="10757" max="10757" width="7.5" style="370" customWidth="1"/>
    <col min="10758" max="10759" width="9.625" style="370" customWidth="1"/>
    <col min="10760" max="10760" width="8.875" style="370" customWidth="1"/>
    <col min="10761" max="10762" width="9.25" style="370" customWidth="1"/>
    <col min="10763" max="10763" width="10" style="370" customWidth="1"/>
    <col min="10764" max="10765" width="9.25" style="370" customWidth="1"/>
    <col min="10766" max="10766" width="10" style="370" customWidth="1"/>
    <col min="10767" max="11008" width="9.125" style="370"/>
    <col min="11009" max="11009" width="0.75" style="370" customWidth="1"/>
    <col min="11010" max="11010" width="12.25" style="370" customWidth="1"/>
    <col min="11011" max="11011" width="9.625" style="370" customWidth="1"/>
    <col min="11012" max="11012" width="11.5" style="370" customWidth="1"/>
    <col min="11013" max="11013" width="7.5" style="370" customWidth="1"/>
    <col min="11014" max="11015" width="9.625" style="370" customWidth="1"/>
    <col min="11016" max="11016" width="8.875" style="370" customWidth="1"/>
    <col min="11017" max="11018" width="9.25" style="370" customWidth="1"/>
    <col min="11019" max="11019" width="10" style="370" customWidth="1"/>
    <col min="11020" max="11021" width="9.25" style="370" customWidth="1"/>
    <col min="11022" max="11022" width="10" style="370" customWidth="1"/>
    <col min="11023" max="11264" width="9.125" style="370"/>
    <col min="11265" max="11265" width="0.75" style="370" customWidth="1"/>
    <col min="11266" max="11266" width="12.25" style="370" customWidth="1"/>
    <col min="11267" max="11267" width="9.625" style="370" customWidth="1"/>
    <col min="11268" max="11268" width="11.5" style="370" customWidth="1"/>
    <col min="11269" max="11269" width="7.5" style="370" customWidth="1"/>
    <col min="11270" max="11271" width="9.625" style="370" customWidth="1"/>
    <col min="11272" max="11272" width="8.875" style="370" customWidth="1"/>
    <col min="11273" max="11274" width="9.25" style="370" customWidth="1"/>
    <col min="11275" max="11275" width="10" style="370" customWidth="1"/>
    <col min="11276" max="11277" width="9.25" style="370" customWidth="1"/>
    <col min="11278" max="11278" width="10" style="370" customWidth="1"/>
    <col min="11279" max="11520" width="9.125" style="370"/>
    <col min="11521" max="11521" width="0.75" style="370" customWidth="1"/>
    <col min="11522" max="11522" width="12.25" style="370" customWidth="1"/>
    <col min="11523" max="11523" width="9.625" style="370" customWidth="1"/>
    <col min="11524" max="11524" width="11.5" style="370" customWidth="1"/>
    <col min="11525" max="11525" width="7.5" style="370" customWidth="1"/>
    <col min="11526" max="11527" width="9.625" style="370" customWidth="1"/>
    <col min="11528" max="11528" width="8.875" style="370" customWidth="1"/>
    <col min="11529" max="11530" width="9.25" style="370" customWidth="1"/>
    <col min="11531" max="11531" width="10" style="370" customWidth="1"/>
    <col min="11532" max="11533" width="9.25" style="370" customWidth="1"/>
    <col min="11534" max="11534" width="10" style="370" customWidth="1"/>
    <col min="11535" max="11776" width="9.125" style="370"/>
    <col min="11777" max="11777" width="0.75" style="370" customWidth="1"/>
    <col min="11778" max="11778" width="12.25" style="370" customWidth="1"/>
    <col min="11779" max="11779" width="9.625" style="370" customWidth="1"/>
    <col min="11780" max="11780" width="11.5" style="370" customWidth="1"/>
    <col min="11781" max="11781" width="7.5" style="370" customWidth="1"/>
    <col min="11782" max="11783" width="9.625" style="370" customWidth="1"/>
    <col min="11784" max="11784" width="8.875" style="370" customWidth="1"/>
    <col min="11785" max="11786" width="9.25" style="370" customWidth="1"/>
    <col min="11787" max="11787" width="10" style="370" customWidth="1"/>
    <col min="11788" max="11789" width="9.25" style="370" customWidth="1"/>
    <col min="11790" max="11790" width="10" style="370" customWidth="1"/>
    <col min="11791" max="12032" width="9.125" style="370"/>
    <col min="12033" max="12033" width="0.75" style="370" customWidth="1"/>
    <col min="12034" max="12034" width="12.25" style="370" customWidth="1"/>
    <col min="12035" max="12035" width="9.625" style="370" customWidth="1"/>
    <col min="12036" max="12036" width="11.5" style="370" customWidth="1"/>
    <col min="12037" max="12037" width="7.5" style="370" customWidth="1"/>
    <col min="12038" max="12039" width="9.625" style="370" customWidth="1"/>
    <col min="12040" max="12040" width="8.875" style="370" customWidth="1"/>
    <col min="12041" max="12042" width="9.25" style="370" customWidth="1"/>
    <col min="12043" max="12043" width="10" style="370" customWidth="1"/>
    <col min="12044" max="12045" width="9.25" style="370" customWidth="1"/>
    <col min="12046" max="12046" width="10" style="370" customWidth="1"/>
    <col min="12047" max="12288" width="9.125" style="370"/>
    <col min="12289" max="12289" width="0.75" style="370" customWidth="1"/>
    <col min="12290" max="12290" width="12.25" style="370" customWidth="1"/>
    <col min="12291" max="12291" width="9.625" style="370" customWidth="1"/>
    <col min="12292" max="12292" width="11.5" style="370" customWidth="1"/>
    <col min="12293" max="12293" width="7.5" style="370" customWidth="1"/>
    <col min="12294" max="12295" width="9.625" style="370" customWidth="1"/>
    <col min="12296" max="12296" width="8.875" style="370" customWidth="1"/>
    <col min="12297" max="12298" width="9.25" style="370" customWidth="1"/>
    <col min="12299" max="12299" width="10" style="370" customWidth="1"/>
    <col min="12300" max="12301" width="9.25" style="370" customWidth="1"/>
    <col min="12302" max="12302" width="10" style="370" customWidth="1"/>
    <col min="12303" max="12544" width="9.125" style="370"/>
    <col min="12545" max="12545" width="0.75" style="370" customWidth="1"/>
    <col min="12546" max="12546" width="12.25" style="370" customWidth="1"/>
    <col min="12547" max="12547" width="9.625" style="370" customWidth="1"/>
    <col min="12548" max="12548" width="11.5" style="370" customWidth="1"/>
    <col min="12549" max="12549" width="7.5" style="370" customWidth="1"/>
    <col min="12550" max="12551" width="9.625" style="370" customWidth="1"/>
    <col min="12552" max="12552" width="8.875" style="370" customWidth="1"/>
    <col min="12553" max="12554" width="9.25" style="370" customWidth="1"/>
    <col min="12555" max="12555" width="10" style="370" customWidth="1"/>
    <col min="12556" max="12557" width="9.25" style="370" customWidth="1"/>
    <col min="12558" max="12558" width="10" style="370" customWidth="1"/>
    <col min="12559" max="12800" width="9.125" style="370"/>
    <col min="12801" max="12801" width="0.75" style="370" customWidth="1"/>
    <col min="12802" max="12802" width="12.25" style="370" customWidth="1"/>
    <col min="12803" max="12803" width="9.625" style="370" customWidth="1"/>
    <col min="12804" max="12804" width="11.5" style="370" customWidth="1"/>
    <col min="12805" max="12805" width="7.5" style="370" customWidth="1"/>
    <col min="12806" max="12807" width="9.625" style="370" customWidth="1"/>
    <col min="12808" max="12808" width="8.875" style="370" customWidth="1"/>
    <col min="12809" max="12810" width="9.25" style="370" customWidth="1"/>
    <col min="12811" max="12811" width="10" style="370" customWidth="1"/>
    <col min="12812" max="12813" width="9.25" style="370" customWidth="1"/>
    <col min="12814" max="12814" width="10" style="370" customWidth="1"/>
    <col min="12815" max="13056" width="9.125" style="370"/>
    <col min="13057" max="13057" width="0.75" style="370" customWidth="1"/>
    <col min="13058" max="13058" width="12.25" style="370" customWidth="1"/>
    <col min="13059" max="13059" width="9.625" style="370" customWidth="1"/>
    <col min="13060" max="13060" width="11.5" style="370" customWidth="1"/>
    <col min="13061" max="13061" width="7.5" style="370" customWidth="1"/>
    <col min="13062" max="13063" width="9.625" style="370" customWidth="1"/>
    <col min="13064" max="13064" width="8.875" style="370" customWidth="1"/>
    <col min="13065" max="13066" width="9.25" style="370" customWidth="1"/>
    <col min="13067" max="13067" width="10" style="370" customWidth="1"/>
    <col min="13068" max="13069" width="9.25" style="370" customWidth="1"/>
    <col min="13070" max="13070" width="10" style="370" customWidth="1"/>
    <col min="13071" max="13312" width="9.125" style="370"/>
    <col min="13313" max="13313" width="0.75" style="370" customWidth="1"/>
    <col min="13314" max="13314" width="12.25" style="370" customWidth="1"/>
    <col min="13315" max="13315" width="9.625" style="370" customWidth="1"/>
    <col min="13316" max="13316" width="11.5" style="370" customWidth="1"/>
    <col min="13317" max="13317" width="7.5" style="370" customWidth="1"/>
    <col min="13318" max="13319" width="9.625" style="370" customWidth="1"/>
    <col min="13320" max="13320" width="8.875" style="370" customWidth="1"/>
    <col min="13321" max="13322" width="9.25" style="370" customWidth="1"/>
    <col min="13323" max="13323" width="10" style="370" customWidth="1"/>
    <col min="13324" max="13325" width="9.25" style="370" customWidth="1"/>
    <col min="13326" max="13326" width="10" style="370" customWidth="1"/>
    <col min="13327" max="13568" width="9.125" style="370"/>
    <col min="13569" max="13569" width="0.75" style="370" customWidth="1"/>
    <col min="13570" max="13570" width="12.25" style="370" customWidth="1"/>
    <col min="13571" max="13571" width="9.625" style="370" customWidth="1"/>
    <col min="13572" max="13572" width="11.5" style="370" customWidth="1"/>
    <col min="13573" max="13573" width="7.5" style="370" customWidth="1"/>
    <col min="13574" max="13575" width="9.625" style="370" customWidth="1"/>
    <col min="13576" max="13576" width="8.875" style="370" customWidth="1"/>
    <col min="13577" max="13578" width="9.25" style="370" customWidth="1"/>
    <col min="13579" max="13579" width="10" style="370" customWidth="1"/>
    <col min="13580" max="13581" width="9.25" style="370" customWidth="1"/>
    <col min="13582" max="13582" width="10" style="370" customWidth="1"/>
    <col min="13583" max="13824" width="9.125" style="370"/>
    <col min="13825" max="13825" width="0.75" style="370" customWidth="1"/>
    <col min="13826" max="13826" width="12.25" style="370" customWidth="1"/>
    <col min="13827" max="13827" width="9.625" style="370" customWidth="1"/>
    <col min="13828" max="13828" width="11.5" style="370" customWidth="1"/>
    <col min="13829" max="13829" width="7.5" style="370" customWidth="1"/>
    <col min="13830" max="13831" width="9.625" style="370" customWidth="1"/>
    <col min="13832" max="13832" width="8.875" style="370" customWidth="1"/>
    <col min="13833" max="13834" width="9.25" style="370" customWidth="1"/>
    <col min="13835" max="13835" width="10" style="370" customWidth="1"/>
    <col min="13836" max="13837" width="9.25" style="370" customWidth="1"/>
    <col min="13838" max="13838" width="10" style="370" customWidth="1"/>
    <col min="13839" max="14080" width="9.125" style="370"/>
    <col min="14081" max="14081" width="0.75" style="370" customWidth="1"/>
    <col min="14082" max="14082" width="12.25" style="370" customWidth="1"/>
    <col min="14083" max="14083" width="9.625" style="370" customWidth="1"/>
    <col min="14084" max="14084" width="11.5" style="370" customWidth="1"/>
    <col min="14085" max="14085" width="7.5" style="370" customWidth="1"/>
    <col min="14086" max="14087" width="9.625" style="370" customWidth="1"/>
    <col min="14088" max="14088" width="8.875" style="370" customWidth="1"/>
    <col min="14089" max="14090" width="9.25" style="370" customWidth="1"/>
    <col min="14091" max="14091" width="10" style="370" customWidth="1"/>
    <col min="14092" max="14093" width="9.25" style="370" customWidth="1"/>
    <col min="14094" max="14094" width="10" style="370" customWidth="1"/>
    <col min="14095" max="14336" width="9.125" style="370"/>
    <col min="14337" max="14337" width="0.75" style="370" customWidth="1"/>
    <col min="14338" max="14338" width="12.25" style="370" customWidth="1"/>
    <col min="14339" max="14339" width="9.625" style="370" customWidth="1"/>
    <col min="14340" max="14340" width="11.5" style="370" customWidth="1"/>
    <col min="14341" max="14341" width="7.5" style="370" customWidth="1"/>
    <col min="14342" max="14343" width="9.625" style="370" customWidth="1"/>
    <col min="14344" max="14344" width="8.875" style="370" customWidth="1"/>
    <col min="14345" max="14346" width="9.25" style="370" customWidth="1"/>
    <col min="14347" max="14347" width="10" style="370" customWidth="1"/>
    <col min="14348" max="14349" width="9.25" style="370" customWidth="1"/>
    <col min="14350" max="14350" width="10" style="370" customWidth="1"/>
    <col min="14351" max="14592" width="9.125" style="370"/>
    <col min="14593" max="14593" width="0.75" style="370" customWidth="1"/>
    <col min="14594" max="14594" width="12.25" style="370" customWidth="1"/>
    <col min="14595" max="14595" width="9.625" style="370" customWidth="1"/>
    <col min="14596" max="14596" width="11.5" style="370" customWidth="1"/>
    <col min="14597" max="14597" width="7.5" style="370" customWidth="1"/>
    <col min="14598" max="14599" width="9.625" style="370" customWidth="1"/>
    <col min="14600" max="14600" width="8.875" style="370" customWidth="1"/>
    <col min="14601" max="14602" width="9.25" style="370" customWidth="1"/>
    <col min="14603" max="14603" width="10" style="370" customWidth="1"/>
    <col min="14604" max="14605" width="9.25" style="370" customWidth="1"/>
    <col min="14606" max="14606" width="10" style="370" customWidth="1"/>
    <col min="14607" max="14848" width="9.125" style="370"/>
    <col min="14849" max="14849" width="0.75" style="370" customWidth="1"/>
    <col min="14850" max="14850" width="12.25" style="370" customWidth="1"/>
    <col min="14851" max="14851" width="9.625" style="370" customWidth="1"/>
    <col min="14852" max="14852" width="11.5" style="370" customWidth="1"/>
    <col min="14853" max="14853" width="7.5" style="370" customWidth="1"/>
    <col min="14854" max="14855" width="9.625" style="370" customWidth="1"/>
    <col min="14856" max="14856" width="8.875" style="370" customWidth="1"/>
    <col min="14857" max="14858" width="9.25" style="370" customWidth="1"/>
    <col min="14859" max="14859" width="10" style="370" customWidth="1"/>
    <col min="14860" max="14861" width="9.25" style="370" customWidth="1"/>
    <col min="14862" max="14862" width="10" style="370" customWidth="1"/>
    <col min="14863" max="15104" width="9.125" style="370"/>
    <col min="15105" max="15105" width="0.75" style="370" customWidth="1"/>
    <col min="15106" max="15106" width="12.25" style="370" customWidth="1"/>
    <col min="15107" max="15107" width="9.625" style="370" customWidth="1"/>
    <col min="15108" max="15108" width="11.5" style="370" customWidth="1"/>
    <col min="15109" max="15109" width="7.5" style="370" customWidth="1"/>
    <col min="15110" max="15111" width="9.625" style="370" customWidth="1"/>
    <col min="15112" max="15112" width="8.875" style="370" customWidth="1"/>
    <col min="15113" max="15114" width="9.25" style="370" customWidth="1"/>
    <col min="15115" max="15115" width="10" style="370" customWidth="1"/>
    <col min="15116" max="15117" width="9.25" style="370" customWidth="1"/>
    <col min="15118" max="15118" width="10" style="370" customWidth="1"/>
    <col min="15119" max="15360" width="9.125" style="370"/>
    <col min="15361" max="15361" width="0.75" style="370" customWidth="1"/>
    <col min="15362" max="15362" width="12.25" style="370" customWidth="1"/>
    <col min="15363" max="15363" width="9.625" style="370" customWidth="1"/>
    <col min="15364" max="15364" width="11.5" style="370" customWidth="1"/>
    <col min="15365" max="15365" width="7.5" style="370" customWidth="1"/>
    <col min="15366" max="15367" width="9.625" style="370" customWidth="1"/>
    <col min="15368" max="15368" width="8.875" style="370" customWidth="1"/>
    <col min="15369" max="15370" width="9.25" style="370" customWidth="1"/>
    <col min="15371" max="15371" width="10" style="370" customWidth="1"/>
    <col min="15372" max="15373" width="9.25" style="370" customWidth="1"/>
    <col min="15374" max="15374" width="10" style="370" customWidth="1"/>
    <col min="15375" max="15616" width="9.125" style="370"/>
    <col min="15617" max="15617" width="0.75" style="370" customWidth="1"/>
    <col min="15618" max="15618" width="12.25" style="370" customWidth="1"/>
    <col min="15619" max="15619" width="9.625" style="370" customWidth="1"/>
    <col min="15620" max="15620" width="11.5" style="370" customWidth="1"/>
    <col min="15621" max="15621" width="7.5" style="370" customWidth="1"/>
    <col min="15622" max="15623" width="9.625" style="370" customWidth="1"/>
    <col min="15624" max="15624" width="8.875" style="370" customWidth="1"/>
    <col min="15625" max="15626" width="9.25" style="370" customWidth="1"/>
    <col min="15627" max="15627" width="10" style="370" customWidth="1"/>
    <col min="15628" max="15629" width="9.25" style="370" customWidth="1"/>
    <col min="15630" max="15630" width="10" style="370" customWidth="1"/>
    <col min="15631" max="15872" width="9.125" style="370"/>
    <col min="15873" max="15873" width="0.75" style="370" customWidth="1"/>
    <col min="15874" max="15874" width="12.25" style="370" customWidth="1"/>
    <col min="15875" max="15875" width="9.625" style="370" customWidth="1"/>
    <col min="15876" max="15876" width="11.5" style="370" customWidth="1"/>
    <col min="15877" max="15877" width="7.5" style="370" customWidth="1"/>
    <col min="15878" max="15879" width="9.625" style="370" customWidth="1"/>
    <col min="15880" max="15880" width="8.875" style="370" customWidth="1"/>
    <col min="15881" max="15882" width="9.25" style="370" customWidth="1"/>
    <col min="15883" max="15883" width="10" style="370" customWidth="1"/>
    <col min="15884" max="15885" width="9.25" style="370" customWidth="1"/>
    <col min="15886" max="15886" width="10" style="370" customWidth="1"/>
    <col min="15887" max="16128" width="9.125" style="370"/>
    <col min="16129" max="16129" width="0.75" style="370" customWidth="1"/>
    <col min="16130" max="16130" width="12.25" style="370" customWidth="1"/>
    <col min="16131" max="16131" width="9.625" style="370" customWidth="1"/>
    <col min="16132" max="16132" width="11.5" style="370" customWidth="1"/>
    <col min="16133" max="16133" width="7.5" style="370" customWidth="1"/>
    <col min="16134" max="16135" width="9.625" style="370" customWidth="1"/>
    <col min="16136" max="16136" width="8.875" style="370" customWidth="1"/>
    <col min="16137" max="16138" width="9.25" style="370" customWidth="1"/>
    <col min="16139" max="16139" width="10" style="370" customWidth="1"/>
    <col min="16140" max="16141" width="9.25" style="370" customWidth="1"/>
    <col min="16142" max="16142" width="10" style="370" customWidth="1"/>
    <col min="16143" max="16384" width="9.125" style="370"/>
  </cols>
  <sheetData>
    <row r="1" spans="1:21" ht="21" customHeight="1">
      <c r="B1" s="371" t="s">
        <v>574</v>
      </c>
      <c r="N1" s="378" t="s">
        <v>391</v>
      </c>
    </row>
    <row r="2" spans="1:21" ht="15" customHeight="1">
      <c r="A2" s="506" t="s">
        <v>575</v>
      </c>
      <c r="B2" s="507"/>
      <c r="C2" s="512" t="s">
        <v>392</v>
      </c>
      <c r="D2" s="515" t="s">
        <v>576</v>
      </c>
      <c r="E2" s="516"/>
      <c r="F2" s="516"/>
      <c r="G2" s="517"/>
      <c r="H2" s="518" t="s">
        <v>577</v>
      </c>
      <c r="I2" s="518"/>
      <c r="J2" s="518"/>
      <c r="K2" s="518"/>
      <c r="L2" s="518"/>
      <c r="M2" s="518"/>
      <c r="N2" s="519"/>
    </row>
    <row r="3" spans="1:21" ht="15" customHeight="1">
      <c r="A3" s="508"/>
      <c r="B3" s="509"/>
      <c r="C3" s="513"/>
      <c r="D3" s="520" t="s">
        <v>578</v>
      </c>
      <c r="E3" s="379"/>
      <c r="F3" s="520" t="s">
        <v>579</v>
      </c>
      <c r="G3" s="523" t="s">
        <v>393</v>
      </c>
      <c r="H3" s="526" t="s">
        <v>394</v>
      </c>
      <c r="I3" s="515" t="s">
        <v>395</v>
      </c>
      <c r="J3" s="516"/>
      <c r="K3" s="517"/>
      <c r="L3" s="527" t="s">
        <v>396</v>
      </c>
      <c r="M3" s="528"/>
      <c r="N3" s="529"/>
    </row>
    <row r="4" spans="1:21" ht="15" customHeight="1">
      <c r="A4" s="508"/>
      <c r="B4" s="509"/>
      <c r="C4" s="513"/>
      <c r="D4" s="521"/>
      <c r="E4" s="523" t="s">
        <v>397</v>
      </c>
      <c r="F4" s="521"/>
      <c r="G4" s="524"/>
      <c r="H4" s="526"/>
      <c r="I4" s="531" t="s">
        <v>580</v>
      </c>
      <c r="J4" s="515" t="s">
        <v>581</v>
      </c>
      <c r="K4" s="501" t="s">
        <v>398</v>
      </c>
      <c r="L4" s="502" t="s">
        <v>582</v>
      </c>
      <c r="M4" s="504" t="s">
        <v>583</v>
      </c>
      <c r="N4" s="530" t="s">
        <v>399</v>
      </c>
    </row>
    <row r="5" spans="1:21" s="441" customFormat="1" ht="15" customHeight="1">
      <c r="A5" s="510"/>
      <c r="B5" s="511"/>
      <c r="C5" s="514"/>
      <c r="D5" s="522"/>
      <c r="E5" s="525"/>
      <c r="F5" s="522"/>
      <c r="G5" s="525"/>
      <c r="H5" s="526"/>
      <c r="I5" s="531"/>
      <c r="J5" s="515"/>
      <c r="K5" s="501"/>
      <c r="L5" s="503"/>
      <c r="M5" s="505"/>
      <c r="N5" s="530"/>
    </row>
    <row r="6" spans="1:21" ht="6" customHeight="1">
      <c r="A6" s="380"/>
      <c r="B6" s="381"/>
      <c r="C6" s="382"/>
      <c r="D6" s="383"/>
      <c r="E6" s="382"/>
      <c r="F6" s="382"/>
      <c r="G6" s="384"/>
      <c r="N6" s="385"/>
    </row>
    <row r="7" spans="1:21" s="394" customFormat="1" ht="13.5" customHeight="1">
      <c r="A7" s="386"/>
      <c r="B7" s="387" t="s">
        <v>400</v>
      </c>
      <c r="C7" s="388">
        <v>728981</v>
      </c>
      <c r="D7" s="389">
        <v>1601711</v>
      </c>
      <c r="E7" s="388">
        <v>12416</v>
      </c>
      <c r="F7" s="388">
        <v>753117</v>
      </c>
      <c r="G7" s="390">
        <v>848594</v>
      </c>
      <c r="H7" s="391">
        <v>-12258</v>
      </c>
      <c r="I7" s="388">
        <v>12295</v>
      </c>
      <c r="J7" s="388">
        <v>21639</v>
      </c>
      <c r="K7" s="392">
        <v>-9344</v>
      </c>
      <c r="L7" s="388">
        <v>30577</v>
      </c>
      <c r="M7" s="388">
        <v>33491</v>
      </c>
      <c r="N7" s="393">
        <v>-2914</v>
      </c>
    </row>
    <row r="8" spans="1:21" s="394" customFormat="1" ht="13.5" customHeight="1">
      <c r="A8" s="386"/>
      <c r="B8" s="387"/>
      <c r="C8" s="388"/>
      <c r="D8" s="389"/>
      <c r="E8" s="388"/>
      <c r="F8" s="388"/>
      <c r="G8" s="390"/>
      <c r="H8" s="391"/>
      <c r="I8" s="388"/>
      <c r="J8" s="388"/>
      <c r="K8" s="392"/>
      <c r="L8" s="388"/>
      <c r="M8" s="395"/>
      <c r="N8" s="393"/>
    </row>
    <row r="9" spans="1:21" s="394" customFormat="1" ht="12" customHeight="1">
      <c r="A9" s="386"/>
      <c r="B9" s="387" t="s">
        <v>403</v>
      </c>
      <c r="C9" s="388">
        <v>647246</v>
      </c>
      <c r="D9" s="389">
        <v>1423503</v>
      </c>
      <c r="E9" s="388">
        <v>9055</v>
      </c>
      <c r="F9" s="388">
        <v>667556</v>
      </c>
      <c r="G9" s="390">
        <v>755947</v>
      </c>
      <c r="H9" s="391">
        <v>-9885</v>
      </c>
      <c r="I9" s="388">
        <v>11110</v>
      </c>
      <c r="J9" s="388">
        <v>18371</v>
      </c>
      <c r="K9" s="392">
        <v>-7261</v>
      </c>
      <c r="L9" s="388">
        <v>55983</v>
      </c>
      <c r="M9" s="388">
        <v>58607</v>
      </c>
      <c r="N9" s="390">
        <v>-2624</v>
      </c>
      <c r="Q9" s="370" t="s">
        <v>401</v>
      </c>
      <c r="R9" s="370" t="s">
        <v>402</v>
      </c>
      <c r="S9" s="370"/>
      <c r="T9" s="370"/>
      <c r="U9" s="394">
        <f>COUNTIF(O:O,1)</f>
        <v>1</v>
      </c>
    </row>
    <row r="10" spans="1:21" s="394" customFormat="1" ht="12" customHeight="1">
      <c r="A10" s="386"/>
      <c r="B10" s="387" t="s">
        <v>405</v>
      </c>
      <c r="C10" s="388">
        <v>81735</v>
      </c>
      <c r="D10" s="389">
        <v>176481</v>
      </c>
      <c r="E10" s="388">
        <v>1543</v>
      </c>
      <c r="F10" s="388">
        <v>85268</v>
      </c>
      <c r="G10" s="390">
        <v>91213</v>
      </c>
      <c r="H10" s="391">
        <v>-2931</v>
      </c>
      <c r="I10" s="388">
        <v>1185</v>
      </c>
      <c r="J10" s="388">
        <v>3268</v>
      </c>
      <c r="K10" s="392">
        <v>-2083</v>
      </c>
      <c r="L10" s="388">
        <v>8168</v>
      </c>
      <c r="M10" s="388">
        <v>9016</v>
      </c>
      <c r="N10" s="390">
        <v>-848</v>
      </c>
      <c r="Q10" s="370"/>
      <c r="R10" s="370" t="s">
        <v>404</v>
      </c>
      <c r="S10" s="370"/>
      <c r="T10" s="370"/>
      <c r="U10" s="394">
        <f>COUNTIF(O:O,2)</f>
        <v>5</v>
      </c>
    </row>
    <row r="11" spans="1:21" ht="13.5" customHeight="1">
      <c r="A11" s="396"/>
      <c r="B11" s="397"/>
      <c r="C11" s="398"/>
      <c r="D11" s="399"/>
      <c r="E11" s="388"/>
      <c r="F11" s="398"/>
      <c r="G11" s="400"/>
      <c r="H11" s="377"/>
      <c r="I11" s="377"/>
      <c r="J11" s="370"/>
      <c r="K11" s="401"/>
      <c r="L11" s="402"/>
      <c r="M11" s="402"/>
      <c r="N11" s="403"/>
      <c r="R11" s="370" t="s">
        <v>406</v>
      </c>
      <c r="U11" s="394">
        <f>COUNTIF(O:O,3)</f>
        <v>18</v>
      </c>
    </row>
    <row r="12" spans="1:21" ht="12" customHeight="1">
      <c r="A12" s="396"/>
      <c r="B12" s="397" t="s">
        <v>340</v>
      </c>
      <c r="C12" s="398">
        <v>276581</v>
      </c>
      <c r="D12" s="399">
        <v>595319</v>
      </c>
      <c r="E12" s="398">
        <v>2782</v>
      </c>
      <c r="F12" s="398">
        <v>277095</v>
      </c>
      <c r="G12" s="400">
        <v>318224</v>
      </c>
      <c r="H12" s="377">
        <v>-1874</v>
      </c>
      <c r="I12" s="404">
        <v>4989</v>
      </c>
      <c r="J12" s="404">
        <v>6088</v>
      </c>
      <c r="K12" s="401">
        <v>-1099</v>
      </c>
      <c r="L12" s="402">
        <v>20737</v>
      </c>
      <c r="M12" s="402">
        <v>21512</v>
      </c>
      <c r="N12" s="403">
        <v>-775</v>
      </c>
      <c r="O12" s="405">
        <f>IF(B12="鹿児島市",1,IF(D12&gt;49999,2,IF(D12&gt;9999,3,4)))</f>
        <v>1</v>
      </c>
      <c r="R12" s="370" t="s">
        <v>407</v>
      </c>
      <c r="U12" s="394">
        <f>COUNTIF(O:O,4)</f>
        <v>19</v>
      </c>
    </row>
    <row r="13" spans="1:21" ht="13.5" customHeight="1">
      <c r="A13" s="396"/>
      <c r="B13" s="397" t="s">
        <v>341</v>
      </c>
      <c r="C13" s="398">
        <v>45736</v>
      </c>
      <c r="D13" s="399">
        <v>101757</v>
      </c>
      <c r="E13" s="398">
        <v>638</v>
      </c>
      <c r="F13" s="398">
        <v>48837</v>
      </c>
      <c r="G13" s="400">
        <v>52920</v>
      </c>
      <c r="H13" s="377">
        <v>-640</v>
      </c>
      <c r="I13" s="404">
        <v>921</v>
      </c>
      <c r="J13" s="404">
        <v>1304</v>
      </c>
      <c r="K13" s="401">
        <v>-383</v>
      </c>
      <c r="L13" s="402">
        <v>4844</v>
      </c>
      <c r="M13" s="402">
        <v>5101</v>
      </c>
      <c r="N13" s="403">
        <v>-257</v>
      </c>
      <c r="O13" s="405">
        <f>IF(B13="鹿児島市",1,IF(D13&gt;49999,2,IF(D13&gt;9999,3,4)))</f>
        <v>2</v>
      </c>
    </row>
    <row r="14" spans="1:21" ht="13.5" customHeight="1">
      <c r="A14" s="396"/>
      <c r="B14" s="397" t="s">
        <v>342</v>
      </c>
      <c r="C14" s="398">
        <v>9746</v>
      </c>
      <c r="D14" s="399">
        <v>20447</v>
      </c>
      <c r="E14" s="398">
        <v>419</v>
      </c>
      <c r="F14" s="398">
        <v>9295</v>
      </c>
      <c r="G14" s="400">
        <v>11152</v>
      </c>
      <c r="H14" s="377">
        <v>-434</v>
      </c>
      <c r="I14" s="404">
        <v>100</v>
      </c>
      <c r="J14" s="404">
        <v>357</v>
      </c>
      <c r="K14" s="401">
        <v>-257</v>
      </c>
      <c r="L14" s="402">
        <v>721</v>
      </c>
      <c r="M14" s="402">
        <v>898</v>
      </c>
      <c r="N14" s="403">
        <v>-177</v>
      </c>
      <c r="O14" s="405">
        <f t="shared" ref="O14:O76" si="0">IF(B14="鹿児島市",1,IF(D14&gt;49999,2,IF(D14&gt;9999,3,4)))</f>
        <v>3</v>
      </c>
    </row>
    <row r="15" spans="1:21" ht="13.5" customHeight="1">
      <c r="A15" s="396"/>
      <c r="B15" s="397" t="s">
        <v>343</v>
      </c>
      <c r="C15" s="398">
        <v>8841</v>
      </c>
      <c r="D15" s="399">
        <v>19461</v>
      </c>
      <c r="E15" s="398">
        <v>99</v>
      </c>
      <c r="F15" s="398">
        <v>9176</v>
      </c>
      <c r="G15" s="400">
        <v>10285</v>
      </c>
      <c r="H15" s="377">
        <v>-443</v>
      </c>
      <c r="I15" s="404">
        <v>104</v>
      </c>
      <c r="J15" s="404">
        <v>366</v>
      </c>
      <c r="K15" s="401">
        <v>-262</v>
      </c>
      <c r="L15" s="402">
        <v>585</v>
      </c>
      <c r="M15" s="402">
        <v>766</v>
      </c>
      <c r="N15" s="403">
        <v>-181</v>
      </c>
      <c r="O15" s="405">
        <f t="shared" si="0"/>
        <v>3</v>
      </c>
    </row>
    <row r="16" spans="1:21" ht="13.5" customHeight="1">
      <c r="A16" s="396"/>
      <c r="B16" s="397" t="s">
        <v>344</v>
      </c>
      <c r="C16" s="398">
        <v>22505</v>
      </c>
      <c r="D16" s="399">
        <v>52239</v>
      </c>
      <c r="E16" s="398">
        <v>704</v>
      </c>
      <c r="F16" s="398">
        <v>24370</v>
      </c>
      <c r="G16" s="400">
        <v>27869</v>
      </c>
      <c r="H16" s="377">
        <v>-225</v>
      </c>
      <c r="I16" s="404">
        <v>399</v>
      </c>
      <c r="J16" s="404">
        <v>712</v>
      </c>
      <c r="K16" s="401">
        <v>-313</v>
      </c>
      <c r="L16" s="402">
        <v>1972</v>
      </c>
      <c r="M16" s="402">
        <v>1884</v>
      </c>
      <c r="N16" s="403">
        <v>88</v>
      </c>
      <c r="O16" s="405">
        <f t="shared" si="0"/>
        <v>2</v>
      </c>
    </row>
    <row r="17" spans="1:15" ht="13.5" customHeight="1">
      <c r="A17" s="396"/>
      <c r="B17" s="397" t="s">
        <v>345</v>
      </c>
      <c r="C17" s="398">
        <v>17957</v>
      </c>
      <c r="D17" s="399">
        <v>39274</v>
      </c>
      <c r="E17" s="398">
        <v>365</v>
      </c>
      <c r="F17" s="398">
        <v>18106</v>
      </c>
      <c r="G17" s="400">
        <v>21168</v>
      </c>
      <c r="H17" s="377">
        <v>-680</v>
      </c>
      <c r="I17" s="404">
        <v>253</v>
      </c>
      <c r="J17" s="404">
        <v>639</v>
      </c>
      <c r="K17" s="401">
        <v>-386</v>
      </c>
      <c r="L17" s="402">
        <v>1301</v>
      </c>
      <c r="M17" s="402">
        <v>1595</v>
      </c>
      <c r="N17" s="403">
        <v>-294</v>
      </c>
      <c r="O17" s="405">
        <f t="shared" si="0"/>
        <v>3</v>
      </c>
    </row>
    <row r="18" spans="1:15" ht="13.5" customHeight="1">
      <c r="A18" s="396"/>
      <c r="B18" s="397" t="s">
        <v>346</v>
      </c>
      <c r="C18" s="398">
        <v>7232</v>
      </c>
      <c r="D18" s="399">
        <v>14980</v>
      </c>
      <c r="E18" s="398">
        <v>87</v>
      </c>
      <c r="F18" s="398">
        <v>7155</v>
      </c>
      <c r="G18" s="400">
        <v>7825</v>
      </c>
      <c r="H18" s="377">
        <v>-256</v>
      </c>
      <c r="I18" s="404">
        <v>91</v>
      </c>
      <c r="J18" s="404">
        <v>284</v>
      </c>
      <c r="K18" s="401">
        <v>-193</v>
      </c>
      <c r="L18" s="402">
        <v>732</v>
      </c>
      <c r="M18" s="402">
        <v>795</v>
      </c>
      <c r="N18" s="403">
        <v>-63</v>
      </c>
      <c r="O18" s="405">
        <f t="shared" si="0"/>
        <v>3</v>
      </c>
    </row>
    <row r="19" spans="1:15" ht="13.5" customHeight="1">
      <c r="A19" s="396"/>
      <c r="B19" s="397" t="s">
        <v>347</v>
      </c>
      <c r="C19" s="398">
        <v>6645</v>
      </c>
      <c r="D19" s="399">
        <v>14090</v>
      </c>
      <c r="E19" s="398">
        <v>225</v>
      </c>
      <c r="F19" s="398">
        <v>6494</v>
      </c>
      <c r="G19" s="400">
        <v>7596</v>
      </c>
      <c r="H19" s="377">
        <v>-305</v>
      </c>
      <c r="I19" s="404">
        <v>74</v>
      </c>
      <c r="J19" s="404">
        <v>295</v>
      </c>
      <c r="K19" s="401">
        <v>-221</v>
      </c>
      <c r="L19" s="402">
        <v>514</v>
      </c>
      <c r="M19" s="402">
        <v>598</v>
      </c>
      <c r="N19" s="403">
        <v>-84</v>
      </c>
      <c r="O19" s="405">
        <f t="shared" si="0"/>
        <v>3</v>
      </c>
    </row>
    <row r="20" spans="1:15" ht="13.5" customHeight="1">
      <c r="A20" s="396"/>
      <c r="B20" s="397" t="s">
        <v>408</v>
      </c>
      <c r="C20" s="398">
        <v>40927</v>
      </c>
      <c r="D20" s="399">
        <v>93009</v>
      </c>
      <c r="E20" s="398">
        <v>456</v>
      </c>
      <c r="F20" s="398">
        <v>44735</v>
      </c>
      <c r="G20" s="400">
        <v>48274</v>
      </c>
      <c r="H20" s="377">
        <v>-918</v>
      </c>
      <c r="I20" s="404">
        <v>780</v>
      </c>
      <c r="J20" s="404">
        <v>1303</v>
      </c>
      <c r="K20" s="401">
        <v>-523</v>
      </c>
      <c r="L20" s="402">
        <v>3663</v>
      </c>
      <c r="M20" s="402">
        <v>4058</v>
      </c>
      <c r="N20" s="403">
        <v>-395</v>
      </c>
      <c r="O20" s="405">
        <f t="shared" si="0"/>
        <v>2</v>
      </c>
    </row>
    <row r="21" spans="1:15" ht="13.5" customHeight="1">
      <c r="A21" s="396"/>
      <c r="B21" s="397" t="s">
        <v>409</v>
      </c>
      <c r="C21" s="398">
        <v>19586</v>
      </c>
      <c r="D21" s="399">
        <v>47325</v>
      </c>
      <c r="E21" s="398">
        <v>306</v>
      </c>
      <c r="F21" s="398">
        <v>22286</v>
      </c>
      <c r="G21" s="400">
        <v>25039</v>
      </c>
      <c r="H21" s="377">
        <v>-587</v>
      </c>
      <c r="I21" s="404">
        <v>300</v>
      </c>
      <c r="J21" s="404">
        <v>760</v>
      </c>
      <c r="K21" s="401">
        <v>-460</v>
      </c>
      <c r="L21" s="402">
        <v>1903</v>
      </c>
      <c r="M21" s="402">
        <v>2030</v>
      </c>
      <c r="N21" s="403">
        <v>-127</v>
      </c>
      <c r="O21" s="405">
        <f t="shared" si="0"/>
        <v>3</v>
      </c>
    </row>
    <row r="22" spans="1:15" ht="13.5" customHeight="1">
      <c r="A22" s="396"/>
      <c r="B22" s="397" t="s">
        <v>410</v>
      </c>
      <c r="C22" s="398">
        <v>15289</v>
      </c>
      <c r="D22" s="399">
        <v>33669</v>
      </c>
      <c r="E22" s="398">
        <v>353</v>
      </c>
      <c r="F22" s="398">
        <v>15636</v>
      </c>
      <c r="G22" s="400">
        <v>18033</v>
      </c>
      <c r="H22" s="377">
        <v>-728</v>
      </c>
      <c r="I22" s="404">
        <v>184</v>
      </c>
      <c r="J22" s="404">
        <v>656</v>
      </c>
      <c r="K22" s="401">
        <v>-472</v>
      </c>
      <c r="L22" s="402">
        <v>1027</v>
      </c>
      <c r="M22" s="402">
        <v>1283</v>
      </c>
      <c r="N22" s="403">
        <v>-256</v>
      </c>
      <c r="O22" s="405">
        <f t="shared" si="0"/>
        <v>3</v>
      </c>
    </row>
    <row r="23" spans="1:15" ht="12" customHeight="1">
      <c r="A23" s="396"/>
      <c r="B23" s="397" t="s">
        <v>411</v>
      </c>
      <c r="C23" s="398">
        <v>55678</v>
      </c>
      <c r="D23" s="399">
        <v>124367</v>
      </c>
      <c r="E23" s="398">
        <v>769</v>
      </c>
      <c r="F23" s="398">
        <v>59461</v>
      </c>
      <c r="G23" s="400">
        <v>64906</v>
      </c>
      <c r="H23" s="377">
        <v>-418</v>
      </c>
      <c r="I23" s="404">
        <v>1050</v>
      </c>
      <c r="J23" s="404">
        <v>1414</v>
      </c>
      <c r="K23" s="401">
        <v>-364</v>
      </c>
      <c r="L23" s="402">
        <v>6011</v>
      </c>
      <c r="M23" s="402">
        <v>6065</v>
      </c>
      <c r="N23" s="403">
        <v>-54</v>
      </c>
      <c r="O23" s="405">
        <f t="shared" si="0"/>
        <v>2</v>
      </c>
    </row>
    <row r="24" spans="1:15" ht="13.5" customHeight="1">
      <c r="A24" s="396"/>
      <c r="B24" s="406" t="s">
        <v>412</v>
      </c>
      <c r="C24" s="398">
        <v>11965</v>
      </c>
      <c r="D24" s="399">
        <v>27644</v>
      </c>
      <c r="E24" s="398">
        <v>218</v>
      </c>
      <c r="F24" s="398">
        <v>12826</v>
      </c>
      <c r="G24" s="400">
        <v>14818</v>
      </c>
      <c r="H24" s="377">
        <v>-388</v>
      </c>
      <c r="I24" s="404">
        <v>149</v>
      </c>
      <c r="J24" s="404">
        <v>429</v>
      </c>
      <c r="K24" s="401">
        <v>-280</v>
      </c>
      <c r="L24" s="402">
        <v>971</v>
      </c>
      <c r="M24" s="402">
        <v>1079</v>
      </c>
      <c r="N24" s="403">
        <v>-108</v>
      </c>
      <c r="O24" s="405">
        <f t="shared" si="0"/>
        <v>3</v>
      </c>
    </row>
    <row r="25" spans="1:15" ht="13.5" customHeight="1">
      <c r="A25" s="396"/>
      <c r="B25" s="397" t="s">
        <v>413</v>
      </c>
      <c r="C25" s="398">
        <v>14869</v>
      </c>
      <c r="D25" s="399">
        <v>33262</v>
      </c>
      <c r="E25" s="398">
        <v>240</v>
      </c>
      <c r="F25" s="398">
        <v>15226</v>
      </c>
      <c r="G25" s="400">
        <v>18036</v>
      </c>
      <c r="H25" s="377">
        <v>-486</v>
      </c>
      <c r="I25" s="401">
        <v>198</v>
      </c>
      <c r="J25" s="401">
        <v>628</v>
      </c>
      <c r="K25" s="401">
        <v>-430</v>
      </c>
      <c r="L25" s="402">
        <v>1322</v>
      </c>
      <c r="M25" s="402">
        <v>1378</v>
      </c>
      <c r="N25" s="403">
        <v>-56</v>
      </c>
      <c r="O25" s="405">
        <f t="shared" si="0"/>
        <v>3</v>
      </c>
    </row>
    <row r="26" spans="1:15" ht="12" customHeight="1">
      <c r="A26" s="396"/>
      <c r="B26" s="397" t="s">
        <v>414</v>
      </c>
      <c r="C26" s="398">
        <v>13576</v>
      </c>
      <c r="D26" s="399">
        <v>29839</v>
      </c>
      <c r="E26" s="398">
        <v>324</v>
      </c>
      <c r="F26" s="398">
        <v>14083</v>
      </c>
      <c r="G26" s="400">
        <v>15756</v>
      </c>
      <c r="H26" s="377">
        <v>-443</v>
      </c>
      <c r="I26" s="404">
        <v>236</v>
      </c>
      <c r="J26" s="404">
        <v>505</v>
      </c>
      <c r="K26" s="401">
        <v>-269</v>
      </c>
      <c r="L26" s="407">
        <v>1154</v>
      </c>
      <c r="M26" s="407">
        <v>1328</v>
      </c>
      <c r="N26" s="403">
        <v>-174</v>
      </c>
      <c r="O26" s="405">
        <f t="shared" si="0"/>
        <v>3</v>
      </c>
    </row>
    <row r="27" spans="1:15" ht="12" customHeight="1">
      <c r="A27" s="396"/>
      <c r="B27" s="397" t="s">
        <v>415</v>
      </c>
      <c r="C27" s="398">
        <v>19802</v>
      </c>
      <c r="D27" s="399">
        <v>41744</v>
      </c>
      <c r="E27" s="398">
        <v>140</v>
      </c>
      <c r="F27" s="398">
        <v>19847</v>
      </c>
      <c r="G27" s="400">
        <v>21897</v>
      </c>
      <c r="H27" s="377">
        <v>51</v>
      </c>
      <c r="I27" s="401">
        <v>293</v>
      </c>
      <c r="J27" s="401">
        <v>609</v>
      </c>
      <c r="K27" s="401">
        <v>-316</v>
      </c>
      <c r="L27" s="402">
        <v>2755</v>
      </c>
      <c r="M27" s="402">
        <v>2388</v>
      </c>
      <c r="N27" s="403">
        <v>367</v>
      </c>
      <c r="O27" s="405">
        <f t="shared" si="0"/>
        <v>3</v>
      </c>
    </row>
    <row r="28" spans="1:15" ht="13.5" customHeight="1">
      <c r="A28" s="396"/>
      <c r="B28" s="397" t="s">
        <v>416</v>
      </c>
      <c r="C28" s="398">
        <v>14956</v>
      </c>
      <c r="D28" s="399">
        <v>33891</v>
      </c>
      <c r="E28" s="398">
        <v>385</v>
      </c>
      <c r="F28" s="398">
        <v>15761</v>
      </c>
      <c r="G28" s="400">
        <v>18130</v>
      </c>
      <c r="H28" s="377">
        <v>-653</v>
      </c>
      <c r="I28" s="404">
        <v>212</v>
      </c>
      <c r="J28" s="404">
        <v>645</v>
      </c>
      <c r="K28" s="401">
        <v>-433</v>
      </c>
      <c r="L28" s="407">
        <v>1041</v>
      </c>
      <c r="M28" s="407">
        <v>1261</v>
      </c>
      <c r="N28" s="403">
        <v>-220</v>
      </c>
      <c r="O28" s="405">
        <f t="shared" si="0"/>
        <v>3</v>
      </c>
    </row>
    <row r="29" spans="1:15" ht="13.5" customHeight="1">
      <c r="A29" s="396"/>
      <c r="B29" s="397" t="s">
        <v>417</v>
      </c>
      <c r="C29" s="398">
        <v>12205</v>
      </c>
      <c r="D29" s="399">
        <v>24827</v>
      </c>
      <c r="E29" s="398">
        <v>152</v>
      </c>
      <c r="F29" s="398">
        <v>11495</v>
      </c>
      <c r="G29" s="400">
        <v>13332</v>
      </c>
      <c r="H29" s="377">
        <v>-526</v>
      </c>
      <c r="I29" s="404">
        <v>166</v>
      </c>
      <c r="J29" s="404">
        <v>499</v>
      </c>
      <c r="K29" s="401">
        <v>-333</v>
      </c>
      <c r="L29" s="402">
        <v>771</v>
      </c>
      <c r="M29" s="402">
        <v>964</v>
      </c>
      <c r="N29" s="403">
        <v>-193</v>
      </c>
      <c r="O29" s="405">
        <f t="shared" si="0"/>
        <v>3</v>
      </c>
    </row>
    <row r="30" spans="1:15" ht="13.5" customHeight="1">
      <c r="A30" s="396"/>
      <c r="B30" s="397" t="s">
        <v>418</v>
      </c>
      <c r="C30" s="398">
        <v>33150</v>
      </c>
      <c r="D30" s="399">
        <v>76359</v>
      </c>
      <c r="E30" s="398">
        <v>393</v>
      </c>
      <c r="F30" s="398">
        <v>35672</v>
      </c>
      <c r="G30" s="400">
        <v>40687</v>
      </c>
      <c r="H30" s="377">
        <v>68</v>
      </c>
      <c r="I30" s="404">
        <v>611</v>
      </c>
      <c r="J30" s="404">
        <v>878</v>
      </c>
      <c r="K30" s="401">
        <v>-267</v>
      </c>
      <c r="L30" s="402">
        <v>3959</v>
      </c>
      <c r="M30" s="402">
        <v>3624</v>
      </c>
      <c r="N30" s="403">
        <v>335</v>
      </c>
      <c r="O30" s="405">
        <f t="shared" si="0"/>
        <v>2</v>
      </c>
    </row>
    <row r="31" spans="1:15" ht="13.5" customHeight="1">
      <c r="A31" s="396"/>
      <c r="B31" s="408"/>
      <c r="C31" s="409"/>
      <c r="D31" s="399"/>
      <c r="E31" s="398"/>
      <c r="F31" s="409"/>
      <c r="G31" s="410"/>
      <c r="H31" s="377"/>
      <c r="I31" s="377"/>
      <c r="J31" s="370"/>
      <c r="K31" s="401"/>
      <c r="L31" s="411"/>
      <c r="M31" s="411"/>
      <c r="N31" s="403"/>
      <c r="O31" s="405"/>
    </row>
    <row r="32" spans="1:15" s="394" customFormat="1" ht="12" customHeight="1">
      <c r="A32" s="386"/>
      <c r="B32" s="387" t="s">
        <v>359</v>
      </c>
      <c r="C32" s="388">
        <v>632</v>
      </c>
      <c r="D32" s="389">
        <v>1145</v>
      </c>
      <c r="E32" s="388">
        <v>12</v>
      </c>
      <c r="F32" s="388">
        <v>618</v>
      </c>
      <c r="G32" s="390">
        <v>527</v>
      </c>
      <c r="H32" s="391">
        <v>-8</v>
      </c>
      <c r="I32" s="388">
        <v>6</v>
      </c>
      <c r="J32" s="388">
        <v>11</v>
      </c>
      <c r="K32" s="392">
        <v>-5</v>
      </c>
      <c r="L32" s="388">
        <v>156</v>
      </c>
      <c r="M32" s="388">
        <v>159</v>
      </c>
      <c r="N32" s="393">
        <v>-3</v>
      </c>
      <c r="O32" s="405"/>
    </row>
    <row r="33" spans="1:15" ht="12" customHeight="1">
      <c r="A33" s="396"/>
      <c r="B33" s="412"/>
      <c r="C33" s="398"/>
      <c r="D33" s="399"/>
      <c r="E33" s="388"/>
      <c r="F33" s="398"/>
      <c r="G33" s="400"/>
      <c r="H33" s="377"/>
      <c r="I33" s="401"/>
      <c r="J33" s="401"/>
      <c r="K33" s="401"/>
      <c r="L33" s="411"/>
      <c r="M33" s="411"/>
      <c r="N33" s="403"/>
      <c r="O33" s="405"/>
    </row>
    <row r="34" spans="1:15" ht="13.5" customHeight="1">
      <c r="A34" s="396"/>
      <c r="B34" s="397" t="s">
        <v>360</v>
      </c>
      <c r="C34" s="398">
        <v>209</v>
      </c>
      <c r="D34" s="399">
        <v>384</v>
      </c>
      <c r="E34" s="398">
        <v>3</v>
      </c>
      <c r="F34" s="398">
        <v>198</v>
      </c>
      <c r="G34" s="400">
        <v>186</v>
      </c>
      <c r="H34" s="377">
        <v>-3</v>
      </c>
      <c r="I34" s="404">
        <v>4</v>
      </c>
      <c r="J34" s="404">
        <v>4</v>
      </c>
      <c r="K34" s="401">
        <v>0</v>
      </c>
      <c r="L34" s="402">
        <v>60</v>
      </c>
      <c r="M34" s="402">
        <v>63</v>
      </c>
      <c r="N34" s="403">
        <v>-3</v>
      </c>
      <c r="O34" s="405">
        <f t="shared" si="0"/>
        <v>4</v>
      </c>
    </row>
    <row r="35" spans="1:15" ht="13.5" customHeight="1">
      <c r="A35" s="396"/>
      <c r="B35" s="397" t="s">
        <v>361</v>
      </c>
      <c r="C35" s="398">
        <v>423</v>
      </c>
      <c r="D35" s="399">
        <v>761</v>
      </c>
      <c r="E35" s="398">
        <v>9</v>
      </c>
      <c r="F35" s="398">
        <v>420</v>
      </c>
      <c r="G35" s="400">
        <v>341</v>
      </c>
      <c r="H35" s="377">
        <v>-5</v>
      </c>
      <c r="I35" s="404">
        <v>2</v>
      </c>
      <c r="J35" s="404">
        <v>7</v>
      </c>
      <c r="K35" s="401">
        <v>-5</v>
      </c>
      <c r="L35" s="402">
        <v>96</v>
      </c>
      <c r="M35" s="402">
        <v>96</v>
      </c>
      <c r="N35" s="403">
        <v>0</v>
      </c>
      <c r="O35" s="405">
        <f t="shared" si="0"/>
        <v>4</v>
      </c>
    </row>
    <row r="36" spans="1:15" ht="13.5" customHeight="1">
      <c r="A36" s="396"/>
      <c r="B36" s="397"/>
      <c r="C36" s="409"/>
      <c r="D36" s="399"/>
      <c r="E36" s="388"/>
      <c r="F36" s="409"/>
      <c r="G36" s="410"/>
      <c r="H36" s="377"/>
      <c r="I36" s="377"/>
      <c r="J36" s="370"/>
      <c r="K36" s="401"/>
      <c r="L36" s="411"/>
      <c r="M36" s="411"/>
      <c r="N36" s="403"/>
      <c r="O36" s="405"/>
    </row>
    <row r="37" spans="1:15" s="394" customFormat="1" ht="12" customHeight="1">
      <c r="A37" s="386"/>
      <c r="B37" s="387" t="s">
        <v>419</v>
      </c>
      <c r="C37" s="388">
        <v>9425</v>
      </c>
      <c r="D37" s="389">
        <v>20665</v>
      </c>
      <c r="E37" s="388">
        <v>383</v>
      </c>
      <c r="F37" s="388">
        <v>9600</v>
      </c>
      <c r="G37" s="390">
        <v>11065</v>
      </c>
      <c r="H37" s="391">
        <v>-369</v>
      </c>
      <c r="I37" s="388">
        <v>120</v>
      </c>
      <c r="J37" s="388">
        <v>378</v>
      </c>
      <c r="K37" s="392">
        <v>-258</v>
      </c>
      <c r="L37" s="388">
        <v>753</v>
      </c>
      <c r="M37" s="388">
        <v>864</v>
      </c>
      <c r="N37" s="393">
        <v>-111</v>
      </c>
      <c r="O37" s="405"/>
    </row>
    <row r="38" spans="1:15" ht="13.5" customHeight="1">
      <c r="A38" s="396"/>
      <c r="B38" s="412"/>
      <c r="C38" s="398"/>
      <c r="D38" s="399"/>
      <c r="E38" s="388"/>
      <c r="F38" s="398"/>
      <c r="G38" s="400"/>
      <c r="H38" s="377"/>
      <c r="I38" s="404"/>
      <c r="J38" s="404"/>
      <c r="K38" s="401"/>
      <c r="L38" s="411"/>
      <c r="M38" s="411"/>
      <c r="N38" s="403"/>
      <c r="O38" s="405"/>
    </row>
    <row r="39" spans="1:15" ht="13.5" customHeight="1">
      <c r="A39" s="396"/>
      <c r="B39" s="397" t="s">
        <v>420</v>
      </c>
      <c r="C39" s="398">
        <v>9425</v>
      </c>
      <c r="D39" s="399">
        <v>20665</v>
      </c>
      <c r="E39" s="398">
        <v>383</v>
      </c>
      <c r="F39" s="398">
        <v>9600</v>
      </c>
      <c r="G39" s="400">
        <v>11065</v>
      </c>
      <c r="H39" s="377">
        <v>-369</v>
      </c>
      <c r="I39" s="401">
        <v>120</v>
      </c>
      <c r="J39" s="401">
        <v>378</v>
      </c>
      <c r="K39" s="401">
        <v>-258</v>
      </c>
      <c r="L39" s="402">
        <v>753</v>
      </c>
      <c r="M39" s="402">
        <v>864</v>
      </c>
      <c r="N39" s="403">
        <v>-111</v>
      </c>
      <c r="O39" s="405">
        <f t="shared" si="0"/>
        <v>3</v>
      </c>
    </row>
    <row r="40" spans="1:15" ht="13.5" customHeight="1">
      <c r="A40" s="396"/>
      <c r="B40" s="397"/>
      <c r="C40" s="398"/>
      <c r="D40" s="399"/>
      <c r="E40" s="388"/>
      <c r="F40" s="398"/>
      <c r="G40" s="400"/>
      <c r="H40" s="377"/>
      <c r="I40" s="404"/>
      <c r="J40" s="404"/>
      <c r="K40" s="401"/>
      <c r="L40" s="411"/>
      <c r="M40" s="411"/>
      <c r="N40" s="403"/>
      <c r="O40" s="405"/>
    </row>
    <row r="41" spans="1:15" s="394" customFormat="1" ht="13.5" customHeight="1">
      <c r="A41" s="386"/>
      <c r="B41" s="387" t="s">
        <v>421</v>
      </c>
      <c r="C41" s="388">
        <v>4160</v>
      </c>
      <c r="D41" s="389">
        <v>9849</v>
      </c>
      <c r="E41" s="388">
        <v>79</v>
      </c>
      <c r="F41" s="388">
        <v>4759</v>
      </c>
      <c r="G41" s="390">
        <v>5090</v>
      </c>
      <c r="H41" s="391">
        <v>-139</v>
      </c>
      <c r="I41" s="388">
        <v>92</v>
      </c>
      <c r="J41" s="388">
        <v>173</v>
      </c>
      <c r="K41" s="392">
        <v>-81</v>
      </c>
      <c r="L41" s="388">
        <v>311</v>
      </c>
      <c r="M41" s="388">
        <v>369</v>
      </c>
      <c r="N41" s="393">
        <v>-58</v>
      </c>
      <c r="O41" s="405"/>
    </row>
    <row r="42" spans="1:15" ht="13.5" customHeight="1">
      <c r="A42" s="396"/>
      <c r="B42" s="412"/>
      <c r="C42" s="398"/>
      <c r="D42" s="399"/>
      <c r="E42" s="388"/>
      <c r="F42" s="398"/>
      <c r="G42" s="400"/>
      <c r="H42" s="377"/>
      <c r="I42" s="401"/>
      <c r="J42" s="401"/>
      <c r="K42" s="401"/>
      <c r="L42" s="411"/>
      <c r="M42" s="411"/>
      <c r="N42" s="403"/>
      <c r="O42" s="405"/>
    </row>
    <row r="43" spans="1:15" ht="13.5" customHeight="1">
      <c r="A43" s="386"/>
      <c r="B43" s="397" t="s">
        <v>365</v>
      </c>
      <c r="C43" s="398">
        <v>4160</v>
      </c>
      <c r="D43" s="399">
        <v>9849</v>
      </c>
      <c r="E43" s="398">
        <v>79</v>
      </c>
      <c r="F43" s="398">
        <v>4759</v>
      </c>
      <c r="G43" s="400">
        <v>5090</v>
      </c>
      <c r="H43" s="377">
        <v>-139</v>
      </c>
      <c r="I43" s="404">
        <v>92</v>
      </c>
      <c r="J43" s="404">
        <v>173</v>
      </c>
      <c r="K43" s="401">
        <v>-81</v>
      </c>
      <c r="L43" s="407">
        <v>311</v>
      </c>
      <c r="M43" s="407">
        <v>369</v>
      </c>
      <c r="N43" s="403">
        <v>-58</v>
      </c>
      <c r="O43" s="405">
        <f t="shared" si="0"/>
        <v>4</v>
      </c>
    </row>
    <row r="44" spans="1:15" ht="13.5" customHeight="1">
      <c r="A44" s="386"/>
      <c r="B44" s="397"/>
      <c r="C44" s="398"/>
      <c r="D44" s="399"/>
      <c r="E44" s="388"/>
      <c r="F44" s="398"/>
      <c r="G44" s="400"/>
      <c r="H44" s="377"/>
      <c r="I44" s="404"/>
      <c r="J44" s="404"/>
      <c r="K44" s="401"/>
      <c r="L44" s="411"/>
      <c r="M44" s="411"/>
      <c r="N44" s="403"/>
      <c r="O44" s="405"/>
    </row>
    <row r="45" spans="1:15" s="394" customFormat="1" ht="13.5" customHeight="1">
      <c r="A45" s="386"/>
      <c r="B45" s="387" t="s">
        <v>422</v>
      </c>
      <c r="C45" s="388">
        <v>4048</v>
      </c>
      <c r="D45" s="389">
        <v>9475</v>
      </c>
      <c r="E45" s="388">
        <v>82</v>
      </c>
      <c r="F45" s="388">
        <v>4671</v>
      </c>
      <c r="G45" s="390">
        <v>4804</v>
      </c>
      <c r="H45" s="391">
        <v>-211</v>
      </c>
      <c r="I45" s="388">
        <v>56</v>
      </c>
      <c r="J45" s="388">
        <v>167</v>
      </c>
      <c r="K45" s="392">
        <v>-111</v>
      </c>
      <c r="L45" s="388">
        <v>311</v>
      </c>
      <c r="M45" s="388">
        <v>411</v>
      </c>
      <c r="N45" s="393">
        <v>-100</v>
      </c>
      <c r="O45" s="405"/>
    </row>
    <row r="46" spans="1:15" ht="13.5" customHeight="1">
      <c r="A46" s="396"/>
      <c r="B46" s="412"/>
      <c r="C46" s="398"/>
      <c r="D46" s="399"/>
      <c r="E46" s="388"/>
      <c r="F46" s="398"/>
      <c r="G46" s="400"/>
      <c r="H46" s="377"/>
      <c r="I46" s="401"/>
      <c r="J46" s="401"/>
      <c r="K46" s="401"/>
      <c r="L46" s="411"/>
      <c r="M46" s="411"/>
      <c r="N46" s="403"/>
      <c r="O46" s="405"/>
    </row>
    <row r="47" spans="1:15" ht="13.5" customHeight="1">
      <c r="A47" s="386"/>
      <c r="B47" s="397" t="s">
        <v>423</v>
      </c>
      <c r="C47" s="398">
        <v>4048</v>
      </c>
      <c r="D47" s="399">
        <v>9475</v>
      </c>
      <c r="E47" s="398">
        <v>82</v>
      </c>
      <c r="F47" s="398">
        <v>4671</v>
      </c>
      <c r="G47" s="400">
        <v>4804</v>
      </c>
      <c r="H47" s="377">
        <v>-211</v>
      </c>
      <c r="I47" s="404">
        <v>56</v>
      </c>
      <c r="J47" s="404">
        <v>167</v>
      </c>
      <c r="K47" s="401">
        <v>-111</v>
      </c>
      <c r="L47" s="402">
        <v>311</v>
      </c>
      <c r="M47" s="402">
        <v>411</v>
      </c>
      <c r="N47" s="403">
        <v>-100</v>
      </c>
      <c r="O47" s="405">
        <f t="shared" si="0"/>
        <v>4</v>
      </c>
    </row>
    <row r="48" spans="1:15" ht="13.5" customHeight="1">
      <c r="A48" s="386"/>
      <c r="B48" s="397"/>
      <c r="C48" s="413"/>
      <c r="D48" s="399"/>
      <c r="E48" s="388"/>
      <c r="F48" s="413"/>
      <c r="G48" s="414"/>
      <c r="H48" s="377"/>
      <c r="I48" s="404"/>
      <c r="J48" s="404"/>
      <c r="K48" s="401"/>
      <c r="L48" s="411"/>
      <c r="M48" s="411"/>
      <c r="N48" s="403"/>
      <c r="O48" s="405"/>
    </row>
    <row r="49" spans="1:15" s="394" customFormat="1" ht="13.5" customHeight="1">
      <c r="A49" s="386"/>
      <c r="B49" s="387" t="s">
        <v>424</v>
      </c>
      <c r="C49" s="388">
        <v>5863</v>
      </c>
      <c r="D49" s="389">
        <v>12299</v>
      </c>
      <c r="E49" s="388">
        <v>244</v>
      </c>
      <c r="F49" s="388">
        <v>5780</v>
      </c>
      <c r="G49" s="390">
        <v>6519</v>
      </c>
      <c r="H49" s="391">
        <v>-209</v>
      </c>
      <c r="I49" s="388">
        <v>71</v>
      </c>
      <c r="J49" s="388">
        <v>229</v>
      </c>
      <c r="K49" s="392">
        <v>-158</v>
      </c>
      <c r="L49" s="388">
        <v>640</v>
      </c>
      <c r="M49" s="388">
        <v>691</v>
      </c>
      <c r="N49" s="393">
        <v>-51</v>
      </c>
      <c r="O49" s="405"/>
    </row>
    <row r="50" spans="1:15" ht="13.5" customHeight="1">
      <c r="A50" s="396"/>
      <c r="B50" s="412"/>
      <c r="C50" s="398"/>
      <c r="D50" s="399"/>
      <c r="E50" s="388"/>
      <c r="F50" s="398"/>
      <c r="G50" s="400"/>
      <c r="H50" s="377"/>
      <c r="I50" s="404"/>
      <c r="J50" s="404"/>
      <c r="K50" s="401"/>
      <c r="L50" s="411"/>
      <c r="M50" s="411"/>
      <c r="N50" s="403"/>
      <c r="O50" s="405"/>
    </row>
    <row r="51" spans="1:15" ht="13.5" customHeight="1">
      <c r="A51" s="386"/>
      <c r="B51" s="397" t="s">
        <v>425</v>
      </c>
      <c r="C51" s="398">
        <v>5863</v>
      </c>
      <c r="D51" s="399">
        <v>12299</v>
      </c>
      <c r="E51" s="398">
        <v>244</v>
      </c>
      <c r="F51" s="398">
        <v>5780</v>
      </c>
      <c r="G51" s="400">
        <v>6519</v>
      </c>
      <c r="H51" s="377">
        <v>-209</v>
      </c>
      <c r="I51" s="401">
        <v>71</v>
      </c>
      <c r="J51" s="401">
        <v>229</v>
      </c>
      <c r="K51" s="401">
        <v>-158</v>
      </c>
      <c r="L51" s="402">
        <v>640</v>
      </c>
      <c r="M51" s="402">
        <v>691</v>
      </c>
      <c r="N51" s="403">
        <v>-51</v>
      </c>
      <c r="O51" s="405">
        <f t="shared" si="0"/>
        <v>3</v>
      </c>
    </row>
    <row r="52" spans="1:15" ht="13.5" customHeight="1">
      <c r="A52" s="386"/>
      <c r="B52" s="397"/>
      <c r="C52" s="398"/>
      <c r="D52" s="399"/>
      <c r="E52" s="388"/>
      <c r="F52" s="398"/>
      <c r="G52" s="400"/>
      <c r="H52" s="377"/>
      <c r="I52" s="404"/>
      <c r="J52" s="404"/>
      <c r="K52" s="401"/>
      <c r="L52" s="411"/>
      <c r="M52" s="411"/>
      <c r="N52" s="403"/>
      <c r="O52" s="405"/>
    </row>
    <row r="53" spans="1:15" s="394" customFormat="1" ht="12" customHeight="1">
      <c r="A53" s="386"/>
      <c r="B53" s="387" t="s">
        <v>426</v>
      </c>
      <c r="C53" s="388">
        <v>15883</v>
      </c>
      <c r="D53" s="389">
        <v>34450</v>
      </c>
      <c r="E53" s="388">
        <v>301</v>
      </c>
      <c r="F53" s="388">
        <v>16412</v>
      </c>
      <c r="G53" s="390">
        <v>18038</v>
      </c>
      <c r="H53" s="391">
        <v>-825</v>
      </c>
      <c r="I53" s="388">
        <v>181</v>
      </c>
      <c r="J53" s="388">
        <v>773</v>
      </c>
      <c r="K53" s="392">
        <v>-592</v>
      </c>
      <c r="L53" s="388">
        <v>1329</v>
      </c>
      <c r="M53" s="388">
        <v>1562</v>
      </c>
      <c r="N53" s="393">
        <v>-233</v>
      </c>
      <c r="O53" s="405"/>
    </row>
    <row r="54" spans="1:15" ht="13.5" customHeight="1">
      <c r="A54" s="396"/>
      <c r="B54" s="397"/>
      <c r="C54" s="398"/>
      <c r="D54" s="399"/>
      <c r="E54" s="388"/>
      <c r="F54" s="398"/>
      <c r="G54" s="400"/>
      <c r="H54" s="377"/>
      <c r="I54" s="404"/>
      <c r="J54" s="404"/>
      <c r="K54" s="401"/>
      <c r="L54" s="411"/>
      <c r="M54" s="411"/>
      <c r="N54" s="403"/>
      <c r="O54" s="405"/>
    </row>
    <row r="55" spans="1:15" ht="13.5" customHeight="1">
      <c r="A55" s="386"/>
      <c r="B55" s="397" t="s">
        <v>371</v>
      </c>
      <c r="C55" s="398">
        <v>2668</v>
      </c>
      <c r="D55" s="399">
        <v>6226</v>
      </c>
      <c r="E55" s="398">
        <v>115</v>
      </c>
      <c r="F55" s="398">
        <v>2958</v>
      </c>
      <c r="G55" s="400">
        <v>3268</v>
      </c>
      <c r="H55" s="377">
        <v>-62</v>
      </c>
      <c r="I55" s="404">
        <v>42</v>
      </c>
      <c r="J55" s="404">
        <v>125</v>
      </c>
      <c r="K55" s="401">
        <v>-83</v>
      </c>
      <c r="L55" s="407">
        <v>293</v>
      </c>
      <c r="M55" s="407">
        <v>272</v>
      </c>
      <c r="N55" s="403">
        <v>21</v>
      </c>
      <c r="O55" s="405">
        <f t="shared" si="0"/>
        <v>4</v>
      </c>
    </row>
    <row r="56" spans="1:15" ht="13.5" customHeight="1">
      <c r="A56" s="396"/>
      <c r="B56" s="397" t="s">
        <v>427</v>
      </c>
      <c r="C56" s="398">
        <v>3227</v>
      </c>
      <c r="D56" s="399">
        <v>7081</v>
      </c>
      <c r="E56" s="398">
        <v>61</v>
      </c>
      <c r="F56" s="398">
        <v>3273</v>
      </c>
      <c r="G56" s="400">
        <v>3808</v>
      </c>
      <c r="H56" s="377">
        <v>-217</v>
      </c>
      <c r="I56" s="404">
        <v>38</v>
      </c>
      <c r="J56" s="404">
        <v>186</v>
      </c>
      <c r="K56" s="401">
        <v>-148</v>
      </c>
      <c r="L56" s="402">
        <v>249</v>
      </c>
      <c r="M56" s="402">
        <v>318</v>
      </c>
      <c r="N56" s="403">
        <v>-69</v>
      </c>
      <c r="O56" s="405">
        <f t="shared" si="0"/>
        <v>4</v>
      </c>
    </row>
    <row r="57" spans="1:15" ht="13.5" customHeight="1">
      <c r="A57" s="396"/>
      <c r="B57" s="397" t="s">
        <v>428</v>
      </c>
      <c r="C57" s="398">
        <v>3316</v>
      </c>
      <c r="D57" s="399">
        <v>6648</v>
      </c>
      <c r="E57" s="398">
        <v>29</v>
      </c>
      <c r="F57" s="398">
        <v>3173</v>
      </c>
      <c r="G57" s="400">
        <v>3475</v>
      </c>
      <c r="H57" s="377">
        <v>-189</v>
      </c>
      <c r="I57" s="404">
        <v>29</v>
      </c>
      <c r="J57" s="404">
        <v>160</v>
      </c>
      <c r="K57" s="401">
        <v>-131</v>
      </c>
      <c r="L57" s="402">
        <v>217</v>
      </c>
      <c r="M57" s="402">
        <v>275</v>
      </c>
      <c r="N57" s="403">
        <v>-58</v>
      </c>
      <c r="O57" s="405">
        <f t="shared" si="0"/>
        <v>4</v>
      </c>
    </row>
    <row r="58" spans="1:15" ht="13.5" customHeight="1">
      <c r="A58" s="396"/>
      <c r="B58" s="397" t="s">
        <v>429</v>
      </c>
      <c r="C58" s="398">
        <v>6672</v>
      </c>
      <c r="D58" s="399">
        <v>14495</v>
      </c>
      <c r="E58" s="398">
        <v>96</v>
      </c>
      <c r="F58" s="398">
        <v>7008</v>
      </c>
      <c r="G58" s="400">
        <v>7487</v>
      </c>
      <c r="H58" s="377">
        <v>-357</v>
      </c>
      <c r="I58" s="401">
        <v>72</v>
      </c>
      <c r="J58" s="401">
        <v>302</v>
      </c>
      <c r="K58" s="401">
        <v>-230</v>
      </c>
      <c r="L58" s="407">
        <v>570</v>
      </c>
      <c r="M58" s="407">
        <v>697</v>
      </c>
      <c r="N58" s="403">
        <v>-127</v>
      </c>
      <c r="O58" s="405">
        <f t="shared" si="0"/>
        <v>3</v>
      </c>
    </row>
    <row r="59" spans="1:15" ht="13.5" customHeight="1">
      <c r="A59" s="396"/>
      <c r="B59" s="397"/>
      <c r="C59" s="398"/>
      <c r="D59" s="399"/>
      <c r="E59" s="388"/>
      <c r="F59" s="398"/>
      <c r="G59" s="415"/>
      <c r="H59" s="377"/>
      <c r="I59" s="377"/>
      <c r="J59" s="370"/>
      <c r="K59" s="401"/>
      <c r="L59" s="411"/>
      <c r="M59" s="411"/>
      <c r="N59" s="403"/>
      <c r="O59" s="405"/>
    </row>
    <row r="60" spans="1:15" s="394" customFormat="1" ht="13.5" customHeight="1">
      <c r="A60" s="386"/>
      <c r="B60" s="387" t="s">
        <v>430</v>
      </c>
      <c r="C60" s="388">
        <v>12269</v>
      </c>
      <c r="D60" s="389">
        <v>25276</v>
      </c>
      <c r="E60" s="388">
        <v>123</v>
      </c>
      <c r="F60" s="388">
        <v>12252</v>
      </c>
      <c r="G60" s="390">
        <v>13024</v>
      </c>
      <c r="H60" s="391">
        <v>-393</v>
      </c>
      <c r="I60" s="388">
        <v>182</v>
      </c>
      <c r="J60" s="388">
        <v>401</v>
      </c>
      <c r="K60" s="392">
        <v>-219</v>
      </c>
      <c r="L60" s="388">
        <v>1208</v>
      </c>
      <c r="M60" s="388">
        <v>1382</v>
      </c>
      <c r="N60" s="393">
        <v>-174</v>
      </c>
      <c r="O60" s="405"/>
    </row>
    <row r="61" spans="1:15" ht="13.5" customHeight="1">
      <c r="A61" s="386"/>
      <c r="B61" s="397"/>
      <c r="C61" s="398"/>
      <c r="D61" s="399"/>
      <c r="E61" s="398"/>
      <c r="F61" s="398"/>
      <c r="G61" s="400"/>
      <c r="H61" s="377"/>
      <c r="I61" s="404"/>
      <c r="J61" s="404"/>
      <c r="K61" s="401"/>
      <c r="L61" s="411"/>
      <c r="M61" s="411"/>
      <c r="N61" s="403"/>
      <c r="O61" s="405"/>
    </row>
    <row r="62" spans="1:15" ht="13.5" customHeight="1">
      <c r="A62" s="386"/>
      <c r="B62" s="397" t="s">
        <v>376</v>
      </c>
      <c r="C62" s="398">
        <v>3611</v>
      </c>
      <c r="D62" s="399">
        <v>7702</v>
      </c>
      <c r="E62" s="398">
        <v>22</v>
      </c>
      <c r="F62" s="398">
        <v>3600</v>
      </c>
      <c r="G62" s="400">
        <v>4102</v>
      </c>
      <c r="H62" s="377">
        <v>-92</v>
      </c>
      <c r="I62" s="401">
        <v>72</v>
      </c>
      <c r="J62" s="401">
        <v>141</v>
      </c>
      <c r="K62" s="401">
        <v>-69</v>
      </c>
      <c r="L62" s="402">
        <v>339</v>
      </c>
      <c r="M62" s="402">
        <v>362</v>
      </c>
      <c r="N62" s="403">
        <v>-23</v>
      </c>
      <c r="O62" s="405">
        <f t="shared" si="0"/>
        <v>4</v>
      </c>
    </row>
    <row r="63" spans="1:15" ht="13.5" customHeight="1">
      <c r="A63" s="386"/>
      <c r="B63" s="397" t="s">
        <v>377</v>
      </c>
      <c r="C63" s="398">
        <v>2693</v>
      </c>
      <c r="D63" s="399">
        <v>5499</v>
      </c>
      <c r="E63" s="398">
        <v>8</v>
      </c>
      <c r="F63" s="398">
        <v>2734</v>
      </c>
      <c r="G63" s="400">
        <v>2765</v>
      </c>
      <c r="H63" s="377">
        <v>-34</v>
      </c>
      <c r="I63" s="404">
        <v>38</v>
      </c>
      <c r="J63" s="404">
        <v>86</v>
      </c>
      <c r="K63" s="401">
        <v>-48</v>
      </c>
      <c r="L63" s="402">
        <v>318</v>
      </c>
      <c r="M63" s="402">
        <v>304</v>
      </c>
      <c r="N63" s="403">
        <v>14</v>
      </c>
      <c r="O63" s="405">
        <f t="shared" si="0"/>
        <v>4</v>
      </c>
    </row>
    <row r="64" spans="1:15" ht="12" customHeight="1">
      <c r="A64" s="386"/>
      <c r="B64" s="397" t="s">
        <v>431</v>
      </c>
      <c r="C64" s="398">
        <v>5965</v>
      </c>
      <c r="D64" s="399">
        <v>12075</v>
      </c>
      <c r="E64" s="398">
        <v>93</v>
      </c>
      <c r="F64" s="398">
        <v>5918</v>
      </c>
      <c r="G64" s="400">
        <v>6157</v>
      </c>
      <c r="H64" s="377">
        <v>-267</v>
      </c>
      <c r="I64" s="404">
        <v>72</v>
      </c>
      <c r="J64" s="404">
        <v>174</v>
      </c>
      <c r="K64" s="401">
        <v>-102</v>
      </c>
      <c r="L64" s="402">
        <v>551</v>
      </c>
      <c r="M64" s="402">
        <v>716</v>
      </c>
      <c r="N64" s="403">
        <v>-165</v>
      </c>
      <c r="O64" s="405">
        <f t="shared" si="0"/>
        <v>3</v>
      </c>
    </row>
    <row r="65" spans="1:15" ht="12" customHeight="1">
      <c r="A65" s="386"/>
      <c r="B65" s="397"/>
      <c r="C65" s="398"/>
      <c r="D65" s="399"/>
      <c r="E65" s="388"/>
      <c r="F65" s="398"/>
      <c r="G65" s="400"/>
      <c r="H65" s="377"/>
      <c r="I65" s="404"/>
      <c r="J65" s="404"/>
      <c r="K65" s="401"/>
      <c r="L65" s="411"/>
      <c r="M65" s="411"/>
      <c r="N65" s="403"/>
      <c r="O65" s="405"/>
    </row>
    <row r="66" spans="1:15" s="394" customFormat="1" ht="13.5" customHeight="1">
      <c r="A66" s="386"/>
      <c r="B66" s="387" t="s">
        <v>432</v>
      </c>
      <c r="C66" s="388">
        <v>29455</v>
      </c>
      <c r="D66" s="389">
        <v>63322</v>
      </c>
      <c r="E66" s="388">
        <v>319</v>
      </c>
      <c r="F66" s="388">
        <v>31176</v>
      </c>
      <c r="G66" s="390">
        <v>32146</v>
      </c>
      <c r="H66" s="391">
        <v>-777</v>
      </c>
      <c r="I66" s="388">
        <v>477</v>
      </c>
      <c r="J66" s="388">
        <v>1136</v>
      </c>
      <c r="K66" s="392">
        <v>-659</v>
      </c>
      <c r="L66" s="388">
        <v>3460</v>
      </c>
      <c r="M66" s="388">
        <v>3578</v>
      </c>
      <c r="N66" s="393">
        <v>-118</v>
      </c>
      <c r="O66" s="405"/>
    </row>
    <row r="67" spans="1:15" ht="13.5" customHeight="1">
      <c r="A67" s="386"/>
      <c r="B67" s="397"/>
      <c r="C67" s="398"/>
      <c r="D67" s="399"/>
      <c r="E67" s="388"/>
      <c r="F67" s="398"/>
      <c r="G67" s="400"/>
      <c r="H67" s="377"/>
      <c r="I67" s="404"/>
      <c r="J67" s="404"/>
      <c r="K67" s="401"/>
      <c r="L67" s="411"/>
      <c r="M67" s="411"/>
      <c r="N67" s="403"/>
      <c r="O67" s="405"/>
    </row>
    <row r="68" spans="1:15" ht="13.5" customHeight="1">
      <c r="A68" s="396"/>
      <c r="B68" s="397" t="s">
        <v>380</v>
      </c>
      <c r="C68" s="398">
        <v>703</v>
      </c>
      <c r="D68" s="399">
        <v>1411</v>
      </c>
      <c r="E68" s="398">
        <v>1</v>
      </c>
      <c r="F68" s="398">
        <v>695</v>
      </c>
      <c r="G68" s="400">
        <v>716</v>
      </c>
      <c r="H68" s="377">
        <v>-19</v>
      </c>
      <c r="I68" s="404">
        <v>11</v>
      </c>
      <c r="J68" s="404">
        <v>30</v>
      </c>
      <c r="K68" s="401">
        <v>-19</v>
      </c>
      <c r="L68" s="407">
        <v>75</v>
      </c>
      <c r="M68" s="407">
        <v>75</v>
      </c>
      <c r="N68" s="403">
        <v>0</v>
      </c>
      <c r="O68" s="405">
        <f t="shared" si="0"/>
        <v>4</v>
      </c>
    </row>
    <row r="69" spans="1:15" ht="13.5" customHeight="1">
      <c r="A69" s="396"/>
      <c r="B69" s="397" t="s">
        <v>381</v>
      </c>
      <c r="C69" s="398">
        <v>802</v>
      </c>
      <c r="D69" s="399">
        <v>1639</v>
      </c>
      <c r="E69" s="398">
        <v>3</v>
      </c>
      <c r="F69" s="398">
        <v>799</v>
      </c>
      <c r="G69" s="400">
        <v>840</v>
      </c>
      <c r="H69" s="377">
        <v>-46</v>
      </c>
      <c r="I69" s="404">
        <v>5</v>
      </c>
      <c r="J69" s="416">
        <v>43</v>
      </c>
      <c r="K69" s="401">
        <v>-38</v>
      </c>
      <c r="L69" s="402">
        <v>101</v>
      </c>
      <c r="M69" s="402">
        <v>109</v>
      </c>
      <c r="N69" s="403">
        <v>-8</v>
      </c>
      <c r="O69" s="405">
        <f t="shared" si="0"/>
        <v>4</v>
      </c>
    </row>
    <row r="70" spans="1:15" ht="13.5" customHeight="1">
      <c r="A70" s="396"/>
      <c r="B70" s="397" t="s">
        <v>382</v>
      </c>
      <c r="C70" s="398">
        <v>4398</v>
      </c>
      <c r="D70" s="399">
        <v>8643</v>
      </c>
      <c r="E70" s="398">
        <v>14</v>
      </c>
      <c r="F70" s="398">
        <v>4202</v>
      </c>
      <c r="G70" s="400">
        <v>4441</v>
      </c>
      <c r="H70" s="377">
        <v>87</v>
      </c>
      <c r="I70" s="404">
        <v>63</v>
      </c>
      <c r="J70" s="416">
        <v>152</v>
      </c>
      <c r="K70" s="401">
        <v>-89</v>
      </c>
      <c r="L70" s="402">
        <v>657</v>
      </c>
      <c r="M70" s="402">
        <v>481</v>
      </c>
      <c r="N70" s="403">
        <v>176</v>
      </c>
      <c r="O70" s="405">
        <f t="shared" si="0"/>
        <v>4</v>
      </c>
    </row>
    <row r="71" spans="1:15" ht="13.5" customHeight="1">
      <c r="A71" s="396"/>
      <c r="B71" s="397" t="s">
        <v>383</v>
      </c>
      <c r="C71" s="398">
        <v>2548</v>
      </c>
      <c r="D71" s="399">
        <v>5728</v>
      </c>
      <c r="E71" s="398">
        <v>19</v>
      </c>
      <c r="F71" s="398">
        <v>2761</v>
      </c>
      <c r="G71" s="400">
        <v>2967</v>
      </c>
      <c r="H71" s="377">
        <v>-53</v>
      </c>
      <c r="I71" s="404">
        <v>51</v>
      </c>
      <c r="J71" s="416">
        <v>93</v>
      </c>
      <c r="K71" s="401">
        <v>-42</v>
      </c>
      <c r="L71" s="402">
        <v>349</v>
      </c>
      <c r="M71" s="402">
        <v>360</v>
      </c>
      <c r="N71" s="403">
        <v>-11</v>
      </c>
      <c r="O71" s="405">
        <f t="shared" si="0"/>
        <v>4</v>
      </c>
    </row>
    <row r="72" spans="1:15" ht="13.5" customHeight="1">
      <c r="A72" s="396"/>
      <c r="B72" s="397" t="s">
        <v>384</v>
      </c>
      <c r="C72" s="398">
        <v>3203</v>
      </c>
      <c r="D72" s="399">
        <v>6712</v>
      </c>
      <c r="E72" s="398">
        <v>38</v>
      </c>
      <c r="F72" s="398">
        <v>3281</v>
      </c>
      <c r="G72" s="400">
        <v>3431</v>
      </c>
      <c r="H72" s="377">
        <v>-127</v>
      </c>
      <c r="I72" s="404">
        <v>52</v>
      </c>
      <c r="J72" s="416">
        <v>133</v>
      </c>
      <c r="K72" s="401">
        <v>-81</v>
      </c>
      <c r="L72" s="402">
        <v>273</v>
      </c>
      <c r="M72" s="402">
        <v>319</v>
      </c>
      <c r="N72" s="403">
        <v>-46</v>
      </c>
      <c r="O72" s="405">
        <f t="shared" si="0"/>
        <v>4</v>
      </c>
    </row>
    <row r="73" spans="1:15" ht="13.5" customHeight="1">
      <c r="A73" s="396"/>
      <c r="B73" s="397" t="s">
        <v>385</v>
      </c>
      <c r="C73" s="398">
        <v>4767</v>
      </c>
      <c r="D73" s="399">
        <v>10339</v>
      </c>
      <c r="E73" s="398">
        <v>35</v>
      </c>
      <c r="F73" s="398">
        <v>5057</v>
      </c>
      <c r="G73" s="400">
        <v>5282</v>
      </c>
      <c r="H73" s="377">
        <v>-142</v>
      </c>
      <c r="I73" s="404">
        <v>87</v>
      </c>
      <c r="J73" s="416">
        <v>186</v>
      </c>
      <c r="K73" s="401">
        <v>-99</v>
      </c>
      <c r="L73" s="402">
        <v>605</v>
      </c>
      <c r="M73" s="402">
        <v>648</v>
      </c>
      <c r="N73" s="403">
        <v>-43</v>
      </c>
      <c r="O73" s="405">
        <f t="shared" si="0"/>
        <v>3</v>
      </c>
    </row>
    <row r="74" spans="1:15" ht="13.5" customHeight="1">
      <c r="A74" s="396"/>
      <c r="B74" s="397" t="s">
        <v>386</v>
      </c>
      <c r="C74" s="398">
        <v>2518</v>
      </c>
      <c r="D74" s="399">
        <v>5608</v>
      </c>
      <c r="E74" s="398">
        <v>28</v>
      </c>
      <c r="F74" s="398">
        <v>2827</v>
      </c>
      <c r="G74" s="400">
        <v>2781</v>
      </c>
      <c r="H74" s="377">
        <v>-130</v>
      </c>
      <c r="I74" s="404">
        <v>45</v>
      </c>
      <c r="J74" s="416">
        <v>123</v>
      </c>
      <c r="K74" s="401">
        <v>-78</v>
      </c>
      <c r="L74" s="402">
        <v>243</v>
      </c>
      <c r="M74" s="402">
        <v>295</v>
      </c>
      <c r="N74" s="403">
        <v>-52</v>
      </c>
      <c r="O74" s="405">
        <f t="shared" si="0"/>
        <v>4</v>
      </c>
    </row>
    <row r="75" spans="1:15" ht="13.5" customHeight="1">
      <c r="A75" s="396"/>
      <c r="B75" s="397" t="s">
        <v>387</v>
      </c>
      <c r="C75" s="398">
        <v>2793</v>
      </c>
      <c r="D75" s="399">
        <v>6055</v>
      </c>
      <c r="E75" s="398">
        <v>19</v>
      </c>
      <c r="F75" s="398">
        <v>3042</v>
      </c>
      <c r="G75" s="400">
        <v>3013</v>
      </c>
      <c r="H75" s="377">
        <v>-116</v>
      </c>
      <c r="I75" s="404">
        <v>46</v>
      </c>
      <c r="J75" s="416">
        <v>124</v>
      </c>
      <c r="K75" s="401">
        <v>-78</v>
      </c>
      <c r="L75" s="402">
        <v>279</v>
      </c>
      <c r="M75" s="402">
        <v>317</v>
      </c>
      <c r="N75" s="403">
        <v>-38</v>
      </c>
      <c r="O75" s="405">
        <f t="shared" si="0"/>
        <v>4</v>
      </c>
    </row>
    <row r="76" spans="1:15" ht="13.5" customHeight="1">
      <c r="A76" s="396"/>
      <c r="B76" s="397" t="s">
        <v>388</v>
      </c>
      <c r="C76" s="398">
        <v>2905</v>
      </c>
      <c r="D76" s="399">
        <v>6364</v>
      </c>
      <c r="E76" s="398">
        <v>100</v>
      </c>
      <c r="F76" s="398">
        <v>3144</v>
      </c>
      <c r="G76" s="400">
        <v>3220</v>
      </c>
      <c r="H76" s="377">
        <v>-78</v>
      </c>
      <c r="I76" s="404">
        <v>47</v>
      </c>
      <c r="J76" s="416">
        <v>99</v>
      </c>
      <c r="K76" s="401">
        <v>-52</v>
      </c>
      <c r="L76" s="407">
        <v>355</v>
      </c>
      <c r="M76" s="407">
        <v>381</v>
      </c>
      <c r="N76" s="403">
        <v>-26</v>
      </c>
      <c r="O76" s="405">
        <f t="shared" si="0"/>
        <v>4</v>
      </c>
    </row>
    <row r="77" spans="1:15" ht="13.5" customHeight="1">
      <c r="A77" s="396"/>
      <c r="B77" s="397" t="s">
        <v>389</v>
      </c>
      <c r="C77" s="398">
        <v>2591</v>
      </c>
      <c r="D77" s="399">
        <v>5791</v>
      </c>
      <c r="E77" s="398">
        <v>51</v>
      </c>
      <c r="F77" s="398">
        <v>2933</v>
      </c>
      <c r="G77" s="400">
        <v>2858</v>
      </c>
      <c r="H77" s="377">
        <v>-129</v>
      </c>
      <c r="I77" s="401">
        <v>40</v>
      </c>
      <c r="J77" s="382">
        <v>90</v>
      </c>
      <c r="K77" s="401">
        <v>-50</v>
      </c>
      <c r="L77" s="402">
        <v>284</v>
      </c>
      <c r="M77" s="402">
        <v>363</v>
      </c>
      <c r="N77" s="403">
        <v>-79</v>
      </c>
      <c r="O77" s="405">
        <f t="shared" ref="O77:O78" si="1">IF(B77="鹿児島市",1,IF(D77&gt;49999,2,IF(D77&gt;9999,3,4)))</f>
        <v>4</v>
      </c>
    </row>
    <row r="78" spans="1:15" ht="13.5" customHeight="1">
      <c r="A78" s="396"/>
      <c r="B78" s="397" t="s">
        <v>390</v>
      </c>
      <c r="C78" s="398">
        <v>2227</v>
      </c>
      <c r="D78" s="399">
        <v>5032</v>
      </c>
      <c r="E78" s="398">
        <v>11</v>
      </c>
      <c r="F78" s="398">
        <v>2435</v>
      </c>
      <c r="G78" s="400">
        <v>2597</v>
      </c>
      <c r="H78" s="377">
        <v>-24</v>
      </c>
      <c r="I78" s="404">
        <v>30</v>
      </c>
      <c r="J78" s="416">
        <v>63</v>
      </c>
      <c r="K78" s="401">
        <v>-33</v>
      </c>
      <c r="L78" s="402">
        <v>239</v>
      </c>
      <c r="M78" s="402">
        <v>230</v>
      </c>
      <c r="N78" s="403">
        <v>9</v>
      </c>
      <c r="O78" s="405">
        <f t="shared" si="1"/>
        <v>4</v>
      </c>
    </row>
    <row r="79" spans="1:15" ht="9" customHeight="1">
      <c r="A79" s="417"/>
      <c r="B79" s="418"/>
      <c r="C79" s="419"/>
      <c r="D79" s="420"/>
      <c r="E79" s="419"/>
      <c r="F79" s="419"/>
      <c r="G79" s="421"/>
      <c r="H79" s="422"/>
      <c r="I79" s="423"/>
      <c r="J79" s="423"/>
      <c r="K79" s="422"/>
      <c r="L79" s="424"/>
      <c r="M79" s="424"/>
      <c r="N79" s="425"/>
    </row>
    <row r="80" spans="1:15" ht="26.25" customHeight="1">
      <c r="A80" s="426"/>
      <c r="B80" s="410" t="s">
        <v>433</v>
      </c>
      <c r="C80" s="427"/>
      <c r="D80" s="427"/>
      <c r="E80" s="427"/>
      <c r="F80" s="427"/>
      <c r="G80" s="428"/>
      <c r="H80" s="427"/>
      <c r="I80" s="427"/>
      <c r="J80" s="427"/>
      <c r="K80" s="427"/>
      <c r="L80" s="427"/>
      <c r="M80" s="427"/>
      <c r="N80" s="427"/>
    </row>
    <row r="81" spans="1:3">
      <c r="A81" s="426"/>
      <c r="B81" s="410" t="s">
        <v>434</v>
      </c>
      <c r="C81" s="429"/>
    </row>
    <row r="82" spans="1:3">
      <c r="B82" s="410"/>
    </row>
  </sheetData>
  <autoFilter ref="A11:T78"/>
  <mergeCells count="17">
    <mergeCell ref="J4:J5"/>
    <mergeCell ref="K4:K5"/>
    <mergeCell ref="L4:L5"/>
    <mergeCell ref="M4:M5"/>
    <mergeCell ref="A2:B5"/>
    <mergeCell ref="C2:C5"/>
    <mergeCell ref="D2:G2"/>
    <mergeCell ref="H2:N2"/>
    <mergeCell ref="D3:D5"/>
    <mergeCell ref="F3:F5"/>
    <mergeCell ref="G3:G5"/>
    <mergeCell ref="H3:H5"/>
    <mergeCell ref="I3:K3"/>
    <mergeCell ref="L3:N3"/>
    <mergeCell ref="N4:N5"/>
    <mergeCell ref="E4:E5"/>
    <mergeCell ref="I4:I5"/>
  </mergeCells>
  <phoneticPr fontId="2"/>
  <printOptions horizontalCentered="1" verticalCentered="1"/>
  <pageMargins left="0.6692913385826772" right="0.6692913385826772" top="0.59055118110236227" bottom="0.47244094488188981" header="0.15748031496062992" footer="0.27559055118110237"/>
  <pageSetup paperSize="9" scale="71" firstPageNumber="19" orientation="portrait" useFirstPageNumber="1"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2"/>
  <sheetViews>
    <sheetView zoomScaleNormal="10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RowHeight="10.5"/>
  <cols>
    <col min="1" max="1" width="10" style="359" customWidth="1"/>
    <col min="2" max="2" width="7.125" style="359" customWidth="1"/>
    <col min="3" max="4" width="7.125" style="459" customWidth="1"/>
    <col min="5" max="5" width="8.375" style="359" customWidth="1"/>
    <col min="6" max="6" width="6.75" style="459" customWidth="1"/>
    <col min="7" max="8" width="5.75" style="359" customWidth="1"/>
    <col min="9" max="9" width="6" style="359" customWidth="1"/>
    <col min="10" max="11" width="6.125" style="359" customWidth="1"/>
    <col min="12" max="13" width="7.125" style="359" customWidth="1"/>
    <col min="14" max="14" width="7.125" style="459" customWidth="1"/>
    <col min="15" max="16384" width="9" style="359"/>
  </cols>
  <sheetData>
    <row r="1" spans="1:22" ht="14.25">
      <c r="A1" s="535" t="s">
        <v>325</v>
      </c>
      <c r="B1" s="535"/>
      <c r="C1" s="535"/>
      <c r="D1" s="535"/>
      <c r="E1" s="535"/>
      <c r="F1" s="535"/>
      <c r="G1" s="536" t="s">
        <v>326</v>
      </c>
      <c r="H1" s="536"/>
      <c r="I1" s="536"/>
      <c r="J1" s="536"/>
      <c r="K1" s="536"/>
      <c r="L1" s="536"/>
      <c r="M1" s="536"/>
      <c r="N1" s="536"/>
    </row>
    <row r="2" spans="1:22" ht="9.9499999999999993" customHeight="1">
      <c r="A2" s="442"/>
      <c r="B2" s="442"/>
      <c r="C2" s="443"/>
      <c r="D2" s="443"/>
      <c r="E2" s="442"/>
      <c r="F2" s="443"/>
      <c r="G2" s="357"/>
      <c r="H2" s="357"/>
      <c r="I2" s="357"/>
      <c r="J2" s="357"/>
      <c r="K2" s="357"/>
      <c r="L2" s="357"/>
      <c r="M2" s="357"/>
      <c r="N2" s="358"/>
    </row>
    <row r="3" spans="1:22" ht="12.75" customHeight="1">
      <c r="A3" s="537" t="s">
        <v>327</v>
      </c>
      <c r="B3" s="540" t="s">
        <v>328</v>
      </c>
      <c r="C3" s="540" t="s">
        <v>329</v>
      </c>
      <c r="D3" s="540"/>
      <c r="E3" s="540"/>
      <c r="F3" s="540"/>
      <c r="G3" s="540" t="s">
        <v>330</v>
      </c>
      <c r="H3" s="540"/>
      <c r="I3" s="540"/>
      <c r="J3" s="540"/>
      <c r="K3" s="540"/>
      <c r="L3" s="540"/>
      <c r="M3" s="541" t="s">
        <v>331</v>
      </c>
      <c r="N3" s="544" t="s">
        <v>332</v>
      </c>
    </row>
    <row r="4" spans="1:22" ht="12.75" customHeight="1">
      <c r="A4" s="538"/>
      <c r="B4" s="534"/>
      <c r="C4" s="547" t="s">
        <v>333</v>
      </c>
      <c r="D4" s="547" t="s">
        <v>334</v>
      </c>
      <c r="E4" s="532" t="s">
        <v>335</v>
      </c>
      <c r="F4" s="444"/>
      <c r="G4" s="534" t="s">
        <v>336</v>
      </c>
      <c r="H4" s="534"/>
      <c r="I4" s="534"/>
      <c r="J4" s="534" t="s">
        <v>337</v>
      </c>
      <c r="K4" s="534"/>
      <c r="L4" s="534"/>
      <c r="M4" s="542"/>
      <c r="N4" s="545"/>
    </row>
    <row r="5" spans="1:22" ht="12.75" customHeight="1">
      <c r="A5" s="539"/>
      <c r="B5" s="533"/>
      <c r="C5" s="548"/>
      <c r="D5" s="548"/>
      <c r="E5" s="533"/>
      <c r="F5" s="445" t="s">
        <v>584</v>
      </c>
      <c r="G5" s="446" t="s">
        <v>585</v>
      </c>
      <c r="H5" s="446" t="s">
        <v>586</v>
      </c>
      <c r="I5" s="446" t="s">
        <v>587</v>
      </c>
      <c r="J5" s="446" t="s">
        <v>588</v>
      </c>
      <c r="K5" s="446" t="s">
        <v>589</v>
      </c>
      <c r="L5" s="446" t="s">
        <v>587</v>
      </c>
      <c r="M5" s="543"/>
      <c r="N5" s="546"/>
    </row>
    <row r="6" spans="1:22" s="363" customFormat="1" ht="12.75" customHeight="1">
      <c r="A6" s="447" t="s">
        <v>590</v>
      </c>
      <c r="B6" s="448">
        <v>730333</v>
      </c>
      <c r="C6" s="448">
        <v>748293</v>
      </c>
      <c r="D6" s="448">
        <v>842442</v>
      </c>
      <c r="E6" s="449">
        <v>1590735</v>
      </c>
      <c r="F6" s="449">
        <v>13384</v>
      </c>
      <c r="G6" s="448">
        <v>1076</v>
      </c>
      <c r="H6" s="448">
        <v>1660</v>
      </c>
      <c r="I6" s="448">
        <v>-584</v>
      </c>
      <c r="J6" s="448">
        <v>1801</v>
      </c>
      <c r="K6" s="448">
        <v>2156</v>
      </c>
      <c r="L6" s="448">
        <v>-355</v>
      </c>
      <c r="M6" s="448">
        <v>-939</v>
      </c>
      <c r="N6" s="450">
        <v>-12217</v>
      </c>
    </row>
    <row r="7" spans="1:22" ht="12.75" customHeight="1">
      <c r="A7" s="360"/>
      <c r="B7" s="361"/>
      <c r="C7" s="361"/>
      <c r="D7" s="361"/>
      <c r="E7" s="361"/>
      <c r="F7" s="361"/>
      <c r="G7" s="361"/>
      <c r="H7" s="361"/>
      <c r="I7" s="361"/>
      <c r="J7" s="361"/>
      <c r="K7" s="361"/>
      <c r="L7" s="361"/>
      <c r="M7" s="361"/>
      <c r="N7" s="362"/>
      <c r="R7" s="370" t="s">
        <v>401</v>
      </c>
      <c r="S7" s="370" t="s">
        <v>402</v>
      </c>
      <c r="T7" s="370"/>
      <c r="U7" s="370"/>
      <c r="V7" s="363">
        <f>COUNTIF(O:O,1)</f>
        <v>1</v>
      </c>
    </row>
    <row r="8" spans="1:22" s="363" customFormat="1" ht="12.75" customHeight="1">
      <c r="A8" s="364" t="s">
        <v>338</v>
      </c>
      <c r="B8" s="365">
        <v>649186</v>
      </c>
      <c r="C8" s="365">
        <v>664060</v>
      </c>
      <c r="D8" s="365">
        <v>750954</v>
      </c>
      <c r="E8" s="365">
        <v>1415014</v>
      </c>
      <c r="F8" s="365">
        <v>9435</v>
      </c>
      <c r="G8" s="365">
        <v>989</v>
      </c>
      <c r="H8" s="365">
        <v>1395</v>
      </c>
      <c r="I8" s="365">
        <v>-406</v>
      </c>
      <c r="J8" s="365">
        <v>2985</v>
      </c>
      <c r="K8" s="365">
        <v>3388</v>
      </c>
      <c r="L8" s="365">
        <v>-403</v>
      </c>
      <c r="M8" s="365">
        <v>-809</v>
      </c>
      <c r="N8" s="366">
        <v>-9410</v>
      </c>
      <c r="R8" s="370"/>
      <c r="S8" s="370" t="s">
        <v>404</v>
      </c>
      <c r="T8" s="370"/>
      <c r="U8" s="370"/>
      <c r="V8" s="363">
        <f>COUNTIF(O:O,2)</f>
        <v>5</v>
      </c>
    </row>
    <row r="9" spans="1:22" ht="12.75" customHeight="1">
      <c r="A9" s="360"/>
      <c r="B9" s="361"/>
      <c r="C9" s="361"/>
      <c r="D9" s="361"/>
      <c r="E9" s="361"/>
      <c r="F9" s="361"/>
      <c r="G9" s="361"/>
      <c r="H9" s="361"/>
      <c r="I9" s="361"/>
      <c r="J9" s="361"/>
      <c r="K9" s="361"/>
      <c r="L9" s="361"/>
      <c r="M9" s="361"/>
      <c r="N9" s="362"/>
      <c r="R9" s="370"/>
      <c r="S9" s="370" t="s">
        <v>406</v>
      </c>
      <c r="T9" s="370"/>
      <c r="U9" s="370"/>
      <c r="V9" s="363">
        <f>COUNTIF(O:O,3)</f>
        <v>18</v>
      </c>
    </row>
    <row r="10" spans="1:22" s="363" customFormat="1" ht="12.75" customHeight="1">
      <c r="A10" s="364" t="s">
        <v>339</v>
      </c>
      <c r="B10" s="365">
        <v>81147</v>
      </c>
      <c r="C10" s="365">
        <v>83996</v>
      </c>
      <c r="D10" s="365">
        <v>89752</v>
      </c>
      <c r="E10" s="365">
        <v>173748</v>
      </c>
      <c r="F10" s="365">
        <v>1640</v>
      </c>
      <c r="G10" s="365">
        <v>87</v>
      </c>
      <c r="H10" s="365">
        <v>265</v>
      </c>
      <c r="I10" s="365">
        <v>-178</v>
      </c>
      <c r="J10" s="365">
        <v>450</v>
      </c>
      <c r="K10" s="365">
        <v>409</v>
      </c>
      <c r="L10" s="365">
        <v>41</v>
      </c>
      <c r="M10" s="365">
        <v>-137</v>
      </c>
      <c r="N10" s="366">
        <v>-3172</v>
      </c>
      <c r="R10" s="370"/>
      <c r="S10" s="370" t="s">
        <v>407</v>
      </c>
      <c r="T10" s="370"/>
      <c r="U10" s="370"/>
      <c r="V10" s="363">
        <f>COUNTIF(O:O,4)</f>
        <v>19</v>
      </c>
    </row>
    <row r="11" spans="1:22" ht="12.75" customHeight="1">
      <c r="A11" s="360"/>
      <c r="B11" s="361"/>
      <c r="C11" s="361"/>
      <c r="D11" s="361"/>
      <c r="E11" s="361"/>
      <c r="F11" s="361"/>
      <c r="G11" s="361"/>
      <c r="H11" s="361"/>
      <c r="I11" s="361"/>
      <c r="J11" s="361"/>
      <c r="K11" s="361"/>
      <c r="L11" s="361"/>
      <c r="M11" s="361"/>
      <c r="N11" s="362"/>
    </row>
    <row r="12" spans="1:22" ht="12.75" customHeight="1">
      <c r="A12" s="360" t="s">
        <v>340</v>
      </c>
      <c r="B12" s="361">
        <v>278370</v>
      </c>
      <c r="C12" s="361">
        <v>276828</v>
      </c>
      <c r="D12" s="361">
        <v>317636</v>
      </c>
      <c r="E12" s="361">
        <v>594464</v>
      </c>
      <c r="F12" s="361">
        <v>2793</v>
      </c>
      <c r="G12" s="361">
        <v>477</v>
      </c>
      <c r="H12" s="361">
        <v>466</v>
      </c>
      <c r="I12" s="361">
        <v>11</v>
      </c>
      <c r="J12" s="361">
        <v>1189</v>
      </c>
      <c r="K12" s="361">
        <v>1053</v>
      </c>
      <c r="L12" s="361">
        <v>136</v>
      </c>
      <c r="M12" s="361">
        <v>147</v>
      </c>
      <c r="N12" s="362">
        <v>-969</v>
      </c>
      <c r="O12" s="405">
        <f>IF(A12="鹿児島市",1,IF(E12&gt;49999,2,IF(E12&gt;9999,3,4)))</f>
        <v>1</v>
      </c>
    </row>
    <row r="13" spans="1:22" ht="12.75" customHeight="1">
      <c r="A13" s="360" t="s">
        <v>341</v>
      </c>
      <c r="B13" s="361">
        <v>45746</v>
      </c>
      <c r="C13" s="361">
        <v>48423</v>
      </c>
      <c r="D13" s="361">
        <v>52407</v>
      </c>
      <c r="E13" s="361">
        <v>100830</v>
      </c>
      <c r="F13" s="361">
        <v>683</v>
      </c>
      <c r="G13" s="361">
        <v>77</v>
      </c>
      <c r="H13" s="361">
        <v>104</v>
      </c>
      <c r="I13" s="361">
        <v>-27</v>
      </c>
      <c r="J13" s="361">
        <v>252</v>
      </c>
      <c r="K13" s="361">
        <v>281</v>
      </c>
      <c r="L13" s="361">
        <v>-29</v>
      </c>
      <c r="M13" s="361">
        <v>-56</v>
      </c>
      <c r="N13" s="362">
        <v>-915</v>
      </c>
      <c r="O13" s="405">
        <f t="shared" ref="O13:O76" si="0">IF(A13="鹿児島市",1,IF(E13&gt;49999,2,IF(E13&gt;9999,3,4)))</f>
        <v>2</v>
      </c>
    </row>
    <row r="14" spans="1:22" ht="12.75" customHeight="1">
      <c r="A14" s="360" t="s">
        <v>342</v>
      </c>
      <c r="B14" s="361">
        <v>9624</v>
      </c>
      <c r="C14" s="361">
        <v>9117</v>
      </c>
      <c r="D14" s="361">
        <v>10888</v>
      </c>
      <c r="E14" s="361">
        <v>20005</v>
      </c>
      <c r="F14" s="361">
        <v>402</v>
      </c>
      <c r="G14" s="361">
        <v>10</v>
      </c>
      <c r="H14" s="361">
        <v>26</v>
      </c>
      <c r="I14" s="361">
        <v>-16</v>
      </c>
      <c r="J14" s="361">
        <v>21</v>
      </c>
      <c r="K14" s="361">
        <v>42</v>
      </c>
      <c r="L14" s="361">
        <v>-21</v>
      </c>
      <c r="M14" s="361">
        <v>-37</v>
      </c>
      <c r="N14" s="362">
        <v>-497</v>
      </c>
      <c r="O14" s="405">
        <f t="shared" si="0"/>
        <v>3</v>
      </c>
    </row>
    <row r="15" spans="1:22" ht="12.75" customHeight="1">
      <c r="A15" s="360" t="s">
        <v>343</v>
      </c>
      <c r="B15" s="361">
        <v>8833</v>
      </c>
      <c r="C15" s="361">
        <v>9038</v>
      </c>
      <c r="D15" s="361">
        <v>10152</v>
      </c>
      <c r="E15" s="361">
        <v>19190</v>
      </c>
      <c r="F15" s="361">
        <v>120</v>
      </c>
      <c r="G15" s="361">
        <v>6</v>
      </c>
      <c r="H15" s="361">
        <v>30</v>
      </c>
      <c r="I15" s="361">
        <v>-24</v>
      </c>
      <c r="J15" s="361">
        <v>30</v>
      </c>
      <c r="K15" s="361">
        <v>32</v>
      </c>
      <c r="L15" s="361">
        <v>-2</v>
      </c>
      <c r="M15" s="361">
        <v>-26</v>
      </c>
      <c r="N15" s="362">
        <v>-322</v>
      </c>
      <c r="O15" s="405">
        <f t="shared" si="0"/>
        <v>3</v>
      </c>
    </row>
    <row r="16" spans="1:22" ht="12.75" customHeight="1">
      <c r="A16" s="360" t="s">
        <v>344</v>
      </c>
      <c r="B16" s="361">
        <v>22629</v>
      </c>
      <c r="C16" s="361">
        <v>24211</v>
      </c>
      <c r="D16" s="361">
        <v>27660</v>
      </c>
      <c r="E16" s="361">
        <v>51871</v>
      </c>
      <c r="F16" s="361">
        <v>761</v>
      </c>
      <c r="G16" s="361">
        <v>31</v>
      </c>
      <c r="H16" s="361">
        <v>61</v>
      </c>
      <c r="I16" s="361">
        <v>-30</v>
      </c>
      <c r="J16" s="361">
        <v>128</v>
      </c>
      <c r="K16" s="361">
        <v>128</v>
      </c>
      <c r="L16" s="361">
        <v>0</v>
      </c>
      <c r="M16" s="361">
        <v>-30</v>
      </c>
      <c r="N16" s="362">
        <v>-408</v>
      </c>
      <c r="O16" s="405">
        <f t="shared" si="0"/>
        <v>2</v>
      </c>
    </row>
    <row r="17" spans="1:15" ht="12.75" customHeight="1">
      <c r="A17" s="360" t="s">
        <v>345</v>
      </c>
      <c r="B17" s="361">
        <v>17920</v>
      </c>
      <c r="C17" s="361">
        <v>17899</v>
      </c>
      <c r="D17" s="361">
        <v>20886</v>
      </c>
      <c r="E17" s="361">
        <v>38785</v>
      </c>
      <c r="F17" s="361">
        <v>379</v>
      </c>
      <c r="G17" s="361">
        <v>25</v>
      </c>
      <c r="H17" s="361">
        <v>52</v>
      </c>
      <c r="I17" s="361">
        <v>-27</v>
      </c>
      <c r="J17" s="361">
        <v>76</v>
      </c>
      <c r="K17" s="361">
        <v>102</v>
      </c>
      <c r="L17" s="361">
        <v>-26</v>
      </c>
      <c r="M17" s="361">
        <v>-53</v>
      </c>
      <c r="N17" s="362">
        <v>-559</v>
      </c>
      <c r="O17" s="405">
        <f t="shared" si="0"/>
        <v>3</v>
      </c>
    </row>
    <row r="18" spans="1:15" ht="12.75" customHeight="1">
      <c r="A18" s="360" t="s">
        <v>346</v>
      </c>
      <c r="B18" s="361">
        <v>7185</v>
      </c>
      <c r="C18" s="361">
        <v>7079</v>
      </c>
      <c r="D18" s="361">
        <v>7665</v>
      </c>
      <c r="E18" s="361">
        <v>14744</v>
      </c>
      <c r="F18" s="361">
        <v>77</v>
      </c>
      <c r="G18" s="361">
        <v>7</v>
      </c>
      <c r="H18" s="361">
        <v>16</v>
      </c>
      <c r="I18" s="361">
        <v>-9</v>
      </c>
      <c r="J18" s="361">
        <v>24</v>
      </c>
      <c r="K18" s="361">
        <v>30</v>
      </c>
      <c r="L18" s="361">
        <v>-6</v>
      </c>
      <c r="M18" s="361">
        <v>-15</v>
      </c>
      <c r="N18" s="362">
        <v>-268</v>
      </c>
      <c r="O18" s="405">
        <f t="shared" si="0"/>
        <v>3</v>
      </c>
    </row>
    <row r="19" spans="1:15" ht="12.75" customHeight="1">
      <c r="A19" s="360" t="s">
        <v>347</v>
      </c>
      <c r="B19" s="361">
        <v>6603</v>
      </c>
      <c r="C19" s="361">
        <v>6393</v>
      </c>
      <c r="D19" s="361">
        <v>7454</v>
      </c>
      <c r="E19" s="361">
        <v>13847</v>
      </c>
      <c r="F19" s="361">
        <v>259</v>
      </c>
      <c r="G19" s="361">
        <v>7</v>
      </c>
      <c r="H19" s="361">
        <v>24</v>
      </c>
      <c r="I19" s="361">
        <v>-17</v>
      </c>
      <c r="J19" s="361">
        <v>24</v>
      </c>
      <c r="K19" s="361">
        <v>27</v>
      </c>
      <c r="L19" s="361">
        <v>-3</v>
      </c>
      <c r="M19" s="361">
        <v>-20</v>
      </c>
      <c r="N19" s="362">
        <v>-344</v>
      </c>
      <c r="O19" s="405">
        <f t="shared" si="0"/>
        <v>3</v>
      </c>
    </row>
    <row r="20" spans="1:15" ht="12.75" customHeight="1">
      <c r="A20" s="360" t="s">
        <v>348</v>
      </c>
      <c r="B20" s="361">
        <v>40917</v>
      </c>
      <c r="C20" s="361">
        <v>44413</v>
      </c>
      <c r="D20" s="361">
        <v>47826</v>
      </c>
      <c r="E20" s="361">
        <v>92239</v>
      </c>
      <c r="F20" s="361">
        <v>467</v>
      </c>
      <c r="G20" s="361">
        <v>63</v>
      </c>
      <c r="H20" s="361">
        <v>90</v>
      </c>
      <c r="I20" s="361">
        <v>-27</v>
      </c>
      <c r="J20" s="361">
        <v>209</v>
      </c>
      <c r="K20" s="361">
        <v>208</v>
      </c>
      <c r="L20" s="361">
        <v>1</v>
      </c>
      <c r="M20" s="361">
        <v>-26</v>
      </c>
      <c r="N20" s="362">
        <v>-904</v>
      </c>
      <c r="O20" s="405">
        <f t="shared" si="0"/>
        <v>2</v>
      </c>
    </row>
    <row r="21" spans="1:15" ht="12.75" customHeight="1">
      <c r="A21" s="360" t="s">
        <v>349</v>
      </c>
      <c r="B21" s="361">
        <v>19612</v>
      </c>
      <c r="C21" s="361">
        <v>22123</v>
      </c>
      <c r="D21" s="361">
        <v>24825</v>
      </c>
      <c r="E21" s="361">
        <v>46948</v>
      </c>
      <c r="F21" s="361">
        <v>331</v>
      </c>
      <c r="G21" s="361">
        <v>25</v>
      </c>
      <c r="H21" s="361">
        <v>60</v>
      </c>
      <c r="I21" s="361">
        <v>-35</v>
      </c>
      <c r="J21" s="361">
        <v>112</v>
      </c>
      <c r="K21" s="361">
        <v>120</v>
      </c>
      <c r="L21" s="361">
        <v>-8</v>
      </c>
      <c r="M21" s="361">
        <v>-43</v>
      </c>
      <c r="N21" s="362">
        <v>-448</v>
      </c>
      <c r="O21" s="405">
        <f t="shared" si="0"/>
        <v>3</v>
      </c>
    </row>
    <row r="22" spans="1:15" ht="12.75" customHeight="1">
      <c r="A22" s="360" t="s">
        <v>350</v>
      </c>
      <c r="B22" s="361">
        <v>15109</v>
      </c>
      <c r="C22" s="361">
        <v>15401</v>
      </c>
      <c r="D22" s="361">
        <v>17736</v>
      </c>
      <c r="E22" s="361">
        <v>33137</v>
      </c>
      <c r="F22" s="361">
        <v>385</v>
      </c>
      <c r="G22" s="361">
        <v>15</v>
      </c>
      <c r="H22" s="361">
        <v>53</v>
      </c>
      <c r="I22" s="361">
        <v>-38</v>
      </c>
      <c r="J22" s="361">
        <v>64</v>
      </c>
      <c r="K22" s="361">
        <v>69</v>
      </c>
      <c r="L22" s="361">
        <v>-5</v>
      </c>
      <c r="M22" s="361">
        <v>-43</v>
      </c>
      <c r="N22" s="362">
        <v>-601</v>
      </c>
      <c r="O22" s="405">
        <f t="shared" si="0"/>
        <v>3</v>
      </c>
    </row>
    <row r="23" spans="1:15" ht="12.75" customHeight="1">
      <c r="A23" s="360" t="s">
        <v>351</v>
      </c>
      <c r="B23" s="361">
        <v>56033</v>
      </c>
      <c r="C23" s="361">
        <v>59173</v>
      </c>
      <c r="D23" s="361">
        <v>64623</v>
      </c>
      <c r="E23" s="361">
        <v>123796</v>
      </c>
      <c r="F23" s="361">
        <v>798</v>
      </c>
      <c r="G23" s="361">
        <v>97</v>
      </c>
      <c r="H23" s="361">
        <v>109</v>
      </c>
      <c r="I23" s="361">
        <v>-12</v>
      </c>
      <c r="J23" s="361">
        <v>286</v>
      </c>
      <c r="K23" s="361">
        <v>675</v>
      </c>
      <c r="L23" s="361">
        <v>-389</v>
      </c>
      <c r="M23" s="361">
        <v>-401</v>
      </c>
      <c r="N23" s="362">
        <v>-577</v>
      </c>
      <c r="O23" s="405">
        <f t="shared" si="0"/>
        <v>2</v>
      </c>
    </row>
    <row r="24" spans="1:15" ht="12.75" customHeight="1">
      <c r="A24" s="360" t="s">
        <v>352</v>
      </c>
      <c r="B24" s="361">
        <v>11935</v>
      </c>
      <c r="C24" s="361">
        <v>12661</v>
      </c>
      <c r="D24" s="361">
        <v>14629</v>
      </c>
      <c r="E24" s="361">
        <v>27290</v>
      </c>
      <c r="F24" s="361">
        <v>206</v>
      </c>
      <c r="G24" s="361">
        <v>9</v>
      </c>
      <c r="H24" s="361">
        <v>30</v>
      </c>
      <c r="I24" s="361">
        <v>-21</v>
      </c>
      <c r="J24" s="361">
        <v>37</v>
      </c>
      <c r="K24" s="361">
        <v>36</v>
      </c>
      <c r="L24" s="361">
        <v>1</v>
      </c>
      <c r="M24" s="361">
        <v>-20</v>
      </c>
      <c r="N24" s="362">
        <v>-402</v>
      </c>
      <c r="O24" s="405">
        <f t="shared" si="0"/>
        <v>3</v>
      </c>
    </row>
    <row r="25" spans="1:15" ht="12.75" customHeight="1">
      <c r="A25" s="360" t="s">
        <v>353</v>
      </c>
      <c r="B25" s="361">
        <v>14765</v>
      </c>
      <c r="C25" s="361">
        <v>15100</v>
      </c>
      <c r="D25" s="361">
        <v>17803</v>
      </c>
      <c r="E25" s="361">
        <v>32903</v>
      </c>
      <c r="F25" s="361">
        <v>237</v>
      </c>
      <c r="G25" s="361">
        <v>23</v>
      </c>
      <c r="H25" s="361">
        <v>49</v>
      </c>
      <c r="I25" s="361">
        <v>-26</v>
      </c>
      <c r="J25" s="361">
        <v>60</v>
      </c>
      <c r="K25" s="361">
        <v>76</v>
      </c>
      <c r="L25" s="361">
        <v>-16</v>
      </c>
      <c r="M25" s="361">
        <v>-42</v>
      </c>
      <c r="N25" s="362">
        <v>-311</v>
      </c>
      <c r="O25" s="405">
        <f t="shared" si="0"/>
        <v>3</v>
      </c>
    </row>
    <row r="26" spans="1:15" ht="12.75" customHeight="1">
      <c r="A26" s="360" t="s">
        <v>354</v>
      </c>
      <c r="B26" s="361">
        <v>13546</v>
      </c>
      <c r="C26" s="361">
        <v>13992</v>
      </c>
      <c r="D26" s="361">
        <v>15495</v>
      </c>
      <c r="E26" s="361">
        <v>29487</v>
      </c>
      <c r="F26" s="361">
        <v>373</v>
      </c>
      <c r="G26" s="361">
        <v>15</v>
      </c>
      <c r="H26" s="361">
        <v>27</v>
      </c>
      <c r="I26" s="361">
        <v>-12</v>
      </c>
      <c r="J26" s="361">
        <v>55</v>
      </c>
      <c r="K26" s="361">
        <v>69</v>
      </c>
      <c r="L26" s="361">
        <v>-14</v>
      </c>
      <c r="M26" s="361">
        <v>-26</v>
      </c>
      <c r="N26" s="362">
        <v>-405</v>
      </c>
      <c r="O26" s="405">
        <f t="shared" si="0"/>
        <v>3</v>
      </c>
    </row>
    <row r="27" spans="1:15" ht="12.75" customHeight="1">
      <c r="A27" s="360" t="s">
        <v>355</v>
      </c>
      <c r="B27" s="361">
        <v>19682</v>
      </c>
      <c r="C27" s="361">
        <v>19593</v>
      </c>
      <c r="D27" s="361">
        <v>21523</v>
      </c>
      <c r="E27" s="361">
        <v>41116</v>
      </c>
      <c r="F27" s="361">
        <v>116</v>
      </c>
      <c r="G27" s="361">
        <v>28</v>
      </c>
      <c r="H27" s="361">
        <v>42</v>
      </c>
      <c r="I27" s="361">
        <v>-14</v>
      </c>
      <c r="J27" s="361">
        <v>104</v>
      </c>
      <c r="K27" s="361">
        <v>120</v>
      </c>
      <c r="L27" s="361">
        <v>-16</v>
      </c>
      <c r="M27" s="361">
        <v>-30</v>
      </c>
      <c r="N27" s="362">
        <v>-670</v>
      </c>
      <c r="O27" s="405">
        <f t="shared" si="0"/>
        <v>3</v>
      </c>
    </row>
    <row r="28" spans="1:15" ht="12.75" customHeight="1">
      <c r="A28" s="360" t="s">
        <v>356</v>
      </c>
      <c r="B28" s="361">
        <v>14920</v>
      </c>
      <c r="C28" s="361">
        <v>15541</v>
      </c>
      <c r="D28" s="361">
        <v>17812</v>
      </c>
      <c r="E28" s="361">
        <v>33353</v>
      </c>
      <c r="F28" s="361">
        <v>455</v>
      </c>
      <c r="G28" s="361">
        <v>15</v>
      </c>
      <c r="H28" s="361">
        <v>50</v>
      </c>
      <c r="I28" s="361">
        <v>-35</v>
      </c>
      <c r="J28" s="361">
        <v>59</v>
      </c>
      <c r="K28" s="361">
        <v>81</v>
      </c>
      <c r="L28" s="361">
        <v>-22</v>
      </c>
      <c r="M28" s="361">
        <v>-57</v>
      </c>
      <c r="N28" s="362">
        <v>-620</v>
      </c>
      <c r="O28" s="405">
        <f t="shared" si="0"/>
        <v>3</v>
      </c>
    </row>
    <row r="29" spans="1:15" ht="12.75" customHeight="1">
      <c r="A29" s="360" t="s">
        <v>357</v>
      </c>
      <c r="B29" s="361">
        <v>12219</v>
      </c>
      <c r="C29" s="361">
        <v>11332</v>
      </c>
      <c r="D29" s="361">
        <v>13089</v>
      </c>
      <c r="E29" s="361">
        <v>24421</v>
      </c>
      <c r="F29" s="361">
        <v>157</v>
      </c>
      <c r="G29" s="361">
        <v>10</v>
      </c>
      <c r="H29" s="361">
        <v>36</v>
      </c>
      <c r="I29" s="361">
        <v>-26</v>
      </c>
      <c r="J29" s="361">
        <v>45</v>
      </c>
      <c r="K29" s="361">
        <v>54</v>
      </c>
      <c r="L29" s="361">
        <v>-9</v>
      </c>
      <c r="M29" s="361">
        <v>-35</v>
      </c>
      <c r="N29" s="362">
        <v>-434</v>
      </c>
      <c r="O29" s="405">
        <f t="shared" si="0"/>
        <v>3</v>
      </c>
    </row>
    <row r="30" spans="1:15" ht="12.75" customHeight="1">
      <c r="A30" s="360" t="s">
        <v>358</v>
      </c>
      <c r="B30" s="361">
        <v>33538</v>
      </c>
      <c r="C30" s="361">
        <v>35743</v>
      </c>
      <c r="D30" s="361">
        <v>40845</v>
      </c>
      <c r="E30" s="361">
        <v>76588</v>
      </c>
      <c r="F30" s="361">
        <v>436</v>
      </c>
      <c r="G30" s="361">
        <v>49</v>
      </c>
      <c r="H30" s="361">
        <v>70</v>
      </c>
      <c r="I30" s="361">
        <v>-21</v>
      </c>
      <c r="J30" s="361">
        <v>210</v>
      </c>
      <c r="K30" s="361">
        <v>185</v>
      </c>
      <c r="L30" s="361">
        <v>25</v>
      </c>
      <c r="M30" s="361">
        <v>4</v>
      </c>
      <c r="N30" s="362">
        <v>244</v>
      </c>
      <c r="O30" s="405">
        <f t="shared" si="0"/>
        <v>2</v>
      </c>
    </row>
    <row r="31" spans="1:15" ht="12.75" customHeight="1">
      <c r="A31" s="360"/>
      <c r="B31" s="361"/>
      <c r="C31" s="361"/>
      <c r="D31" s="361"/>
      <c r="E31" s="361"/>
      <c r="F31" s="361"/>
      <c r="G31" s="361"/>
      <c r="H31" s="361"/>
      <c r="I31" s="361"/>
      <c r="J31" s="361"/>
      <c r="K31" s="361"/>
      <c r="L31" s="361"/>
      <c r="M31" s="361"/>
      <c r="N31" s="362"/>
      <c r="O31" s="405"/>
    </row>
    <row r="32" spans="1:15" s="363" customFormat="1" ht="12.75" customHeight="1">
      <c r="A32" s="364" t="s">
        <v>359</v>
      </c>
      <c r="B32" s="365">
        <v>632</v>
      </c>
      <c r="C32" s="365">
        <v>604</v>
      </c>
      <c r="D32" s="365">
        <v>550</v>
      </c>
      <c r="E32" s="365">
        <v>1154</v>
      </c>
      <c r="F32" s="365">
        <v>12</v>
      </c>
      <c r="G32" s="365">
        <v>0</v>
      </c>
      <c r="H32" s="365">
        <v>0</v>
      </c>
      <c r="I32" s="365">
        <v>0</v>
      </c>
      <c r="J32" s="365">
        <v>6</v>
      </c>
      <c r="K32" s="365">
        <v>2</v>
      </c>
      <c r="L32" s="365">
        <v>4</v>
      </c>
      <c r="M32" s="365">
        <v>4</v>
      </c>
      <c r="N32" s="366">
        <v>-7</v>
      </c>
      <c r="O32" s="405"/>
    </row>
    <row r="33" spans="1:15" ht="12.75" customHeight="1">
      <c r="A33" s="360"/>
      <c r="B33" s="361"/>
      <c r="C33" s="361"/>
      <c r="D33" s="361"/>
      <c r="E33" s="361"/>
      <c r="F33" s="361"/>
      <c r="G33" s="361"/>
      <c r="H33" s="361"/>
      <c r="I33" s="361"/>
      <c r="J33" s="361"/>
      <c r="K33" s="361"/>
      <c r="L33" s="361"/>
      <c r="M33" s="361"/>
      <c r="N33" s="362"/>
      <c r="O33" s="405"/>
    </row>
    <row r="34" spans="1:15" ht="12.75" customHeight="1">
      <c r="A34" s="360" t="s">
        <v>360</v>
      </c>
      <c r="B34" s="361">
        <v>212</v>
      </c>
      <c r="C34" s="361">
        <v>200</v>
      </c>
      <c r="D34" s="361">
        <v>208</v>
      </c>
      <c r="E34" s="361">
        <v>408</v>
      </c>
      <c r="F34" s="361">
        <v>4</v>
      </c>
      <c r="G34" s="361">
        <v>0</v>
      </c>
      <c r="H34" s="361">
        <v>0</v>
      </c>
      <c r="I34" s="361">
        <v>0</v>
      </c>
      <c r="J34" s="361">
        <v>1</v>
      </c>
      <c r="K34" s="361">
        <v>0</v>
      </c>
      <c r="L34" s="361">
        <v>1</v>
      </c>
      <c r="M34" s="361">
        <v>1</v>
      </c>
      <c r="N34" s="362">
        <v>15</v>
      </c>
      <c r="O34" s="405">
        <f t="shared" si="0"/>
        <v>4</v>
      </c>
    </row>
    <row r="35" spans="1:15" ht="12.75" customHeight="1">
      <c r="A35" s="360" t="s">
        <v>361</v>
      </c>
      <c r="B35" s="361">
        <v>420</v>
      </c>
      <c r="C35" s="361">
        <v>404</v>
      </c>
      <c r="D35" s="361">
        <v>342</v>
      </c>
      <c r="E35" s="361">
        <v>746</v>
      </c>
      <c r="F35" s="361">
        <v>8</v>
      </c>
      <c r="G35" s="361">
        <v>0</v>
      </c>
      <c r="H35" s="361">
        <v>0</v>
      </c>
      <c r="I35" s="361">
        <v>0</v>
      </c>
      <c r="J35" s="361">
        <v>5</v>
      </c>
      <c r="K35" s="361">
        <v>2</v>
      </c>
      <c r="L35" s="361">
        <v>3</v>
      </c>
      <c r="M35" s="361">
        <v>3</v>
      </c>
      <c r="N35" s="362">
        <v>-22</v>
      </c>
      <c r="O35" s="405">
        <f t="shared" si="0"/>
        <v>4</v>
      </c>
    </row>
    <row r="36" spans="1:15" ht="12.75" customHeight="1">
      <c r="A36" s="360"/>
      <c r="B36" s="361"/>
      <c r="C36" s="361"/>
      <c r="D36" s="361"/>
      <c r="E36" s="361"/>
      <c r="F36" s="361"/>
      <c r="G36" s="361"/>
      <c r="H36" s="361"/>
      <c r="I36" s="361"/>
      <c r="J36" s="361"/>
      <c r="K36" s="361"/>
      <c r="L36" s="361"/>
      <c r="M36" s="361"/>
      <c r="N36" s="362"/>
      <c r="O36" s="405"/>
    </row>
    <row r="37" spans="1:15" s="363" customFormat="1" ht="12.75" customHeight="1">
      <c r="A37" s="364" t="s">
        <v>362</v>
      </c>
      <c r="B37" s="365">
        <v>9401</v>
      </c>
      <c r="C37" s="365">
        <v>9460</v>
      </c>
      <c r="D37" s="365">
        <v>10838</v>
      </c>
      <c r="E37" s="365">
        <v>20298</v>
      </c>
      <c r="F37" s="365">
        <v>411</v>
      </c>
      <c r="G37" s="365">
        <v>6</v>
      </c>
      <c r="H37" s="365">
        <v>38</v>
      </c>
      <c r="I37" s="365">
        <v>-32</v>
      </c>
      <c r="J37" s="365">
        <v>40</v>
      </c>
      <c r="K37" s="365">
        <v>44</v>
      </c>
      <c r="L37" s="365">
        <v>-4</v>
      </c>
      <c r="M37" s="365">
        <v>-36</v>
      </c>
      <c r="N37" s="366">
        <v>-431</v>
      </c>
      <c r="O37" s="405"/>
    </row>
    <row r="38" spans="1:15" ht="12.75" customHeight="1">
      <c r="A38" s="360"/>
      <c r="B38" s="361"/>
      <c r="C38" s="361"/>
      <c r="D38" s="361"/>
      <c r="E38" s="361"/>
      <c r="F38" s="361"/>
      <c r="G38" s="361"/>
      <c r="H38" s="361"/>
      <c r="I38" s="361"/>
      <c r="J38" s="361"/>
      <c r="K38" s="361"/>
      <c r="L38" s="361"/>
      <c r="M38" s="361"/>
      <c r="N38" s="362"/>
      <c r="O38" s="405"/>
    </row>
    <row r="39" spans="1:15" ht="12.75" customHeight="1">
      <c r="A39" s="360" t="s">
        <v>363</v>
      </c>
      <c r="B39" s="361">
        <v>9401</v>
      </c>
      <c r="C39" s="361">
        <v>9460</v>
      </c>
      <c r="D39" s="361">
        <v>10838</v>
      </c>
      <c r="E39" s="361">
        <v>20298</v>
      </c>
      <c r="F39" s="361">
        <v>411</v>
      </c>
      <c r="G39" s="361">
        <v>6</v>
      </c>
      <c r="H39" s="361">
        <v>38</v>
      </c>
      <c r="I39" s="361">
        <v>-32</v>
      </c>
      <c r="J39" s="361">
        <v>40</v>
      </c>
      <c r="K39" s="361">
        <v>44</v>
      </c>
      <c r="L39" s="361">
        <v>-4</v>
      </c>
      <c r="M39" s="361">
        <v>-36</v>
      </c>
      <c r="N39" s="362">
        <v>-431</v>
      </c>
      <c r="O39" s="405">
        <f t="shared" si="0"/>
        <v>3</v>
      </c>
    </row>
    <row r="40" spans="1:15" ht="12.75" customHeight="1">
      <c r="A40" s="360"/>
      <c r="B40" s="361"/>
      <c r="C40" s="361"/>
      <c r="D40" s="361"/>
      <c r="E40" s="361"/>
      <c r="F40" s="361"/>
      <c r="G40" s="361"/>
      <c r="H40" s="361"/>
      <c r="I40" s="361"/>
      <c r="J40" s="361"/>
      <c r="K40" s="361"/>
      <c r="L40" s="361"/>
      <c r="M40" s="361"/>
      <c r="N40" s="362"/>
      <c r="O40" s="405"/>
    </row>
    <row r="41" spans="1:15" s="363" customFormat="1" ht="12.75" customHeight="1">
      <c r="A41" s="364" t="s">
        <v>364</v>
      </c>
      <c r="B41" s="365">
        <v>4153</v>
      </c>
      <c r="C41" s="365">
        <v>4700</v>
      </c>
      <c r="D41" s="365">
        <v>5013</v>
      </c>
      <c r="E41" s="365">
        <v>9713</v>
      </c>
      <c r="F41" s="365">
        <v>75</v>
      </c>
      <c r="G41" s="365">
        <v>2</v>
      </c>
      <c r="H41" s="365">
        <v>13</v>
      </c>
      <c r="I41" s="365">
        <v>-11</v>
      </c>
      <c r="J41" s="365">
        <v>25</v>
      </c>
      <c r="K41" s="365">
        <v>21</v>
      </c>
      <c r="L41" s="365">
        <v>4</v>
      </c>
      <c r="M41" s="365">
        <v>-7</v>
      </c>
      <c r="N41" s="366">
        <v>-138</v>
      </c>
      <c r="O41" s="405"/>
    </row>
    <row r="42" spans="1:15" ht="12.75" customHeight="1">
      <c r="A42" s="360"/>
      <c r="B42" s="361"/>
      <c r="C42" s="361"/>
      <c r="D42" s="361"/>
      <c r="E42" s="361"/>
      <c r="F42" s="361"/>
      <c r="G42" s="361"/>
      <c r="H42" s="361"/>
      <c r="I42" s="361"/>
      <c r="J42" s="361"/>
      <c r="K42" s="361"/>
      <c r="L42" s="361"/>
      <c r="M42" s="361"/>
      <c r="N42" s="362"/>
      <c r="O42" s="405"/>
    </row>
    <row r="43" spans="1:15" ht="12.75" customHeight="1">
      <c r="A43" s="360" t="s">
        <v>365</v>
      </c>
      <c r="B43" s="361">
        <v>4153</v>
      </c>
      <c r="C43" s="361">
        <v>4700</v>
      </c>
      <c r="D43" s="361">
        <v>5013</v>
      </c>
      <c r="E43" s="361">
        <v>9713</v>
      </c>
      <c r="F43" s="361">
        <v>75</v>
      </c>
      <c r="G43" s="361">
        <v>2</v>
      </c>
      <c r="H43" s="361">
        <v>13</v>
      </c>
      <c r="I43" s="361">
        <v>-11</v>
      </c>
      <c r="J43" s="361">
        <v>25</v>
      </c>
      <c r="K43" s="361">
        <v>21</v>
      </c>
      <c r="L43" s="361">
        <v>4</v>
      </c>
      <c r="M43" s="361">
        <v>-7</v>
      </c>
      <c r="N43" s="362">
        <v>-138</v>
      </c>
      <c r="O43" s="405">
        <f t="shared" si="0"/>
        <v>4</v>
      </c>
    </row>
    <row r="44" spans="1:15" ht="12.75" customHeight="1">
      <c r="A44" s="360"/>
      <c r="B44" s="361"/>
      <c r="C44" s="361"/>
      <c r="D44" s="361"/>
      <c r="E44" s="361"/>
      <c r="F44" s="361"/>
      <c r="G44" s="361"/>
      <c r="H44" s="361"/>
      <c r="I44" s="361"/>
      <c r="J44" s="361"/>
      <c r="K44" s="361"/>
      <c r="L44" s="361"/>
      <c r="M44" s="361"/>
      <c r="N44" s="362"/>
      <c r="O44" s="405"/>
    </row>
    <row r="45" spans="1:15" s="363" customFormat="1" ht="12.75" customHeight="1">
      <c r="A45" s="364" t="s">
        <v>366</v>
      </c>
      <c r="B45" s="365">
        <v>3892</v>
      </c>
      <c r="C45" s="365">
        <v>4587</v>
      </c>
      <c r="D45" s="365">
        <v>4711</v>
      </c>
      <c r="E45" s="365">
        <v>9298</v>
      </c>
      <c r="F45" s="365">
        <v>93</v>
      </c>
      <c r="G45" s="365">
        <v>4</v>
      </c>
      <c r="H45" s="365">
        <v>10</v>
      </c>
      <c r="I45" s="365">
        <v>-6</v>
      </c>
      <c r="J45" s="365">
        <v>31</v>
      </c>
      <c r="K45" s="365">
        <v>21</v>
      </c>
      <c r="L45" s="365">
        <v>10</v>
      </c>
      <c r="M45" s="365">
        <v>4</v>
      </c>
      <c r="N45" s="366">
        <v>-216</v>
      </c>
      <c r="O45" s="405"/>
    </row>
    <row r="46" spans="1:15" ht="12.75" customHeight="1">
      <c r="A46" s="360"/>
      <c r="B46" s="361"/>
      <c r="C46" s="361"/>
      <c r="D46" s="361"/>
      <c r="E46" s="361"/>
      <c r="F46" s="361"/>
      <c r="G46" s="361"/>
      <c r="H46" s="361"/>
      <c r="I46" s="361"/>
      <c r="J46" s="361"/>
      <c r="K46" s="361"/>
      <c r="L46" s="361"/>
      <c r="M46" s="361"/>
      <c r="N46" s="362"/>
      <c r="O46" s="405"/>
    </row>
    <row r="47" spans="1:15" ht="12.75" customHeight="1">
      <c r="A47" s="360" t="s">
        <v>367</v>
      </c>
      <c r="B47" s="361">
        <v>3892</v>
      </c>
      <c r="C47" s="361">
        <v>4587</v>
      </c>
      <c r="D47" s="361">
        <v>4711</v>
      </c>
      <c r="E47" s="361">
        <v>9298</v>
      </c>
      <c r="F47" s="361">
        <v>93</v>
      </c>
      <c r="G47" s="361">
        <v>4</v>
      </c>
      <c r="H47" s="361">
        <v>10</v>
      </c>
      <c r="I47" s="361">
        <v>-6</v>
      </c>
      <c r="J47" s="361">
        <v>31</v>
      </c>
      <c r="K47" s="361">
        <v>21</v>
      </c>
      <c r="L47" s="361">
        <v>10</v>
      </c>
      <c r="M47" s="361">
        <v>4</v>
      </c>
      <c r="N47" s="362">
        <v>-216</v>
      </c>
      <c r="O47" s="405">
        <f t="shared" si="0"/>
        <v>4</v>
      </c>
    </row>
    <row r="48" spans="1:15" ht="12.75" customHeight="1">
      <c r="A48" s="360"/>
      <c r="B48" s="361"/>
      <c r="C48" s="361"/>
      <c r="D48" s="361"/>
      <c r="E48" s="361"/>
      <c r="F48" s="361"/>
      <c r="G48" s="361"/>
      <c r="H48" s="361"/>
      <c r="I48" s="361"/>
      <c r="J48" s="361"/>
      <c r="K48" s="361"/>
      <c r="L48" s="361"/>
      <c r="M48" s="361"/>
      <c r="N48" s="362"/>
      <c r="O48" s="405"/>
    </row>
    <row r="49" spans="1:15" s="363" customFormat="1" ht="12.75" customHeight="1">
      <c r="A49" s="364" t="s">
        <v>368</v>
      </c>
      <c r="B49" s="365">
        <v>5890</v>
      </c>
      <c r="C49" s="365">
        <v>5710</v>
      </c>
      <c r="D49" s="365">
        <v>6469</v>
      </c>
      <c r="E49" s="365">
        <v>12179</v>
      </c>
      <c r="F49" s="365">
        <v>288</v>
      </c>
      <c r="G49" s="365">
        <v>2</v>
      </c>
      <c r="H49" s="365">
        <v>17</v>
      </c>
      <c r="I49" s="365">
        <v>-15</v>
      </c>
      <c r="J49" s="365">
        <v>15</v>
      </c>
      <c r="K49" s="365">
        <v>13</v>
      </c>
      <c r="L49" s="365">
        <v>2</v>
      </c>
      <c r="M49" s="365">
        <v>-13</v>
      </c>
      <c r="N49" s="366">
        <v>-151</v>
      </c>
      <c r="O49" s="405"/>
    </row>
    <row r="50" spans="1:15" ht="12.75" customHeight="1">
      <c r="A50" s="360"/>
      <c r="B50" s="361"/>
      <c r="C50" s="361"/>
      <c r="D50" s="361"/>
      <c r="E50" s="361"/>
      <c r="F50" s="361"/>
      <c r="G50" s="361"/>
      <c r="H50" s="361"/>
      <c r="I50" s="361"/>
      <c r="J50" s="361"/>
      <c r="K50" s="361"/>
      <c r="L50" s="361"/>
      <c r="M50" s="361"/>
      <c r="N50" s="362"/>
      <c r="O50" s="405"/>
    </row>
    <row r="51" spans="1:15" ht="12.75" customHeight="1">
      <c r="A51" s="360" t="s">
        <v>369</v>
      </c>
      <c r="B51" s="361">
        <v>5890</v>
      </c>
      <c r="C51" s="361">
        <v>5710</v>
      </c>
      <c r="D51" s="361">
        <v>6469</v>
      </c>
      <c r="E51" s="361">
        <v>12179</v>
      </c>
      <c r="F51" s="361">
        <v>288</v>
      </c>
      <c r="G51" s="361">
        <v>2</v>
      </c>
      <c r="H51" s="361">
        <v>17</v>
      </c>
      <c r="I51" s="361">
        <v>-15</v>
      </c>
      <c r="J51" s="361">
        <v>15</v>
      </c>
      <c r="K51" s="361">
        <v>13</v>
      </c>
      <c r="L51" s="361">
        <v>2</v>
      </c>
      <c r="M51" s="361">
        <v>-13</v>
      </c>
      <c r="N51" s="362">
        <v>-151</v>
      </c>
      <c r="O51" s="405">
        <f t="shared" si="0"/>
        <v>3</v>
      </c>
    </row>
    <row r="52" spans="1:15" ht="12.75" customHeight="1">
      <c r="A52" s="360"/>
      <c r="B52" s="361"/>
      <c r="C52" s="361"/>
      <c r="D52" s="361"/>
      <c r="E52" s="361"/>
      <c r="F52" s="361"/>
      <c r="G52" s="361"/>
      <c r="H52" s="361"/>
      <c r="I52" s="361"/>
      <c r="J52" s="361"/>
      <c r="K52" s="361"/>
      <c r="L52" s="361"/>
      <c r="M52" s="361"/>
      <c r="N52" s="362"/>
      <c r="O52" s="405"/>
    </row>
    <row r="53" spans="1:15" s="363" customFormat="1" ht="12.75" customHeight="1">
      <c r="A53" s="364" t="s">
        <v>370</v>
      </c>
      <c r="B53" s="365">
        <v>15694</v>
      </c>
      <c r="C53" s="365">
        <v>16116</v>
      </c>
      <c r="D53" s="365">
        <v>17600</v>
      </c>
      <c r="E53" s="365">
        <v>33716</v>
      </c>
      <c r="F53" s="365">
        <v>313</v>
      </c>
      <c r="G53" s="365">
        <v>16</v>
      </c>
      <c r="H53" s="365">
        <v>65</v>
      </c>
      <c r="I53" s="365">
        <v>-49</v>
      </c>
      <c r="J53" s="365">
        <v>65</v>
      </c>
      <c r="K53" s="365">
        <v>68</v>
      </c>
      <c r="L53" s="365">
        <v>-3</v>
      </c>
      <c r="M53" s="365">
        <v>-52</v>
      </c>
      <c r="N53" s="366">
        <v>-841</v>
      </c>
      <c r="O53" s="405"/>
    </row>
    <row r="54" spans="1:15" ht="12.75" customHeight="1">
      <c r="A54" s="360"/>
      <c r="B54" s="361"/>
      <c r="C54" s="361"/>
      <c r="D54" s="361"/>
      <c r="E54" s="361"/>
      <c r="F54" s="361"/>
      <c r="G54" s="361"/>
      <c r="H54" s="361"/>
      <c r="I54" s="361"/>
      <c r="J54" s="361"/>
      <c r="K54" s="361"/>
      <c r="L54" s="361"/>
      <c r="M54" s="361"/>
      <c r="N54" s="362"/>
      <c r="O54" s="405"/>
    </row>
    <row r="55" spans="1:15" ht="12.75" customHeight="1">
      <c r="A55" s="360" t="s">
        <v>371</v>
      </c>
      <c r="B55" s="361">
        <v>2656</v>
      </c>
      <c r="C55" s="361">
        <v>2911</v>
      </c>
      <c r="D55" s="361">
        <v>3231</v>
      </c>
      <c r="E55" s="361">
        <v>6142</v>
      </c>
      <c r="F55" s="361">
        <v>118</v>
      </c>
      <c r="G55" s="361">
        <v>3</v>
      </c>
      <c r="H55" s="361">
        <v>9</v>
      </c>
      <c r="I55" s="361">
        <v>-6</v>
      </c>
      <c r="J55" s="361">
        <v>22</v>
      </c>
      <c r="K55" s="361">
        <v>13</v>
      </c>
      <c r="L55" s="361">
        <v>9</v>
      </c>
      <c r="M55" s="361">
        <v>3</v>
      </c>
      <c r="N55" s="362">
        <v>-97</v>
      </c>
      <c r="O55" s="405">
        <f t="shared" si="0"/>
        <v>4</v>
      </c>
    </row>
    <row r="56" spans="1:15" ht="12.75" customHeight="1">
      <c r="A56" s="360" t="s">
        <v>372</v>
      </c>
      <c r="B56" s="361">
        <v>3166</v>
      </c>
      <c r="C56" s="361">
        <v>3212</v>
      </c>
      <c r="D56" s="361">
        <v>3685</v>
      </c>
      <c r="E56" s="361">
        <v>6897</v>
      </c>
      <c r="F56" s="361">
        <v>61</v>
      </c>
      <c r="G56" s="361">
        <v>3</v>
      </c>
      <c r="H56" s="361">
        <v>14</v>
      </c>
      <c r="I56" s="361">
        <v>-11</v>
      </c>
      <c r="J56" s="361">
        <v>11</v>
      </c>
      <c r="K56" s="361">
        <v>23</v>
      </c>
      <c r="L56" s="361">
        <v>-12</v>
      </c>
      <c r="M56" s="361">
        <v>-23</v>
      </c>
      <c r="N56" s="362">
        <v>-208</v>
      </c>
      <c r="O56" s="405">
        <f t="shared" si="0"/>
        <v>4</v>
      </c>
    </row>
    <row r="57" spans="1:15" ht="12.75" customHeight="1">
      <c r="A57" s="360" t="s">
        <v>373</v>
      </c>
      <c r="B57" s="361">
        <v>3235</v>
      </c>
      <c r="C57" s="361">
        <v>3059</v>
      </c>
      <c r="D57" s="361">
        <v>3356</v>
      </c>
      <c r="E57" s="361">
        <v>6415</v>
      </c>
      <c r="F57" s="361">
        <v>28</v>
      </c>
      <c r="G57" s="361">
        <v>3</v>
      </c>
      <c r="H57" s="361">
        <v>15</v>
      </c>
      <c r="I57" s="361">
        <v>-12</v>
      </c>
      <c r="J57" s="361">
        <v>8</v>
      </c>
      <c r="K57" s="361">
        <v>14</v>
      </c>
      <c r="L57" s="361">
        <v>-6</v>
      </c>
      <c r="M57" s="361">
        <v>-18</v>
      </c>
      <c r="N57" s="362">
        <v>-251</v>
      </c>
      <c r="O57" s="405">
        <f t="shared" si="0"/>
        <v>4</v>
      </c>
    </row>
    <row r="58" spans="1:15" ht="12.75" customHeight="1">
      <c r="A58" s="360" t="s">
        <v>374</v>
      </c>
      <c r="B58" s="361">
        <v>6637</v>
      </c>
      <c r="C58" s="361">
        <v>6934</v>
      </c>
      <c r="D58" s="361">
        <v>7328</v>
      </c>
      <c r="E58" s="361">
        <v>14262</v>
      </c>
      <c r="F58" s="361">
        <v>106</v>
      </c>
      <c r="G58" s="361">
        <v>7</v>
      </c>
      <c r="H58" s="361">
        <v>27</v>
      </c>
      <c r="I58" s="361">
        <v>-20</v>
      </c>
      <c r="J58" s="361">
        <v>24</v>
      </c>
      <c r="K58" s="361">
        <v>18</v>
      </c>
      <c r="L58" s="361">
        <v>6</v>
      </c>
      <c r="M58" s="361">
        <v>-14</v>
      </c>
      <c r="N58" s="362">
        <v>-285</v>
      </c>
      <c r="O58" s="405">
        <f t="shared" si="0"/>
        <v>3</v>
      </c>
    </row>
    <row r="59" spans="1:15" ht="12.75" customHeight="1" thickBot="1">
      <c r="A59" s="367"/>
      <c r="B59" s="368"/>
      <c r="C59" s="368"/>
      <c r="D59" s="368"/>
      <c r="E59" s="368"/>
      <c r="F59" s="368"/>
      <c r="G59" s="368"/>
      <c r="H59" s="368"/>
      <c r="I59" s="368"/>
      <c r="J59" s="368"/>
      <c r="K59" s="368"/>
      <c r="L59" s="368"/>
      <c r="M59" s="368"/>
      <c r="N59" s="369"/>
      <c r="O59" s="405"/>
    </row>
    <row r="60" spans="1:15" s="363" customFormat="1" ht="12.75" customHeight="1">
      <c r="A60" s="364" t="s">
        <v>375</v>
      </c>
      <c r="B60" s="365">
        <v>12121</v>
      </c>
      <c r="C60" s="365">
        <v>12057</v>
      </c>
      <c r="D60" s="365">
        <v>12806</v>
      </c>
      <c r="E60" s="365">
        <v>24863</v>
      </c>
      <c r="F60" s="365">
        <v>131</v>
      </c>
      <c r="G60" s="365">
        <v>13</v>
      </c>
      <c r="H60" s="365">
        <v>38</v>
      </c>
      <c r="I60" s="365">
        <v>-25</v>
      </c>
      <c r="J60" s="365">
        <v>93</v>
      </c>
      <c r="K60" s="365">
        <v>66</v>
      </c>
      <c r="L60" s="365">
        <v>27</v>
      </c>
      <c r="M60" s="365">
        <v>2</v>
      </c>
      <c r="N60" s="366">
        <v>-458</v>
      </c>
      <c r="O60" s="405"/>
    </row>
    <row r="61" spans="1:15" ht="12.75" customHeight="1">
      <c r="A61" s="360"/>
      <c r="B61" s="361"/>
      <c r="C61" s="361"/>
      <c r="D61" s="361"/>
      <c r="E61" s="361"/>
      <c r="F61" s="361"/>
      <c r="G61" s="361"/>
      <c r="H61" s="361"/>
      <c r="I61" s="361"/>
      <c r="J61" s="361"/>
      <c r="K61" s="361"/>
      <c r="L61" s="361"/>
      <c r="M61" s="361"/>
      <c r="N61" s="362"/>
      <c r="O61" s="405"/>
    </row>
    <row r="62" spans="1:15" ht="12.75" customHeight="1">
      <c r="A62" s="360" t="s">
        <v>376</v>
      </c>
      <c r="B62" s="361">
        <v>3562</v>
      </c>
      <c r="C62" s="361">
        <v>3544</v>
      </c>
      <c r="D62" s="361">
        <v>4014</v>
      </c>
      <c r="E62" s="361">
        <v>7558</v>
      </c>
      <c r="F62" s="361">
        <v>23</v>
      </c>
      <c r="G62" s="361">
        <v>5</v>
      </c>
      <c r="H62" s="361">
        <v>5</v>
      </c>
      <c r="I62" s="361">
        <v>0</v>
      </c>
      <c r="J62" s="361">
        <v>23</v>
      </c>
      <c r="K62" s="361">
        <v>18</v>
      </c>
      <c r="L62" s="361">
        <v>5</v>
      </c>
      <c r="M62" s="361">
        <v>5</v>
      </c>
      <c r="N62" s="362">
        <v>-165</v>
      </c>
      <c r="O62" s="405">
        <f t="shared" si="0"/>
        <v>4</v>
      </c>
    </row>
    <row r="63" spans="1:15" ht="12.75" customHeight="1">
      <c r="A63" s="360" t="s">
        <v>377</v>
      </c>
      <c r="B63" s="361">
        <v>2653</v>
      </c>
      <c r="C63" s="361">
        <v>2680</v>
      </c>
      <c r="D63" s="361">
        <v>2718</v>
      </c>
      <c r="E63" s="361">
        <v>5398</v>
      </c>
      <c r="F63" s="361">
        <v>8</v>
      </c>
      <c r="G63" s="361">
        <v>3</v>
      </c>
      <c r="H63" s="361">
        <v>11</v>
      </c>
      <c r="I63" s="361">
        <v>-8</v>
      </c>
      <c r="J63" s="361">
        <v>21</v>
      </c>
      <c r="K63" s="361">
        <v>13</v>
      </c>
      <c r="L63" s="361">
        <v>8</v>
      </c>
      <c r="M63" s="361">
        <v>0</v>
      </c>
      <c r="N63" s="362">
        <v>-89</v>
      </c>
      <c r="O63" s="405">
        <f t="shared" si="0"/>
        <v>4</v>
      </c>
    </row>
    <row r="64" spans="1:15" ht="12.75" customHeight="1">
      <c r="A64" s="360" t="s">
        <v>378</v>
      </c>
      <c r="B64" s="361">
        <v>5906</v>
      </c>
      <c r="C64" s="361">
        <v>5833</v>
      </c>
      <c r="D64" s="361">
        <v>6074</v>
      </c>
      <c r="E64" s="361">
        <v>11907</v>
      </c>
      <c r="F64" s="361">
        <v>100</v>
      </c>
      <c r="G64" s="361">
        <v>5</v>
      </c>
      <c r="H64" s="361">
        <v>22</v>
      </c>
      <c r="I64" s="361">
        <v>-17</v>
      </c>
      <c r="J64" s="361">
        <v>49</v>
      </c>
      <c r="K64" s="361">
        <v>35</v>
      </c>
      <c r="L64" s="361">
        <v>14</v>
      </c>
      <c r="M64" s="361">
        <v>-3</v>
      </c>
      <c r="N64" s="362">
        <v>-204</v>
      </c>
      <c r="O64" s="405">
        <f t="shared" si="0"/>
        <v>3</v>
      </c>
    </row>
    <row r="65" spans="1:15" ht="12.75" customHeight="1">
      <c r="A65" s="360"/>
      <c r="B65" s="361"/>
      <c r="C65" s="361"/>
      <c r="D65" s="361"/>
      <c r="E65" s="361"/>
      <c r="F65" s="361"/>
      <c r="G65" s="361"/>
      <c r="H65" s="361"/>
      <c r="I65" s="361"/>
      <c r="J65" s="361"/>
      <c r="K65" s="361"/>
      <c r="L65" s="361"/>
      <c r="M65" s="361"/>
      <c r="N65" s="362"/>
      <c r="O65" s="405"/>
    </row>
    <row r="66" spans="1:15" s="363" customFormat="1" ht="12.75" customHeight="1">
      <c r="A66" s="364" t="s">
        <v>379</v>
      </c>
      <c r="B66" s="365">
        <v>29364</v>
      </c>
      <c r="C66" s="365">
        <v>30762</v>
      </c>
      <c r="D66" s="365">
        <v>31765</v>
      </c>
      <c r="E66" s="365">
        <v>62527</v>
      </c>
      <c r="F66" s="365">
        <v>317</v>
      </c>
      <c r="G66" s="365">
        <v>44</v>
      </c>
      <c r="H66" s="365">
        <v>84</v>
      </c>
      <c r="I66" s="365">
        <v>-40</v>
      </c>
      <c r="J66" s="365">
        <v>175</v>
      </c>
      <c r="K66" s="365">
        <v>174</v>
      </c>
      <c r="L66" s="365">
        <v>1</v>
      </c>
      <c r="M66" s="365">
        <v>-39</v>
      </c>
      <c r="N66" s="366">
        <v>-930</v>
      </c>
      <c r="O66" s="405"/>
    </row>
    <row r="67" spans="1:15" ht="12.75" customHeight="1">
      <c r="A67" s="360"/>
      <c r="B67" s="361"/>
      <c r="C67" s="361"/>
      <c r="D67" s="361"/>
      <c r="E67" s="361"/>
      <c r="F67" s="361"/>
      <c r="G67" s="361"/>
      <c r="H67" s="361"/>
      <c r="I67" s="361"/>
      <c r="J67" s="361"/>
      <c r="K67" s="361"/>
      <c r="L67" s="361"/>
      <c r="M67" s="361"/>
      <c r="N67" s="362"/>
      <c r="O67" s="405"/>
    </row>
    <row r="68" spans="1:15" ht="12.75" customHeight="1">
      <c r="A68" s="360" t="s">
        <v>380</v>
      </c>
      <c r="B68" s="361">
        <v>692</v>
      </c>
      <c r="C68" s="361">
        <v>683</v>
      </c>
      <c r="D68" s="361">
        <v>690</v>
      </c>
      <c r="E68" s="361">
        <v>1373</v>
      </c>
      <c r="F68" s="361">
        <v>1</v>
      </c>
      <c r="G68" s="361">
        <v>1</v>
      </c>
      <c r="H68" s="361">
        <v>2</v>
      </c>
      <c r="I68" s="361">
        <v>-1</v>
      </c>
      <c r="J68" s="361">
        <v>6</v>
      </c>
      <c r="K68" s="361">
        <v>2</v>
      </c>
      <c r="L68" s="361">
        <v>4</v>
      </c>
      <c r="M68" s="361">
        <v>3</v>
      </c>
      <c r="N68" s="362">
        <v>-49</v>
      </c>
      <c r="O68" s="405">
        <f t="shared" si="0"/>
        <v>4</v>
      </c>
    </row>
    <row r="69" spans="1:15" ht="12.75" customHeight="1">
      <c r="A69" s="360" t="s">
        <v>381</v>
      </c>
      <c r="B69" s="361">
        <v>797</v>
      </c>
      <c r="C69" s="361">
        <v>795</v>
      </c>
      <c r="D69" s="361">
        <v>831</v>
      </c>
      <c r="E69" s="361">
        <v>1626</v>
      </c>
      <c r="F69" s="361">
        <v>5</v>
      </c>
      <c r="G69" s="361">
        <v>0</v>
      </c>
      <c r="H69" s="361">
        <v>0</v>
      </c>
      <c r="I69" s="361">
        <v>0</v>
      </c>
      <c r="J69" s="361">
        <v>11</v>
      </c>
      <c r="K69" s="361">
        <v>1</v>
      </c>
      <c r="L69" s="361">
        <v>10</v>
      </c>
      <c r="M69" s="361">
        <v>10</v>
      </c>
      <c r="N69" s="362">
        <v>-17</v>
      </c>
      <c r="O69" s="405">
        <f t="shared" si="0"/>
        <v>4</v>
      </c>
    </row>
    <row r="70" spans="1:15" ht="12.75" customHeight="1">
      <c r="A70" s="360" t="s">
        <v>382</v>
      </c>
      <c r="B70" s="361">
        <v>4380</v>
      </c>
      <c r="C70" s="361">
        <v>4151</v>
      </c>
      <c r="D70" s="361">
        <v>4397</v>
      </c>
      <c r="E70" s="361">
        <v>8548</v>
      </c>
      <c r="F70" s="361">
        <v>12</v>
      </c>
      <c r="G70" s="361">
        <v>6</v>
      </c>
      <c r="H70" s="361">
        <v>14</v>
      </c>
      <c r="I70" s="361">
        <v>-8</v>
      </c>
      <c r="J70" s="361">
        <v>16</v>
      </c>
      <c r="K70" s="361">
        <v>26</v>
      </c>
      <c r="L70" s="361">
        <v>-10</v>
      </c>
      <c r="M70" s="361">
        <v>-18</v>
      </c>
      <c r="N70" s="362">
        <v>-109</v>
      </c>
      <c r="O70" s="405">
        <f t="shared" si="0"/>
        <v>4</v>
      </c>
    </row>
    <row r="71" spans="1:15" ht="12.75" customHeight="1">
      <c r="A71" s="360" t="s">
        <v>383</v>
      </c>
      <c r="B71" s="361">
        <v>2568</v>
      </c>
      <c r="C71" s="361">
        <v>2778</v>
      </c>
      <c r="D71" s="361">
        <v>2990</v>
      </c>
      <c r="E71" s="361">
        <v>5768</v>
      </c>
      <c r="F71" s="361">
        <v>18</v>
      </c>
      <c r="G71" s="361">
        <v>4</v>
      </c>
      <c r="H71" s="361">
        <v>6</v>
      </c>
      <c r="I71" s="361">
        <v>-2</v>
      </c>
      <c r="J71" s="361">
        <v>23</v>
      </c>
      <c r="K71" s="361">
        <v>8</v>
      </c>
      <c r="L71" s="361">
        <v>15</v>
      </c>
      <c r="M71" s="361">
        <v>13</v>
      </c>
      <c r="N71" s="362">
        <v>28</v>
      </c>
      <c r="O71" s="405">
        <f t="shared" si="0"/>
        <v>4</v>
      </c>
    </row>
    <row r="72" spans="1:15" ht="12.75" customHeight="1">
      <c r="A72" s="360" t="s">
        <v>384</v>
      </c>
      <c r="B72" s="361">
        <v>3179</v>
      </c>
      <c r="C72" s="361">
        <v>3232</v>
      </c>
      <c r="D72" s="361">
        <v>3379</v>
      </c>
      <c r="E72" s="361">
        <v>6611</v>
      </c>
      <c r="F72" s="361">
        <v>40</v>
      </c>
      <c r="G72" s="361">
        <v>3</v>
      </c>
      <c r="H72" s="361">
        <v>9</v>
      </c>
      <c r="I72" s="361">
        <v>-6</v>
      </c>
      <c r="J72" s="361">
        <v>10</v>
      </c>
      <c r="K72" s="361">
        <v>19</v>
      </c>
      <c r="L72" s="361">
        <v>-9</v>
      </c>
      <c r="M72" s="361">
        <v>-15</v>
      </c>
      <c r="N72" s="362">
        <v>-116</v>
      </c>
      <c r="O72" s="405">
        <f t="shared" si="0"/>
        <v>4</v>
      </c>
    </row>
    <row r="73" spans="1:15" ht="12.75" customHeight="1">
      <c r="A73" s="360" t="s">
        <v>385</v>
      </c>
      <c r="B73" s="361">
        <v>4705</v>
      </c>
      <c r="C73" s="361">
        <v>4989</v>
      </c>
      <c r="D73" s="361">
        <v>5190</v>
      </c>
      <c r="E73" s="361">
        <v>10179</v>
      </c>
      <c r="F73" s="361">
        <v>38</v>
      </c>
      <c r="G73" s="361">
        <v>5</v>
      </c>
      <c r="H73" s="361">
        <v>14</v>
      </c>
      <c r="I73" s="361">
        <v>-9</v>
      </c>
      <c r="J73" s="361">
        <v>34</v>
      </c>
      <c r="K73" s="361">
        <v>35</v>
      </c>
      <c r="L73" s="361">
        <v>-1</v>
      </c>
      <c r="M73" s="361">
        <v>-10</v>
      </c>
      <c r="N73" s="362">
        <v>-157</v>
      </c>
      <c r="O73" s="405">
        <f t="shared" si="0"/>
        <v>3</v>
      </c>
    </row>
    <row r="74" spans="1:15" ht="12.75" customHeight="1">
      <c r="A74" s="360" t="s">
        <v>386</v>
      </c>
      <c r="B74" s="361">
        <v>2513</v>
      </c>
      <c r="C74" s="361">
        <v>2760</v>
      </c>
      <c r="D74" s="361">
        <v>2729</v>
      </c>
      <c r="E74" s="361">
        <v>5489</v>
      </c>
      <c r="F74" s="361">
        <v>28</v>
      </c>
      <c r="G74" s="361">
        <v>4</v>
      </c>
      <c r="H74" s="361">
        <v>6</v>
      </c>
      <c r="I74" s="361">
        <v>-2</v>
      </c>
      <c r="J74" s="361">
        <v>11</v>
      </c>
      <c r="K74" s="361">
        <v>14</v>
      </c>
      <c r="L74" s="361">
        <v>-3</v>
      </c>
      <c r="M74" s="361">
        <v>-5</v>
      </c>
      <c r="N74" s="362">
        <v>-145</v>
      </c>
      <c r="O74" s="405">
        <f t="shared" si="0"/>
        <v>4</v>
      </c>
    </row>
    <row r="75" spans="1:15" ht="12.75" customHeight="1">
      <c r="A75" s="360" t="s">
        <v>387</v>
      </c>
      <c r="B75" s="361">
        <v>2802</v>
      </c>
      <c r="C75" s="361">
        <v>3014</v>
      </c>
      <c r="D75" s="361">
        <v>2967</v>
      </c>
      <c r="E75" s="361">
        <v>5981</v>
      </c>
      <c r="F75" s="361">
        <v>19</v>
      </c>
      <c r="G75" s="361">
        <v>9</v>
      </c>
      <c r="H75" s="361">
        <v>9</v>
      </c>
      <c r="I75" s="361">
        <v>0</v>
      </c>
      <c r="J75" s="361">
        <v>21</v>
      </c>
      <c r="K75" s="361">
        <v>10</v>
      </c>
      <c r="L75" s="361">
        <v>11</v>
      </c>
      <c r="M75" s="361">
        <v>11</v>
      </c>
      <c r="N75" s="362">
        <v>-87</v>
      </c>
      <c r="O75" s="405">
        <f t="shared" si="0"/>
        <v>4</v>
      </c>
    </row>
    <row r="76" spans="1:15" ht="12.75" customHeight="1">
      <c r="A76" s="360" t="s">
        <v>388</v>
      </c>
      <c r="B76" s="361">
        <v>2902</v>
      </c>
      <c r="C76" s="361">
        <v>3079</v>
      </c>
      <c r="D76" s="361">
        <v>3163</v>
      </c>
      <c r="E76" s="361">
        <v>6242</v>
      </c>
      <c r="F76" s="361">
        <v>94</v>
      </c>
      <c r="G76" s="361">
        <v>6</v>
      </c>
      <c r="H76" s="361">
        <v>8</v>
      </c>
      <c r="I76" s="361">
        <v>-2</v>
      </c>
      <c r="J76" s="361">
        <v>16</v>
      </c>
      <c r="K76" s="361">
        <v>18</v>
      </c>
      <c r="L76" s="361">
        <v>-2</v>
      </c>
      <c r="M76" s="361">
        <v>-4</v>
      </c>
      <c r="N76" s="362">
        <v>-137</v>
      </c>
      <c r="O76" s="405">
        <f t="shared" si="0"/>
        <v>4</v>
      </c>
    </row>
    <row r="77" spans="1:15" ht="12.75" customHeight="1">
      <c r="A77" s="360" t="s">
        <v>389</v>
      </c>
      <c r="B77" s="361">
        <v>2559</v>
      </c>
      <c r="C77" s="361">
        <v>2865</v>
      </c>
      <c r="D77" s="361">
        <v>2829</v>
      </c>
      <c r="E77" s="361">
        <v>5694</v>
      </c>
      <c r="F77" s="361">
        <v>51</v>
      </c>
      <c r="G77" s="361">
        <v>3</v>
      </c>
      <c r="H77" s="361">
        <v>12</v>
      </c>
      <c r="I77" s="361">
        <v>-9</v>
      </c>
      <c r="J77" s="361">
        <v>17</v>
      </c>
      <c r="K77" s="361">
        <v>35</v>
      </c>
      <c r="L77" s="361">
        <v>-18</v>
      </c>
      <c r="M77" s="361">
        <v>-27</v>
      </c>
      <c r="N77" s="362">
        <v>-112</v>
      </c>
      <c r="O77" s="405">
        <f t="shared" ref="O77:O78" si="1">IF(A77="鹿児島市",1,IF(E77&gt;49999,2,IF(E77&gt;9999,3,4)))</f>
        <v>4</v>
      </c>
    </row>
    <row r="78" spans="1:15" ht="12.75" customHeight="1">
      <c r="A78" s="360" t="s">
        <v>390</v>
      </c>
      <c r="B78" s="361">
        <v>2267</v>
      </c>
      <c r="C78" s="361">
        <v>2416</v>
      </c>
      <c r="D78" s="361">
        <v>2600</v>
      </c>
      <c r="E78" s="361">
        <v>5016</v>
      </c>
      <c r="F78" s="361">
        <v>11</v>
      </c>
      <c r="G78" s="361">
        <v>3</v>
      </c>
      <c r="H78" s="361">
        <v>4</v>
      </c>
      <c r="I78" s="361">
        <v>-1</v>
      </c>
      <c r="J78" s="361">
        <v>10</v>
      </c>
      <c r="K78" s="361">
        <v>6</v>
      </c>
      <c r="L78" s="361">
        <v>4</v>
      </c>
      <c r="M78" s="361">
        <v>3</v>
      </c>
      <c r="N78" s="362">
        <v>-29</v>
      </c>
      <c r="O78" s="405">
        <f t="shared" si="1"/>
        <v>4</v>
      </c>
    </row>
    <row r="79" spans="1:15" ht="12.75" customHeight="1">
      <c r="A79" s="451"/>
      <c r="B79" s="452"/>
      <c r="C79" s="453"/>
      <c r="D79" s="453"/>
      <c r="E79" s="452"/>
      <c r="F79" s="453"/>
      <c r="G79" s="452"/>
      <c r="H79" s="452"/>
      <c r="I79" s="452"/>
      <c r="J79" s="452"/>
      <c r="K79" s="452"/>
      <c r="L79" s="452"/>
      <c r="M79" s="452"/>
      <c r="N79" s="454"/>
    </row>
    <row r="80" spans="1:15" ht="15" customHeight="1">
      <c r="A80" s="455" t="s">
        <v>591</v>
      </c>
      <c r="B80" s="455"/>
      <c r="C80" s="456"/>
      <c r="D80" s="456"/>
      <c r="E80" s="455"/>
      <c r="F80" s="456"/>
      <c r="G80" s="455"/>
      <c r="H80" s="455"/>
      <c r="I80" s="455"/>
      <c r="J80" s="455"/>
      <c r="K80" s="455"/>
      <c r="L80" s="455"/>
      <c r="M80" s="455"/>
      <c r="N80" s="456"/>
    </row>
    <row r="81" spans="1:15" ht="15" customHeight="1">
      <c r="A81" s="455" t="s">
        <v>592</v>
      </c>
      <c r="B81" s="457"/>
      <c r="C81" s="457"/>
      <c r="D81" s="457"/>
      <c r="E81" s="457"/>
      <c r="F81" s="457"/>
      <c r="G81" s="457"/>
      <c r="H81" s="457"/>
      <c r="I81" s="457"/>
      <c r="J81" s="457"/>
      <c r="K81" s="457"/>
      <c r="L81" s="457"/>
      <c r="M81" s="457"/>
      <c r="N81" s="457"/>
      <c r="O81" s="458"/>
    </row>
    <row r="82" spans="1:15" ht="15" customHeight="1">
      <c r="A82" s="455"/>
      <c r="B82" s="457"/>
      <c r="C82" s="457"/>
      <c r="D82" s="457"/>
      <c r="E82" s="457"/>
      <c r="F82" s="457"/>
      <c r="G82" s="457"/>
      <c r="H82" s="457"/>
      <c r="I82" s="457"/>
      <c r="J82" s="457"/>
      <c r="K82" s="457"/>
      <c r="L82" s="457"/>
      <c r="M82" s="457"/>
      <c r="N82" s="457"/>
      <c r="O82" s="458"/>
    </row>
    <row r="83" spans="1:15" ht="15" customHeight="1">
      <c r="A83" s="455"/>
      <c r="B83" s="457"/>
      <c r="C83" s="457"/>
      <c r="D83" s="457"/>
      <c r="E83" s="457"/>
      <c r="F83" s="457"/>
      <c r="G83" s="457"/>
      <c r="H83" s="457"/>
      <c r="I83" s="457"/>
      <c r="J83" s="457"/>
      <c r="K83" s="457"/>
      <c r="L83" s="457"/>
      <c r="M83" s="457"/>
      <c r="N83" s="457"/>
      <c r="O83" s="458"/>
    </row>
    <row r="84" spans="1:15" ht="15" customHeight="1">
      <c r="A84" s="455"/>
      <c r="B84" s="457"/>
      <c r="C84" s="457"/>
      <c r="D84" s="457"/>
      <c r="E84" s="457"/>
      <c r="F84" s="457"/>
      <c r="G84" s="457"/>
      <c r="H84" s="457"/>
      <c r="I84" s="457"/>
      <c r="J84" s="457"/>
      <c r="K84" s="457"/>
      <c r="L84" s="457"/>
      <c r="M84" s="457"/>
      <c r="N84" s="457"/>
      <c r="O84" s="458"/>
    </row>
    <row r="85" spans="1:15" ht="15" customHeight="1">
      <c r="A85" s="455"/>
      <c r="B85" s="457"/>
      <c r="C85" s="457"/>
      <c r="D85" s="457"/>
      <c r="E85" s="457"/>
      <c r="F85" s="457"/>
      <c r="G85" s="457"/>
      <c r="H85" s="457"/>
      <c r="I85" s="457"/>
      <c r="J85" s="457"/>
      <c r="K85" s="457"/>
      <c r="L85" s="457"/>
      <c r="M85" s="457"/>
      <c r="N85" s="457"/>
      <c r="O85" s="458"/>
    </row>
    <row r="86" spans="1:15" ht="15" customHeight="1">
      <c r="A86" s="455"/>
      <c r="B86" s="457"/>
      <c r="C86" s="457"/>
      <c r="D86" s="457"/>
      <c r="E86" s="457"/>
      <c r="F86" s="457"/>
      <c r="G86" s="457"/>
      <c r="H86" s="457"/>
      <c r="I86" s="457"/>
      <c r="J86" s="457"/>
      <c r="K86" s="457"/>
      <c r="L86" s="457"/>
      <c r="M86" s="457"/>
      <c r="N86" s="457"/>
      <c r="O86" s="458"/>
    </row>
    <row r="87" spans="1:15" ht="26.25" customHeight="1">
      <c r="A87" s="457"/>
      <c r="B87" s="457"/>
      <c r="C87" s="457"/>
      <c r="D87" s="457"/>
      <c r="E87" s="457"/>
      <c r="F87" s="457"/>
      <c r="G87" s="457"/>
      <c r="H87" s="457"/>
      <c r="I87" s="457"/>
      <c r="J87" s="457"/>
      <c r="K87" s="457"/>
      <c r="L87" s="457"/>
      <c r="M87" s="457"/>
      <c r="N87" s="457"/>
    </row>
    <row r="88" spans="1:15" ht="14.25" customHeight="1">
      <c r="C88" s="359"/>
      <c r="D88" s="359"/>
      <c r="E88" s="459"/>
      <c r="F88" s="359"/>
      <c r="N88" s="359"/>
    </row>
    <row r="89" spans="1:15" ht="9.75" customHeight="1">
      <c r="C89" s="359"/>
      <c r="D89" s="359"/>
      <c r="E89" s="459"/>
      <c r="F89" s="359"/>
      <c r="N89" s="359"/>
    </row>
    <row r="90" spans="1:15" ht="12.75" customHeight="1">
      <c r="C90" s="359"/>
      <c r="D90" s="359"/>
      <c r="E90" s="459"/>
      <c r="F90" s="359"/>
      <c r="N90" s="359"/>
    </row>
    <row r="91" spans="1:15" ht="12.75" customHeight="1">
      <c r="C91" s="359"/>
      <c r="D91" s="359"/>
      <c r="E91" s="459"/>
      <c r="F91" s="359"/>
      <c r="N91" s="359"/>
    </row>
    <row r="92" spans="1:15" ht="12.75" customHeight="1">
      <c r="C92" s="359"/>
      <c r="D92" s="359"/>
      <c r="E92" s="459"/>
      <c r="F92" s="359"/>
      <c r="N92" s="359"/>
    </row>
    <row r="93" spans="1:15" ht="12.75" customHeight="1">
      <c r="C93" s="359"/>
      <c r="D93" s="359"/>
      <c r="E93" s="459"/>
      <c r="F93" s="359"/>
      <c r="N93" s="359"/>
    </row>
    <row r="94" spans="1:15" ht="12.75" customHeight="1">
      <c r="C94" s="359"/>
      <c r="D94" s="359"/>
      <c r="E94" s="459"/>
      <c r="F94" s="359"/>
      <c r="N94" s="359"/>
    </row>
    <row r="95" spans="1:15" ht="12.75" customHeight="1">
      <c r="C95" s="359"/>
      <c r="D95" s="359"/>
      <c r="E95" s="459"/>
      <c r="F95" s="359"/>
      <c r="N95" s="359"/>
    </row>
    <row r="96" spans="1:15" ht="12.75" customHeight="1">
      <c r="C96" s="359"/>
      <c r="D96" s="359"/>
      <c r="E96" s="459"/>
      <c r="F96" s="359"/>
      <c r="N96" s="359"/>
    </row>
    <row r="97" spans="3:14" ht="12.75" customHeight="1">
      <c r="C97" s="359"/>
      <c r="D97" s="359"/>
      <c r="E97" s="459"/>
      <c r="F97" s="359"/>
      <c r="I97" s="460"/>
      <c r="N97" s="359"/>
    </row>
    <row r="98" spans="3:14" ht="12.75" customHeight="1">
      <c r="C98" s="359"/>
      <c r="D98" s="359"/>
      <c r="E98" s="459"/>
      <c r="F98" s="359"/>
      <c r="I98" s="460"/>
      <c r="N98" s="359"/>
    </row>
    <row r="99" spans="3:14" ht="12.75" customHeight="1">
      <c r="C99" s="359"/>
      <c r="D99" s="359"/>
      <c r="E99" s="459"/>
      <c r="F99" s="359"/>
      <c r="I99" s="460"/>
      <c r="N99" s="359"/>
    </row>
    <row r="100" spans="3:14" ht="12.75" customHeight="1">
      <c r="C100" s="359"/>
      <c r="D100" s="359"/>
      <c r="E100" s="459"/>
      <c r="F100" s="359"/>
      <c r="I100" s="460"/>
      <c r="N100" s="359"/>
    </row>
    <row r="101" spans="3:14" ht="12.75" customHeight="1">
      <c r="C101" s="359"/>
      <c r="D101" s="359"/>
      <c r="E101" s="459"/>
      <c r="F101" s="359"/>
      <c r="I101" s="460"/>
      <c r="N101" s="359"/>
    </row>
    <row r="102" spans="3:14" ht="12.75" customHeight="1">
      <c r="C102" s="359"/>
      <c r="D102" s="359"/>
      <c r="E102" s="459"/>
      <c r="F102" s="359"/>
      <c r="I102" s="460"/>
      <c r="N102" s="359"/>
    </row>
    <row r="103" spans="3:14" ht="12.75" customHeight="1">
      <c r="C103" s="359"/>
      <c r="D103" s="359"/>
      <c r="E103" s="459"/>
      <c r="F103" s="359"/>
      <c r="I103" s="460"/>
      <c r="N103" s="359"/>
    </row>
    <row r="104" spans="3:14" ht="12.75" customHeight="1">
      <c r="C104" s="359"/>
      <c r="D104" s="359"/>
      <c r="E104" s="459"/>
      <c r="F104" s="359"/>
      <c r="I104" s="460"/>
      <c r="N104" s="359"/>
    </row>
    <row r="105" spans="3:14" ht="12.75" customHeight="1">
      <c r="C105" s="359"/>
      <c r="D105" s="359"/>
      <c r="E105" s="459"/>
      <c r="F105" s="359"/>
      <c r="I105" s="460"/>
      <c r="N105" s="359"/>
    </row>
    <row r="106" spans="3:14" ht="12.75" customHeight="1">
      <c r="C106" s="359"/>
      <c r="D106" s="359"/>
      <c r="E106" s="459"/>
      <c r="F106" s="359"/>
      <c r="I106" s="460"/>
      <c r="N106" s="359"/>
    </row>
    <row r="107" spans="3:14" ht="12.75" customHeight="1">
      <c r="C107" s="359"/>
      <c r="D107" s="359"/>
      <c r="E107" s="459"/>
      <c r="F107" s="359"/>
      <c r="I107" s="460"/>
      <c r="N107" s="359"/>
    </row>
    <row r="108" spans="3:14" ht="16.5" customHeight="1">
      <c r="C108" s="359"/>
      <c r="D108" s="359"/>
      <c r="E108" s="459"/>
      <c r="F108" s="359"/>
      <c r="I108" s="460"/>
      <c r="N108" s="359"/>
    </row>
    <row r="109" spans="3:14" ht="13.5">
      <c r="C109" s="359"/>
      <c r="D109" s="359"/>
      <c r="E109" s="459"/>
      <c r="F109" s="359"/>
      <c r="I109" s="460"/>
      <c r="N109" s="359"/>
    </row>
    <row r="110" spans="3:14" ht="13.5">
      <c r="C110" s="359"/>
      <c r="D110" s="359"/>
      <c r="E110" s="459"/>
      <c r="F110" s="359"/>
      <c r="I110" s="460"/>
      <c r="N110" s="359"/>
    </row>
    <row r="111" spans="3:14" ht="13.5">
      <c r="C111" s="359"/>
      <c r="D111" s="359"/>
      <c r="E111" s="459"/>
      <c r="F111" s="359"/>
      <c r="I111" s="460"/>
      <c r="N111" s="359"/>
    </row>
    <row r="112" spans="3:14" ht="13.5">
      <c r="C112" s="359"/>
      <c r="D112" s="359"/>
      <c r="E112" s="459"/>
      <c r="F112" s="359"/>
      <c r="I112" s="460"/>
      <c r="N112" s="359"/>
    </row>
    <row r="113" spans="1:14" ht="13.5">
      <c r="C113" s="359"/>
      <c r="D113" s="359"/>
      <c r="E113" s="459"/>
      <c r="F113" s="359"/>
      <c r="I113" s="460"/>
      <c r="N113" s="359"/>
    </row>
    <row r="114" spans="1:14" ht="13.5">
      <c r="C114" s="359"/>
      <c r="D114" s="359"/>
      <c r="E114" s="459"/>
      <c r="F114" s="359"/>
      <c r="I114" s="460"/>
      <c r="N114" s="359"/>
    </row>
    <row r="115" spans="1:14" ht="13.5">
      <c r="C115" s="359"/>
      <c r="D115" s="359"/>
      <c r="E115" s="459"/>
      <c r="F115" s="359"/>
      <c r="I115" s="460"/>
      <c r="N115" s="359"/>
    </row>
    <row r="116" spans="1:14">
      <c r="C116" s="359"/>
      <c r="D116" s="359"/>
      <c r="E116" s="459"/>
      <c r="F116" s="359"/>
      <c r="N116" s="359"/>
    </row>
    <row r="117" spans="1:14">
      <c r="C117" s="359"/>
      <c r="D117" s="359"/>
      <c r="E117" s="459"/>
      <c r="F117" s="359"/>
      <c r="N117" s="359"/>
    </row>
    <row r="118" spans="1:14">
      <c r="C118" s="359"/>
      <c r="D118" s="359"/>
      <c r="E118" s="459"/>
      <c r="F118" s="359"/>
      <c r="N118" s="359"/>
    </row>
    <row r="119" spans="1:14">
      <c r="C119" s="359"/>
      <c r="D119" s="359"/>
      <c r="E119" s="459"/>
      <c r="F119" s="359"/>
      <c r="N119" s="359"/>
    </row>
    <row r="120" spans="1:14">
      <c r="C120" s="359"/>
      <c r="D120" s="359"/>
      <c r="E120" s="459"/>
      <c r="F120" s="359"/>
      <c r="N120" s="359"/>
    </row>
    <row r="121" spans="1:14">
      <c r="C121" s="359"/>
      <c r="D121" s="359"/>
      <c r="E121" s="459"/>
      <c r="F121" s="359"/>
      <c r="N121" s="359"/>
    </row>
    <row r="122" spans="1:14">
      <c r="C122" s="359"/>
      <c r="D122" s="359"/>
      <c r="E122" s="459"/>
      <c r="F122" s="359"/>
      <c r="N122" s="359"/>
    </row>
    <row r="123" spans="1:14">
      <c r="C123" s="359"/>
      <c r="D123" s="359"/>
      <c r="E123" s="459"/>
      <c r="F123" s="359"/>
      <c r="N123" s="359"/>
    </row>
    <row r="124" spans="1:14">
      <c r="C124" s="359"/>
      <c r="D124" s="359"/>
      <c r="E124" s="459"/>
      <c r="F124" s="359"/>
      <c r="N124" s="359"/>
    </row>
    <row r="125" spans="1:14">
      <c r="C125" s="359"/>
      <c r="D125" s="359"/>
      <c r="E125" s="459"/>
      <c r="F125" s="359"/>
      <c r="N125" s="359"/>
    </row>
    <row r="126" spans="1:14">
      <c r="C126" s="359"/>
      <c r="D126" s="359"/>
      <c r="E126" s="459"/>
      <c r="F126" s="359"/>
      <c r="N126" s="359"/>
    </row>
    <row r="127" spans="1:14">
      <c r="A127" s="458"/>
      <c r="B127" s="458"/>
      <c r="C127" s="458"/>
      <c r="D127" s="458"/>
      <c r="E127" s="458"/>
      <c r="F127" s="359"/>
      <c r="N127" s="359"/>
    </row>
    <row r="128" spans="1:14">
      <c r="A128" s="458"/>
      <c r="B128" s="458"/>
      <c r="C128" s="458"/>
      <c r="D128" s="458"/>
      <c r="E128" s="458"/>
      <c r="F128" s="359"/>
      <c r="N128" s="359"/>
    </row>
    <row r="129" spans="1:14">
      <c r="A129" s="458"/>
      <c r="B129" s="458"/>
      <c r="C129" s="458"/>
      <c r="D129" s="458"/>
      <c r="E129" s="458"/>
      <c r="F129" s="359"/>
      <c r="N129" s="359"/>
    </row>
    <row r="130" spans="1:14">
      <c r="A130" s="458"/>
      <c r="B130" s="458"/>
      <c r="C130" s="458"/>
      <c r="D130" s="458"/>
      <c r="E130" s="458"/>
      <c r="F130" s="359"/>
      <c r="N130" s="359"/>
    </row>
    <row r="131" spans="1:14">
      <c r="A131" s="458"/>
      <c r="B131" s="458"/>
      <c r="C131" s="458"/>
      <c r="D131" s="458"/>
      <c r="E131" s="458"/>
      <c r="F131" s="359"/>
      <c r="N131" s="359"/>
    </row>
    <row r="132" spans="1:14">
      <c r="A132" s="458"/>
      <c r="B132" s="458"/>
      <c r="C132" s="458"/>
      <c r="D132" s="458"/>
      <c r="E132" s="458"/>
      <c r="F132" s="359"/>
      <c r="N132" s="359"/>
    </row>
    <row r="133" spans="1:14">
      <c r="A133" s="458"/>
      <c r="B133" s="458"/>
      <c r="C133" s="458"/>
      <c r="D133" s="458"/>
      <c r="E133" s="458"/>
      <c r="F133" s="359"/>
      <c r="N133" s="359"/>
    </row>
    <row r="134" spans="1:14">
      <c r="C134" s="359"/>
      <c r="D134" s="359"/>
      <c r="E134" s="459"/>
      <c r="F134" s="359"/>
      <c r="N134" s="359"/>
    </row>
    <row r="135" spans="1:14">
      <c r="C135" s="359"/>
      <c r="D135" s="359"/>
      <c r="E135" s="459"/>
      <c r="F135" s="359"/>
      <c r="N135" s="359"/>
    </row>
    <row r="136" spans="1:14">
      <c r="C136" s="359"/>
      <c r="D136" s="359"/>
      <c r="E136" s="459"/>
      <c r="F136" s="359"/>
      <c r="N136" s="359"/>
    </row>
    <row r="137" spans="1:14">
      <c r="C137" s="359"/>
      <c r="D137" s="359"/>
      <c r="E137" s="459"/>
      <c r="F137" s="359"/>
      <c r="N137" s="359"/>
    </row>
    <row r="138" spans="1:14">
      <c r="C138" s="359"/>
      <c r="D138" s="359"/>
      <c r="E138" s="459"/>
      <c r="F138" s="359"/>
      <c r="N138" s="359"/>
    </row>
    <row r="139" spans="1:14">
      <c r="C139" s="359"/>
      <c r="D139" s="359"/>
      <c r="E139" s="459"/>
      <c r="F139" s="359"/>
      <c r="N139" s="359"/>
    </row>
    <row r="140" spans="1:14">
      <c r="C140" s="359"/>
      <c r="D140" s="359"/>
      <c r="E140" s="459"/>
      <c r="F140" s="359"/>
      <c r="N140" s="359"/>
    </row>
    <row r="141" spans="1:14">
      <c r="C141" s="359"/>
      <c r="D141" s="359"/>
      <c r="E141" s="459"/>
      <c r="F141" s="359"/>
      <c r="N141" s="359"/>
    </row>
    <row r="142" spans="1:14">
      <c r="C142" s="359"/>
      <c r="D142" s="359"/>
      <c r="E142" s="459"/>
      <c r="F142" s="359"/>
      <c r="N142" s="359"/>
    </row>
    <row r="143" spans="1:14">
      <c r="C143" s="359"/>
      <c r="D143" s="359"/>
      <c r="E143" s="459"/>
      <c r="F143" s="359"/>
      <c r="N143" s="359"/>
    </row>
    <row r="144" spans="1:14">
      <c r="C144" s="359"/>
      <c r="D144" s="359"/>
      <c r="E144" s="459"/>
      <c r="F144" s="359"/>
      <c r="N144" s="359"/>
    </row>
    <row r="145" spans="3:14">
      <c r="C145" s="359"/>
      <c r="D145" s="359"/>
      <c r="E145" s="459"/>
      <c r="F145" s="359"/>
      <c r="N145" s="359"/>
    </row>
    <row r="146" spans="3:14">
      <c r="C146" s="359"/>
      <c r="D146" s="359"/>
      <c r="E146" s="459"/>
      <c r="F146" s="359"/>
      <c r="N146" s="359"/>
    </row>
    <row r="147" spans="3:14">
      <c r="C147" s="359"/>
      <c r="D147" s="359"/>
      <c r="E147" s="459"/>
      <c r="F147" s="359"/>
      <c r="N147" s="359"/>
    </row>
    <row r="148" spans="3:14">
      <c r="C148" s="359"/>
      <c r="D148" s="359"/>
      <c r="E148" s="459"/>
      <c r="F148" s="359"/>
      <c r="N148" s="359"/>
    </row>
    <row r="149" spans="3:14">
      <c r="C149" s="359"/>
      <c r="D149" s="359"/>
      <c r="E149" s="459"/>
      <c r="F149" s="359"/>
      <c r="N149" s="359"/>
    </row>
    <row r="150" spans="3:14">
      <c r="C150" s="359"/>
      <c r="D150" s="359"/>
      <c r="E150" s="459"/>
      <c r="F150" s="359"/>
      <c r="N150" s="359"/>
    </row>
    <row r="151" spans="3:14">
      <c r="C151" s="359"/>
      <c r="D151" s="359"/>
      <c r="E151" s="459"/>
      <c r="F151" s="359"/>
      <c r="N151" s="359"/>
    </row>
    <row r="152" spans="3:14">
      <c r="C152" s="359"/>
      <c r="D152" s="359"/>
      <c r="E152" s="459"/>
      <c r="F152" s="359"/>
      <c r="N152" s="359"/>
    </row>
    <row r="153" spans="3:14">
      <c r="C153" s="359"/>
      <c r="D153" s="359"/>
      <c r="E153" s="459"/>
      <c r="F153" s="359"/>
      <c r="N153" s="359"/>
    </row>
    <row r="154" spans="3:14">
      <c r="C154" s="359"/>
      <c r="D154" s="359"/>
      <c r="E154" s="459"/>
      <c r="F154" s="359"/>
      <c r="N154" s="359"/>
    </row>
    <row r="155" spans="3:14">
      <c r="C155" s="359"/>
      <c r="D155" s="359"/>
      <c r="E155" s="459"/>
      <c r="F155" s="359"/>
      <c r="N155" s="359"/>
    </row>
    <row r="156" spans="3:14">
      <c r="C156" s="359"/>
      <c r="D156" s="359"/>
      <c r="E156" s="459"/>
      <c r="F156" s="359"/>
      <c r="N156" s="359"/>
    </row>
    <row r="157" spans="3:14">
      <c r="C157" s="359"/>
      <c r="D157" s="359"/>
      <c r="E157" s="459"/>
      <c r="F157" s="359"/>
      <c r="N157" s="359"/>
    </row>
    <row r="158" spans="3:14">
      <c r="C158" s="359"/>
      <c r="D158" s="359"/>
      <c r="E158" s="459"/>
      <c r="F158" s="359"/>
      <c r="N158" s="359"/>
    </row>
    <row r="159" spans="3:14">
      <c r="C159" s="359"/>
      <c r="D159" s="359"/>
      <c r="E159" s="459"/>
      <c r="F159" s="359"/>
      <c r="N159" s="359"/>
    </row>
    <row r="160" spans="3:14">
      <c r="C160" s="359"/>
      <c r="D160" s="359"/>
      <c r="E160" s="459"/>
      <c r="F160" s="359"/>
      <c r="N160" s="359"/>
    </row>
    <row r="161" spans="3:14">
      <c r="C161" s="359"/>
      <c r="D161" s="359"/>
      <c r="E161" s="459"/>
      <c r="F161" s="359"/>
      <c r="N161" s="359"/>
    </row>
    <row r="162" spans="3:14">
      <c r="C162" s="359"/>
      <c r="D162" s="359"/>
      <c r="E162" s="459"/>
      <c r="F162" s="359"/>
      <c r="N162" s="359"/>
    </row>
    <row r="163" spans="3:14">
      <c r="C163" s="359"/>
      <c r="D163" s="359"/>
      <c r="E163" s="459"/>
      <c r="F163" s="359"/>
      <c r="N163" s="359"/>
    </row>
    <row r="164" spans="3:14">
      <c r="C164" s="359"/>
      <c r="D164" s="359"/>
      <c r="E164" s="459"/>
      <c r="F164" s="359"/>
      <c r="N164" s="359"/>
    </row>
    <row r="165" spans="3:14">
      <c r="C165" s="359"/>
      <c r="D165" s="359"/>
      <c r="E165" s="459"/>
      <c r="F165" s="359"/>
      <c r="N165" s="359"/>
    </row>
    <row r="166" spans="3:14">
      <c r="C166" s="359"/>
      <c r="D166" s="359"/>
      <c r="E166" s="459"/>
      <c r="F166" s="359"/>
      <c r="N166" s="359"/>
    </row>
    <row r="167" spans="3:14">
      <c r="C167" s="359"/>
      <c r="D167" s="359"/>
      <c r="E167" s="459"/>
      <c r="F167" s="359"/>
      <c r="N167" s="359"/>
    </row>
    <row r="168" spans="3:14">
      <c r="C168" s="359"/>
      <c r="D168" s="359"/>
      <c r="E168" s="459"/>
      <c r="F168" s="359"/>
      <c r="N168" s="359"/>
    </row>
    <row r="169" spans="3:14">
      <c r="C169" s="359"/>
      <c r="D169" s="359"/>
      <c r="E169" s="459"/>
      <c r="F169" s="359"/>
      <c r="N169" s="359"/>
    </row>
    <row r="170" spans="3:14">
      <c r="C170" s="359"/>
      <c r="D170" s="359"/>
      <c r="E170" s="459"/>
      <c r="F170" s="359"/>
      <c r="N170" s="359"/>
    </row>
    <row r="171" spans="3:14">
      <c r="C171" s="359"/>
      <c r="D171" s="359"/>
      <c r="E171" s="459"/>
      <c r="F171" s="359"/>
      <c r="N171" s="359"/>
    </row>
    <row r="172" spans="3:14">
      <c r="C172" s="359"/>
      <c r="D172" s="359"/>
      <c r="E172" s="459"/>
      <c r="F172" s="359"/>
      <c r="N172" s="359"/>
    </row>
    <row r="173" spans="3:14">
      <c r="C173" s="359"/>
      <c r="D173" s="359"/>
      <c r="E173" s="459"/>
      <c r="F173" s="359"/>
      <c r="N173" s="359"/>
    </row>
    <row r="174" spans="3:14">
      <c r="C174" s="359"/>
      <c r="D174" s="359"/>
      <c r="E174" s="459"/>
      <c r="F174" s="359"/>
      <c r="N174" s="359"/>
    </row>
    <row r="175" spans="3:14">
      <c r="C175" s="359"/>
      <c r="D175" s="359"/>
      <c r="E175" s="459"/>
      <c r="F175" s="359"/>
      <c r="N175" s="359"/>
    </row>
    <row r="176" spans="3:14">
      <c r="C176" s="359"/>
      <c r="D176" s="359"/>
      <c r="E176" s="459"/>
      <c r="F176" s="359"/>
      <c r="N176" s="359"/>
    </row>
    <row r="177" spans="3:14">
      <c r="C177" s="359"/>
      <c r="D177" s="359"/>
      <c r="E177" s="459"/>
      <c r="F177" s="359"/>
      <c r="N177" s="359"/>
    </row>
    <row r="178" spans="3:14">
      <c r="C178" s="359"/>
      <c r="D178" s="359"/>
      <c r="E178" s="459"/>
      <c r="F178" s="359"/>
      <c r="N178" s="359"/>
    </row>
    <row r="179" spans="3:14">
      <c r="C179" s="359"/>
      <c r="D179" s="359"/>
      <c r="E179" s="459"/>
      <c r="F179" s="359"/>
      <c r="N179" s="359"/>
    </row>
    <row r="180" spans="3:14">
      <c r="C180" s="359"/>
      <c r="D180" s="359"/>
      <c r="E180" s="459"/>
      <c r="F180" s="359"/>
      <c r="N180" s="359"/>
    </row>
    <row r="181" spans="3:14">
      <c r="C181" s="359"/>
      <c r="D181" s="359"/>
      <c r="E181" s="459"/>
      <c r="F181" s="359"/>
      <c r="N181" s="359"/>
    </row>
    <row r="182" spans="3:14">
      <c r="C182" s="359"/>
      <c r="D182" s="359"/>
      <c r="E182" s="459"/>
      <c r="F182" s="359"/>
      <c r="N182" s="359"/>
    </row>
    <row r="183" spans="3:14">
      <c r="C183" s="359"/>
      <c r="D183" s="359"/>
      <c r="E183" s="459"/>
      <c r="F183" s="359"/>
      <c r="N183" s="359"/>
    </row>
    <row r="184" spans="3:14">
      <c r="C184" s="359"/>
      <c r="D184" s="359"/>
      <c r="E184" s="459"/>
      <c r="F184" s="359"/>
      <c r="N184" s="359"/>
    </row>
    <row r="185" spans="3:14">
      <c r="C185" s="359"/>
      <c r="D185" s="359"/>
      <c r="E185" s="459"/>
      <c r="F185" s="359"/>
      <c r="N185" s="359"/>
    </row>
    <row r="186" spans="3:14">
      <c r="C186" s="359"/>
      <c r="D186" s="359"/>
      <c r="E186" s="459"/>
      <c r="F186" s="359"/>
      <c r="N186" s="359"/>
    </row>
    <row r="187" spans="3:14">
      <c r="C187" s="359"/>
      <c r="D187" s="359"/>
      <c r="E187" s="459"/>
      <c r="F187" s="359"/>
      <c r="N187" s="359"/>
    </row>
    <row r="188" spans="3:14">
      <c r="C188" s="359"/>
      <c r="D188" s="359"/>
      <c r="E188" s="459"/>
      <c r="F188" s="359"/>
      <c r="N188" s="359"/>
    </row>
    <row r="189" spans="3:14">
      <c r="C189" s="359"/>
      <c r="D189" s="359"/>
      <c r="E189" s="459"/>
      <c r="F189" s="359"/>
      <c r="N189" s="359"/>
    </row>
    <row r="190" spans="3:14">
      <c r="C190" s="359"/>
      <c r="D190" s="359"/>
      <c r="E190" s="459"/>
      <c r="F190" s="359"/>
      <c r="N190" s="359"/>
    </row>
    <row r="191" spans="3:14">
      <c r="C191" s="359"/>
      <c r="D191" s="359"/>
      <c r="E191" s="459"/>
      <c r="F191" s="359"/>
      <c r="N191" s="359"/>
    </row>
    <row r="192" spans="3:14">
      <c r="C192" s="359"/>
      <c r="D192" s="359"/>
      <c r="E192" s="459"/>
      <c r="F192" s="359"/>
      <c r="N192" s="359"/>
    </row>
  </sheetData>
  <mergeCells count="13">
    <mergeCell ref="E4:E5"/>
    <mergeCell ref="G4:I4"/>
    <mergeCell ref="J4:L4"/>
    <mergeCell ref="A1:F1"/>
    <mergeCell ref="G1:N1"/>
    <mergeCell ref="A3:A5"/>
    <mergeCell ref="B3:B5"/>
    <mergeCell ref="C3:F3"/>
    <mergeCell ref="G3:L3"/>
    <mergeCell ref="M3:M5"/>
    <mergeCell ref="N3:N5"/>
    <mergeCell ref="C4:C5"/>
    <mergeCell ref="D4:D5"/>
  </mergeCells>
  <phoneticPr fontId="2"/>
  <pageMargins left="0.47244094488188981" right="0.23622047244094491" top="0.74803149606299213" bottom="0.82" header="0.51181102362204722" footer="0.51181102362204722"/>
  <pageSetup paperSize="9" orientation="portrait" r:id="rId1"/>
  <headerFooter alignWithMargins="0"/>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93</vt:i4>
      </vt:variant>
      <vt:variant>
        <vt:lpstr>名前付き一覧</vt:lpstr>
      </vt:variant>
      <vt:variant>
        <vt:i4>2</vt:i4>
      </vt:variant>
    </vt:vector>
  </HeadingPairs>
  <TitlesOfParts>
    <vt:vector size="95" baseType="lpstr">
      <vt:lpstr>目次</vt:lpstr>
      <vt:lpstr>1-1-1</vt:lpstr>
      <vt:lpstr>1-1-2</vt:lpstr>
      <vt:lpstr>1-1-3</vt:lpstr>
      <vt:lpstr>1-1-4</vt:lpstr>
      <vt:lpstr>1-1-5</vt:lpstr>
      <vt:lpstr>1-1-6</vt:lpstr>
      <vt:lpstr>1-1-7</vt:lpstr>
      <vt:lpstr>1-1-8</vt:lpstr>
      <vt:lpstr>1-2-1</vt:lpstr>
      <vt:lpstr>2-1-1</vt:lpstr>
      <vt:lpstr>2-1-2</vt:lpstr>
      <vt:lpstr>2-1-3</vt:lpstr>
      <vt:lpstr>2-1-4</vt:lpstr>
      <vt:lpstr>2-1-5</vt:lpstr>
      <vt:lpstr>2-1-6</vt:lpstr>
      <vt:lpstr>2-1-7</vt:lpstr>
      <vt:lpstr>2-1-8</vt:lpstr>
      <vt:lpstr>2-2-1</vt:lpstr>
      <vt:lpstr>2-3-1</vt:lpstr>
      <vt:lpstr>2-3-2</vt:lpstr>
      <vt:lpstr>2-3-3</vt:lpstr>
      <vt:lpstr>2-3-4</vt:lpstr>
      <vt:lpstr>2-3-5</vt:lpstr>
      <vt:lpstr>2-3-6</vt:lpstr>
      <vt:lpstr>2-3-7</vt:lpstr>
      <vt:lpstr>2-3-8</vt:lpstr>
      <vt:lpstr>2-4-1</vt:lpstr>
      <vt:lpstr>3-1-1</vt:lpstr>
      <vt:lpstr>3-1-2</vt:lpstr>
      <vt:lpstr>3-1-3</vt:lpstr>
      <vt:lpstr>3-2-1</vt:lpstr>
      <vt:lpstr>3-2-2</vt:lpstr>
      <vt:lpstr>3-2-3</vt:lpstr>
      <vt:lpstr>3-2-4</vt:lpstr>
      <vt:lpstr>3-2-5</vt:lpstr>
      <vt:lpstr>3-2-6</vt:lpstr>
      <vt:lpstr>3-2-7</vt:lpstr>
      <vt:lpstr>3-2-8</vt:lpstr>
      <vt:lpstr>4-1-1</vt:lpstr>
      <vt:lpstr>4-1-2</vt:lpstr>
      <vt:lpstr>4-2-1</vt:lpstr>
      <vt:lpstr>4-3-1</vt:lpstr>
      <vt:lpstr>4-4-1</vt:lpstr>
      <vt:lpstr>4-5-1</vt:lpstr>
      <vt:lpstr>5-1-1</vt:lpstr>
      <vt:lpstr>5-1-2</vt:lpstr>
      <vt:lpstr>5-2-1</vt:lpstr>
      <vt:lpstr>5-2-2</vt:lpstr>
      <vt:lpstr>5-2-3</vt:lpstr>
      <vt:lpstr>5-2-4</vt:lpstr>
      <vt:lpstr>5-2-5</vt:lpstr>
      <vt:lpstr>5-2-6</vt:lpstr>
      <vt:lpstr>5-2-7</vt:lpstr>
      <vt:lpstr>5-2-8</vt:lpstr>
      <vt:lpstr>5-2-9</vt:lpstr>
      <vt:lpstr>5-2-10</vt:lpstr>
      <vt:lpstr>5-2-11</vt:lpstr>
      <vt:lpstr>5-2-12</vt:lpstr>
      <vt:lpstr>5-2-13</vt:lpstr>
      <vt:lpstr>5-2-14</vt:lpstr>
      <vt:lpstr>5-2-15</vt:lpstr>
      <vt:lpstr>5-2-16</vt:lpstr>
      <vt:lpstr>5-2-17</vt:lpstr>
      <vt:lpstr>5-2-18</vt:lpstr>
      <vt:lpstr>5-2-19</vt:lpstr>
      <vt:lpstr>5-2-20</vt:lpstr>
      <vt:lpstr>5-2-21</vt:lpstr>
      <vt:lpstr>5-3-1</vt:lpstr>
      <vt:lpstr>5-3-2</vt:lpstr>
      <vt:lpstr>5-3-3</vt:lpstr>
      <vt:lpstr>5-3-4</vt:lpstr>
      <vt:lpstr>5-3-5</vt:lpstr>
      <vt:lpstr>5-3-6</vt:lpstr>
      <vt:lpstr>5-3-7</vt:lpstr>
      <vt:lpstr>5-4-1</vt:lpstr>
      <vt:lpstr>5-4-2</vt:lpstr>
      <vt:lpstr>5-4-3</vt:lpstr>
      <vt:lpstr>5-4-4</vt:lpstr>
      <vt:lpstr>5-4-5</vt:lpstr>
      <vt:lpstr>5-4-6</vt:lpstr>
      <vt:lpstr>5-4-7</vt:lpstr>
      <vt:lpstr>5-5-1</vt:lpstr>
      <vt:lpstr>5-5-2</vt:lpstr>
      <vt:lpstr>5-5-3</vt:lpstr>
      <vt:lpstr>6-1-1</vt:lpstr>
      <vt:lpstr>6-1-2</vt:lpstr>
      <vt:lpstr>6-1-3</vt:lpstr>
      <vt:lpstr>6-2-1</vt:lpstr>
      <vt:lpstr>6-2-2</vt:lpstr>
      <vt:lpstr>6-2-3</vt:lpstr>
      <vt:lpstr>（参考）Ｒ元.10.1</vt:lpstr>
      <vt:lpstr>（参考）Ｒ2.8.1</vt:lpstr>
      <vt:lpstr>'（参考）Ｒ元.10.1'!Print_Area</vt:lpstr>
      <vt:lpstr>'（参考）Ｒ2.8.1'!Print_Titles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田窪 寿子</dc:creator>
  <cp:lastModifiedBy>田窪 寿子</cp:lastModifiedBy>
  <cp:lastPrinted>2020-09-29T07:40:17Z</cp:lastPrinted>
  <dcterms:created xsi:type="dcterms:W3CDTF">2020-09-08T02:19:20Z</dcterms:created>
  <dcterms:modified xsi:type="dcterms:W3CDTF">2020-09-29T07:45:41Z</dcterms:modified>
</cp:coreProperties>
</file>