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29 肝付町（済）\"/>
    </mc:Choice>
  </mc:AlternateContent>
  <xr:revisionPtr revIDLastSave="0" documentId="13_ncr:1_{8EB1C676-19C3-496A-87D0-81FA4CF87065}" xr6:coauthVersionLast="47" xr6:coauthVersionMax="47" xr10:uidLastSave="{00000000-0000-0000-0000-000000000000}"/>
  <workbookProtection workbookAlgorithmName="SHA-512" workbookHashValue="IsTHnD1QZ1M+EPYQgLXVANYIi5GA7umDH59Cv0fnXHbTMAxWDW9+bnaYtKLQ1VZQIs45bKZbPGai6HHxnyZ5GQ==" workbookSaltValue="DuCz47CMyQGPhTUpYvw8j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R6" i="5"/>
  <c r="AL8" i="4" s="1"/>
  <c r="Q6" i="5"/>
  <c r="W10" i="4" s="1"/>
  <c r="P6" i="5"/>
  <c r="P10" i="4" s="1"/>
  <c r="O6" i="5"/>
  <c r="N6" i="5"/>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H85" i="4"/>
  <c r="F85" i="4"/>
  <c r="E85" i="4"/>
  <c r="BB10" i="4"/>
  <c r="AL10" i="4"/>
  <c r="I10" i="4"/>
  <c r="B10" i="4"/>
  <c r="AT8" i="4"/>
  <c r="AD8" i="4"/>
  <c r="W8" i="4"/>
  <c r="P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<sst xmlns="http://schemas.openxmlformats.org/spreadsheetml/2006/main" count="228" uniqueCount="114">
  <si>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</si>
  <si>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</si>
  <si>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</si>
  <si>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</si>
  <si>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</si>
  <si>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</si>
  <si>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</si>
  <si>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</si>
  <si>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</si>
  <si>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</si>
  <si>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</si>
  <si>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</si>
  <si>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</si>
  <si>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</si>
  <si>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</si>
  <si>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</si>
  <si>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</si>
  <si>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</si>
  <si>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</si>
  <si>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</si>
  <si>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</si>
  <si>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</si>
  <si>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</si>
  <si>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</si>
  <si>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</si>
  <si>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</si>
  <si>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</si>
  <si>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</si>
  <si>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</si>
  <si>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</si>
  <si>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</si>
  <si>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</si>
  <si>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</si>
  <si>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</si>
  <si>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</si>
  <si>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</si>
  <si>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</si>
  <si>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</si>
  <si>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</si>
  <si>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</si>
  <si>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</si>
  <si>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</si>
  <si>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</si>
  <si>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</si>
  <si>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</si>
  <si>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</si>
  <si>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</si>
  <si>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</si>
  <si>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</si>
  <si>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</si>
  <si>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</si>
  <si>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</si>
  <si>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</si>
  <si>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</si>
  <si>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</si>
  <si>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</si>
  <si>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</si>
  <si>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</si>
  <si>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</si>
  <si>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</si>
  <si>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</si>
  <si>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</si>
  <si>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</si>
  <si>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</si>
  <si>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</si>
  <si>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</si>
  <si>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</si>
  <si>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</si>
  <si>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</si>
  <si>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</si>
  <si>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</si>
  <si>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</si>
  <si>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</si>
  <si>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</si>
  <si>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</si>
  <si>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</si>
  <si>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</si>
  <si>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</si>
  <si>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</si>
  <si>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</si>
  <si>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</si>
  <si>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</si>
  <si>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</si>
  <si>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</si>
  <si>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</si>
  <si>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</si>
  <si>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</si>
  <si>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</si>
  <si>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</si>
  <si>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</si>
  <si>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</si>
  <si>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</si>
  <si>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</si>
  <si>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肝付町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</si>
  <si>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</si>
  <si>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</si>
  <si>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</si>
  <si>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</si>
  <si>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</si>
  <si>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</si>
  <si>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</si>
  <si>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</si>
  <si>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</si>
  <si>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</si>
  <si>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</si>
  <si>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</si>
  <si>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</si>
  <si>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</si>
  <si>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</si>
  <si>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</si>
  <si>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</si>
  <si>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①この数値が高いほど、法定耐用年数に近い資産が多いことを示している。類似団体と比較しても下回っているが、今後は計画的に施設の更新を行い、有収率の向上や修繕経費等の削減を図りたい。
②。類似団体と比較しても下回っているが、今後は計画的に施設の更新を行いたい。
③管路更新率は少しずつ上昇しているが、財政状況を考慮すると、急激な更新率の向上は期待できない。</t>
    <phoneticPr fontId="4"/>
  </si>
  <si>
    <t>①経常収支比率は簡易水道事業と統合した平成29年度から100%を下回っていることから、令和6年度に料金改定を行った。それにより改善はしているが、施設などの経年劣化により、修繕などにかかる費用増が見込まれる。今後は、さらなる費用の削減を行いたい。
②累積欠損金が発生していることから、令和6年度に料金改定をした。今後は、コストの見直しを議論し、経営の健全化を図る必要がある。
③流動比率は下降傾向にあり、理想比率は200%以上ともいわれていることから、短期的な支払義務を賄っても支払余力があると推察される。
④令和元年度以降、借入額が少なくなっているため、その比率は下降傾向にありますが、施設の更新など今後も投資は必要であるため、コストの削減に努め、収益的向上をさせる。
⑤料金回収率が100%を下回っているのは、簡水との統合が原因と思われる。料金改定を行ったことで、今後は、100%を超えるものと予想される。
⑥給水原価が低いほど⑤の回収率も向上するため、歳出の見直しや費用対効果の議論が必要である。
⑦施設利用率は、類似団体より高い数値になっているが、今後は給水人口の減少に合わせて、施設の統廃合や規模の見直しが必要。
⑧簡易水道事業との統合により有水率の低下を招いたが、今後は、漏水対策とともに、老朽管の計画的な更新が必要と考える。</t>
    <rPh sb="1" eb="3">
      <t>ケイジョウ</t>
    </rPh>
    <rPh sb="3" eb="5">
      <t>シュウシ</t>
    </rPh>
    <rPh sb="5" eb="7">
      <t>ヒリツ</t>
    </rPh>
    <rPh sb="8" eb="10">
      <t>カンイ</t>
    </rPh>
    <rPh sb="10" eb="12">
      <t>スイドウ</t>
    </rPh>
    <rPh sb="12" eb="14">
      <t>ジギョウ</t>
    </rPh>
    <rPh sb="15" eb="17">
      <t>トウゴウ</t>
    </rPh>
    <rPh sb="19" eb="21">
      <t>ヘイセイ</t>
    </rPh>
    <rPh sb="23" eb="25">
      <t>ネンド</t>
    </rPh>
    <rPh sb="32" eb="34">
      <t>シタマワ</t>
    </rPh>
    <rPh sb="43" eb="45">
      <t>レイワ</t>
    </rPh>
    <rPh sb="46" eb="48">
      <t>ネンド</t>
    </rPh>
    <rPh sb="49" eb="51">
      <t>リョウキン</t>
    </rPh>
    <rPh sb="51" eb="53">
      <t>カイテイ</t>
    </rPh>
    <rPh sb="54" eb="55">
      <t>オコナ</t>
    </rPh>
    <rPh sb="63" eb="65">
      <t>カイゼン</t>
    </rPh>
    <rPh sb="97" eb="99">
      <t>ミコ</t>
    </rPh>
    <rPh sb="155" eb="157">
      <t>コンゴ</t>
    </rPh>
    <rPh sb="254" eb="256">
      <t>レイワ</t>
    </rPh>
    <rPh sb="256" eb="258">
      <t>ガンネン</t>
    </rPh>
    <rPh sb="258" eb="259">
      <t>ド</t>
    </rPh>
    <rPh sb="259" eb="261">
      <t>イコウ</t>
    </rPh>
    <rPh sb="262" eb="264">
      <t>カリイレ</t>
    </rPh>
    <rPh sb="264" eb="265">
      <t>ガク</t>
    </rPh>
    <rPh sb="266" eb="267">
      <t>スク</t>
    </rPh>
    <rPh sb="279" eb="281">
      <t>ヒリツ</t>
    </rPh>
    <rPh sb="282" eb="284">
      <t>カコウ</t>
    </rPh>
    <rPh sb="284" eb="286">
      <t>ケイコウ</t>
    </rPh>
    <rPh sb="371" eb="373">
      <t>リョウキン</t>
    </rPh>
    <rPh sb="373" eb="375">
      <t>カイテイ</t>
    </rPh>
    <rPh sb="376" eb="377">
      <t>オコナ</t>
    </rPh>
    <rPh sb="383" eb="385">
      <t>コンゴ</t>
    </rPh>
    <rPh sb="392" eb="393">
      <t>コ</t>
    </rPh>
    <rPh sb="398" eb="400">
      <t>ヨソウ</t>
    </rPh>
    <rPh sb="512" eb="514">
      <t>カンイ</t>
    </rPh>
    <rPh sb="514" eb="516">
      <t>スイドウ</t>
    </rPh>
    <rPh sb="516" eb="518">
      <t>ジギョウ</t>
    </rPh>
    <rPh sb="537" eb="539">
      <t>コンゴ</t>
    </rPh>
    <rPh sb="541" eb="543">
      <t>ロウスイ</t>
    </rPh>
    <rPh sb="543" eb="545">
      <t>タイサク</t>
    </rPh>
    <rPh sb="550" eb="552">
      <t>ロウキュウ</t>
    </rPh>
    <rPh sb="552" eb="553">
      <t>カン</t>
    </rPh>
    <rPh sb="554" eb="557">
      <t>ケイカクテキ</t>
    </rPh>
    <rPh sb="558" eb="560">
      <t>コウシン</t>
    </rPh>
    <rPh sb="561" eb="563">
      <t>ヒツヨウ</t>
    </rPh>
    <rPh sb="564" eb="565">
      <t>カンガ</t>
    </rPh>
    <phoneticPr fontId="4"/>
  </si>
  <si>
    <t>　今後、急速な人口減少や節水機器の普及等により給水収益の減少や、老朽化した水道施設の更新費用等の増加が懸念されるなど、事業を取り巻く環境は変化局面を迎えています。さらに近年の職員給与費の増加や物価高騰による営業費用の増加の影響や人材確保の困難さなど水道事業は厳しい経営が予測されることから、令和6年度には水道料金の改定を行い、令和7年度には令和2年度に策定した経営戦略改定を予定するなど事業の健全運営に努めています。今後は、改定した経営戦略に沿って将来にわたって安定的に事業を継続していくこととす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</si>
</sst>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0.22</c:v>
                </c:pt>
                <c:pt idx="1">
                  <c:v>0.18</c:v>
                </c:pt>
                <c:pt idx="2">
                  <c:v>0.3</c:v>
                </c:pt>
                <c:pt idx="3">
                  <c:v>0.21</c:v>
                </c:pt>
                <c:pt idx="4">
                  <c:v>0.47</c:v>
                </c:pt>
              </c:numCache>
            </c:numRef>
          </c:val>
          <c:extLst>
            <c:ext xmlns:c16="http://schemas.microsoft.com/office/drawing/2014/chart" uri="{C3380CC4-5D6E-409C-BE32-E72D297353CC}">
              <c16:uniqueId val="{00000000-8392-4165-95D6-B9A34DDA91F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8392-4165-95D6-B9A34DDA91F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92.08</c:v>
                </c:pt>
                <c:pt idx="1">
                  <c:v>86.52</c:v>
                </c:pt>
                <c:pt idx="2">
                  <c:v>89.21</c:v>
                </c:pt>
                <c:pt idx="3">
                  <c:v>88.1</c:v>
                </c:pt>
                <c:pt idx="4">
                  <c:v>84.7</c:v>
                </c:pt>
              </c:numCache>
            </c:numRef>
          </c:val>
          <c:extLst>
            <c:ext xmlns:c16="http://schemas.microsoft.com/office/drawing/2014/chart" uri="{C3380CC4-5D6E-409C-BE32-E72D297353CC}">
              <c16:uniqueId val="{00000000-E44D-4A1D-B165-C8EA4045CFF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E44D-4A1D-B165-C8EA4045CFF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70.7</c:v>
                </c:pt>
                <c:pt idx="1">
                  <c:v>86.07</c:v>
                </c:pt>
                <c:pt idx="2">
                  <c:v>71.5</c:v>
                </c:pt>
                <c:pt idx="3">
                  <c:v>71.08</c:v>
                </c:pt>
                <c:pt idx="4">
                  <c:v>72.44</c:v>
                </c:pt>
              </c:numCache>
            </c:numRef>
          </c:val>
          <c:extLst>
            <c:ext xmlns:c16="http://schemas.microsoft.com/office/drawing/2014/chart" uri="{C3380CC4-5D6E-409C-BE32-E72D297353CC}">
              <c16:uniqueId val="{00000000-C0F0-4192-8F16-3C263759A45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C0F0-4192-8F16-3C263759A45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90.51</c:v>
                </c:pt>
                <c:pt idx="1">
                  <c:v>87.98</c:v>
                </c:pt>
                <c:pt idx="2">
                  <c:v>90.1</c:v>
                </c:pt>
                <c:pt idx="3">
                  <c:v>89.15</c:v>
                </c:pt>
                <c:pt idx="4">
                  <c:v>98.53</c:v>
                </c:pt>
              </c:numCache>
            </c:numRef>
          </c:val>
          <c:extLst>
            <c:ext xmlns:c16="http://schemas.microsoft.com/office/drawing/2014/chart" uri="{C3380CC4-5D6E-409C-BE32-E72D297353CC}">
              <c16:uniqueId val="{00000000-C272-4D44-A65D-7FBA1BAE051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C272-4D44-A65D-7FBA1BAE051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32.75</c:v>
                </c:pt>
                <c:pt idx="1">
                  <c:v>35.619999999999997</c:v>
                </c:pt>
                <c:pt idx="2">
                  <c:v>38.4</c:v>
                </c:pt>
                <c:pt idx="3">
                  <c:v>41.11</c:v>
                </c:pt>
                <c:pt idx="4">
                  <c:v>43.16</c:v>
                </c:pt>
              </c:numCache>
            </c:numRef>
          </c:val>
          <c:extLst>
            <c:ext xmlns:c16="http://schemas.microsoft.com/office/drawing/2014/chart" uri="{C3380CC4-5D6E-409C-BE32-E72D297353CC}">
              <c16:uniqueId val="{00000000-10D9-4CB6-B9E0-996687B891E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10D9-4CB6-B9E0-996687B891E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19.850000000000001</c:v>
                </c:pt>
                <c:pt idx="1">
                  <c:v>21.25</c:v>
                </c:pt>
                <c:pt idx="2">
                  <c:v>21.63</c:v>
                </c:pt>
                <c:pt idx="3">
                  <c:v>22.57</c:v>
                </c:pt>
                <c:pt idx="4">
                  <c:v>24.53</c:v>
                </c:pt>
              </c:numCache>
            </c:numRef>
          </c:val>
          <c:extLst>
            <c:ext xmlns:c16="http://schemas.microsoft.com/office/drawing/2014/chart" uri="{C3380CC4-5D6E-409C-BE32-E72D297353CC}">
              <c16:uniqueId val="{00000000-6414-403D-861A-18DCF04925B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6414-403D-861A-18DCF04925B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
                  <c:v>0</c:v>
                </c:pt>
                <c:pt idx="1">
                  <c:v>0.76</c:v>
                </c:pt>
                <c:pt idx="2">
                  <c:v>13.14</c:v>
                </c:pt>
                <c:pt idx="3">
                  <c:v>28.43</c:v>
                </c:pt>
                <c:pt idx="4">
                  <c:v>25.81</c:v>
                </c:pt>
              </c:numCache>
            </c:numRef>
          </c:val>
          <c:extLst>
            <c:ext xmlns:c16="http://schemas.microsoft.com/office/drawing/2014/chart" uri="{C3380CC4-5D6E-409C-BE32-E72D297353CC}">
              <c16:uniqueId val="{00000000-0708-404B-B443-82A61AAF3EB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0708-404B-B443-82A61AAF3EB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425.11</c:v>
                </c:pt>
                <c:pt idx="1">
                  <c:v>392.31</c:v>
                </c:pt>
                <c:pt idx="2">
                  <c:v>342.82</c:v>
                </c:pt>
                <c:pt idx="3">
                  <c:v>291.66000000000003</c:v>
                </c:pt>
                <c:pt idx="4">
                  <c:v>251.77</c:v>
                </c:pt>
              </c:numCache>
            </c:numRef>
          </c:val>
          <c:extLst>
            <c:ext xmlns:c16="http://schemas.microsoft.com/office/drawing/2014/chart" uri="{C3380CC4-5D6E-409C-BE32-E72D297353CC}">
              <c16:uniqueId val="{00000000-4821-4C48-BE52-DA8E9003601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4821-4C48-BE52-DA8E9003601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1030.8599999999999</c:v>
                </c:pt>
                <c:pt idx="1">
                  <c:v>972.93</c:v>
                </c:pt>
                <c:pt idx="2">
                  <c:v>910.8</c:v>
                </c:pt>
                <c:pt idx="3">
                  <c:v>854.72</c:v>
                </c:pt>
                <c:pt idx="4">
                  <c:v>675.83</c:v>
                </c:pt>
              </c:numCache>
            </c:numRef>
          </c:val>
          <c:extLst>
            <c:ext xmlns:c16="http://schemas.microsoft.com/office/drawing/2014/chart" uri="{C3380CC4-5D6E-409C-BE32-E72D297353CC}">
              <c16:uniqueId val="{00000000-4D7B-4B3F-97F4-C3997D23AD7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4D7B-4B3F-97F4-C3997D23AD7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85.58</c:v>
                </c:pt>
                <c:pt idx="1">
                  <c:v>82.84</c:v>
                </c:pt>
                <c:pt idx="2">
                  <c:v>85.48</c:v>
                </c:pt>
                <c:pt idx="3">
                  <c:v>85.01</c:v>
                </c:pt>
                <c:pt idx="4">
                  <c:v>96.46</c:v>
                </c:pt>
              </c:numCache>
            </c:numRef>
          </c:val>
          <c:extLst>
            <c:ext xmlns:c16="http://schemas.microsoft.com/office/drawing/2014/chart" uri="{C3380CC4-5D6E-409C-BE32-E72D297353CC}">
              <c16:uniqueId val="{00000000-70B6-4A5B-B3B8-2FB4A03F968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70B6-4A5B-B3B8-2FB4A03F968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193.34</c:v>
                </c:pt>
                <c:pt idx="1">
                  <c:v>172.88</c:v>
                </c:pt>
                <c:pt idx="2">
                  <c:v>194.02</c:v>
                </c:pt>
                <c:pt idx="3">
                  <c:v>195.1</c:v>
                </c:pt>
                <c:pt idx="4">
                  <c:v>208.57</c:v>
                </c:pt>
              </c:numCache>
            </c:numRef>
          </c:val>
          <c:extLst>
            <c:ext xmlns:c16="http://schemas.microsoft.com/office/drawing/2014/chart" uri="{C3380CC4-5D6E-409C-BE32-E72D297353CC}">
              <c16:uniqueId val="{00000000-3FA6-4484-A2C9-F35F6F1EB6D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3FA6-4484-A2C9-F35F6F1EB6D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80" zoomScaleNormal="80" zoomScaleSheetLayoutView="8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鹿児島県　肝付町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13587</v>
      </c>
      <c r="AM8" s="44"/>
      <c r="AN8" s="44"/>
      <c r="AO8" s="44"/>
      <c r="AP8" s="44"/>
      <c r="AQ8" s="44"/>
      <c r="AR8" s="44"/>
      <c r="AS8" s="44"/>
      <c r="AT8" s="45">
        <f>データ!$S$6</f>
        <v>308.04000000000002</v>
      </c>
      <c r="AU8" s="46"/>
      <c r="AV8" s="46"/>
      <c r="AW8" s="46"/>
      <c r="AX8" s="46"/>
      <c r="AY8" s="46"/>
      <c r="AZ8" s="46"/>
      <c r="BA8" s="46"/>
      <c r="BB8" s="47">
        <f>データ!$T$6</f>
        <v>44.11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48.71</v>
      </c>
      <c r="J10" s="46"/>
      <c r="K10" s="46"/>
      <c r="L10" s="46"/>
      <c r="M10" s="46"/>
      <c r="N10" s="46"/>
      <c r="O10" s="80"/>
      <c r="P10" s="47">
        <f>データ!$P$6</f>
        <v>96.49</v>
      </c>
      <c r="Q10" s="47"/>
      <c r="R10" s="47"/>
      <c r="S10" s="47"/>
      <c r="T10" s="47"/>
      <c r="U10" s="47"/>
      <c r="V10" s="47"/>
      <c r="W10" s="44">
        <f>データ!$Q$6</f>
        <v>4103</v>
      </c>
      <c r="X10" s="44"/>
      <c r="Y10" s="44"/>
      <c r="Z10" s="44"/>
      <c r="AA10" s="44"/>
      <c r="AB10" s="44"/>
      <c r="AC10" s="44"/>
      <c r="AD10" s="2"/>
      <c r="AE10" s="2"/>
      <c r="AF10" s="2"/>
      <c r="AG10" s="2"/>
      <c r="AH10" s="2"/>
      <c r="AI10" s="2"/>
      <c r="AJ10" s="2"/>
      <c r="AK10" s="2"/>
      <c r="AL10" s="44">
        <f>データ!$U$6</f>
        <v>12951</v>
      </c>
      <c r="AM10" s="44"/>
      <c r="AN10" s="44"/>
      <c r="AO10" s="44"/>
      <c r="AP10" s="44"/>
      <c r="AQ10" s="44"/>
      <c r="AR10" s="44"/>
      <c r="AS10" s="44"/>
      <c r="AT10" s="45">
        <f>データ!$V$6</f>
        <v>48.6</v>
      </c>
      <c r="AU10" s="46"/>
      <c r="AV10" s="46"/>
      <c r="AW10" s="46"/>
      <c r="AX10" s="46"/>
      <c r="AY10" s="46"/>
      <c r="AZ10" s="46"/>
      <c r="BA10" s="46"/>
      <c r="BB10" s="47">
        <f>データ!$W$6</f>
        <v>266.48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jE7ByrBbp4+Q2eLCjo1v491DQA9uj0B0q97hO9LjflMo72Zcfm9k3XF6g730UTLPJ24CmZtNX29n2Gp5xqJmIQ==" saltValue="VyTxYYctsKLzFc2ksV0It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464929</v>
      </c>
      <c r="D6" s="20">
        <f t="shared" si="3"/>
        <v>46</v>
      </c>
      <c r="E6" s="20">
        <f t="shared" si="3"/>
        <v>1</v>
      </c>
      <c r="F6" s="20">
        <f t="shared" si="3"/>
        <v>0</v>
      </c>
      <c r="G6" s="20">
        <f t="shared" si="3"/>
        <v>1</v>
      </c>
      <c r="H6" s="20" t="str">
        <f t="shared" si="3"/>
        <v>鹿児島県　肝付町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48.71</v>
      </c>
      <c r="P6" s="21">
        <f t="shared" si="3"/>
        <v>96.49</v>
      </c>
      <c r="Q6" s="21">
        <f t="shared" si="3"/>
        <v>4103</v>
      </c>
      <c r="R6" s="21">
        <f t="shared" si="3"/>
        <v>13587</v>
      </c>
      <c r="S6" s="21">
        <f t="shared" si="3"/>
        <v>308.04000000000002</v>
      </c>
      <c r="T6" s="21">
        <f t="shared" si="3"/>
        <v>44.11</v>
      </c>
      <c r="U6" s="21">
        <f t="shared" si="3"/>
        <v>12951</v>
      </c>
      <c r="V6" s="21">
        <f t="shared" si="3"/>
        <v>48.6</v>
      </c>
      <c r="W6" s="21">
        <f t="shared" si="3"/>
        <v>266.48</v>
      </c>
      <c r="X6" s="22">
        <f>IF(X7="",NA(),X7)</f>
        <v>90.51</v>
      </c>
      <c r="Y6" s="22">
        <f t="shared" ref="Y6:AG6" si="4">IF(Y7="",NA(),Y7)</f>
        <v>87.98</v>
      </c>
      <c r="Z6" s="22">
        <f t="shared" si="4"/>
        <v>90.1</v>
      </c>
      <c r="AA6" s="22">
        <f t="shared" si="4"/>
        <v>89.15</v>
      </c>
      <c r="AB6" s="22">
        <f t="shared" si="4"/>
        <v>98.53</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2">
        <f t="shared" ref="AJ6:AR6" si="5">IF(AJ7="",NA(),AJ7)</f>
        <v>0.76</v>
      </c>
      <c r="AK6" s="22">
        <f t="shared" si="5"/>
        <v>13.14</v>
      </c>
      <c r="AL6" s="22">
        <f t="shared" si="5"/>
        <v>28.43</v>
      </c>
      <c r="AM6" s="22">
        <f t="shared" si="5"/>
        <v>25.81</v>
      </c>
      <c r="AN6" s="22">
        <f t="shared" si="5"/>
        <v>11</v>
      </c>
      <c r="AO6" s="22">
        <f t="shared" si="5"/>
        <v>8.86</v>
      </c>
      <c r="AP6" s="22">
        <f t="shared" si="5"/>
        <v>7.65</v>
      </c>
      <c r="AQ6" s="22">
        <f t="shared" si="5"/>
        <v>8.52</v>
      </c>
      <c r="AR6" s="22">
        <f t="shared" si="5"/>
        <v>10.8</v>
      </c>
      <c r="AS6" s="21" t="str">
        <f>IF(AS7="","",IF(AS7="-","【-】","【"&amp;SUBSTITUTE(TEXT(AS7,"#,##0.00"),"-","△")&amp;"】"))</f>
        <v>【1.61】</v>
      </c>
      <c r="AT6" s="22">
        <f>IF(AT7="",NA(),AT7)</f>
        <v>425.11</v>
      </c>
      <c r="AU6" s="22">
        <f t="shared" ref="AU6:BC6" si="6">IF(AU7="",NA(),AU7)</f>
        <v>392.31</v>
      </c>
      <c r="AV6" s="22">
        <f t="shared" si="6"/>
        <v>342.82</v>
      </c>
      <c r="AW6" s="22">
        <f t="shared" si="6"/>
        <v>291.66000000000003</v>
      </c>
      <c r="AX6" s="22">
        <f t="shared" si="6"/>
        <v>251.77</v>
      </c>
      <c r="AY6" s="22">
        <f t="shared" si="6"/>
        <v>371.81</v>
      </c>
      <c r="AZ6" s="22">
        <f t="shared" si="6"/>
        <v>384.23</v>
      </c>
      <c r="BA6" s="22">
        <f t="shared" si="6"/>
        <v>364.3</v>
      </c>
      <c r="BB6" s="22">
        <f t="shared" si="6"/>
        <v>378.87</v>
      </c>
      <c r="BC6" s="22">
        <f t="shared" si="6"/>
        <v>362.35</v>
      </c>
      <c r="BD6" s="21" t="str">
        <f>IF(BD7="","",IF(BD7="-","【-】","【"&amp;SUBSTITUTE(TEXT(BD7,"#,##0.00"),"-","△")&amp;"】"))</f>
        <v>【239.69】</v>
      </c>
      <c r="BE6" s="22">
        <f>IF(BE7="",NA(),BE7)</f>
        <v>1030.8599999999999</v>
      </c>
      <c r="BF6" s="22">
        <f t="shared" ref="BF6:BN6" si="7">IF(BF7="",NA(),BF7)</f>
        <v>972.93</v>
      </c>
      <c r="BG6" s="22">
        <f t="shared" si="7"/>
        <v>910.8</v>
      </c>
      <c r="BH6" s="22">
        <f t="shared" si="7"/>
        <v>854.72</v>
      </c>
      <c r="BI6" s="22">
        <f t="shared" si="7"/>
        <v>675.83</v>
      </c>
      <c r="BJ6" s="22">
        <f t="shared" si="7"/>
        <v>465.85</v>
      </c>
      <c r="BK6" s="22">
        <f t="shared" si="7"/>
        <v>439.43</v>
      </c>
      <c r="BL6" s="22">
        <f t="shared" si="7"/>
        <v>438.41</v>
      </c>
      <c r="BM6" s="22">
        <f t="shared" si="7"/>
        <v>430.23</v>
      </c>
      <c r="BN6" s="22">
        <f t="shared" si="7"/>
        <v>429.24</v>
      </c>
      <c r="BO6" s="21" t="str">
        <f>IF(BO7="","",IF(BO7="-","【-】","【"&amp;SUBSTITUTE(TEXT(BO7,"#,##0.00"),"-","△")&amp;"】"))</f>
        <v>【264.86】</v>
      </c>
      <c r="BP6" s="22">
        <f>IF(BP7="",NA(),BP7)</f>
        <v>85.58</v>
      </c>
      <c r="BQ6" s="22">
        <f t="shared" ref="BQ6:BY6" si="8">IF(BQ7="",NA(),BQ7)</f>
        <v>82.84</v>
      </c>
      <c r="BR6" s="22">
        <f t="shared" si="8"/>
        <v>85.48</v>
      </c>
      <c r="BS6" s="22">
        <f t="shared" si="8"/>
        <v>85.01</v>
      </c>
      <c r="BT6" s="22">
        <f t="shared" si="8"/>
        <v>96.46</v>
      </c>
      <c r="BU6" s="22">
        <f t="shared" si="8"/>
        <v>92.39</v>
      </c>
      <c r="BV6" s="22">
        <f t="shared" si="8"/>
        <v>94.41</v>
      </c>
      <c r="BW6" s="22">
        <f t="shared" si="8"/>
        <v>90.96</v>
      </c>
      <c r="BX6" s="22">
        <f t="shared" si="8"/>
        <v>90.66</v>
      </c>
      <c r="BY6" s="22">
        <f t="shared" si="8"/>
        <v>90.78</v>
      </c>
      <c r="BZ6" s="21" t="str">
        <f>IF(BZ7="","",IF(BZ7="-","【-】","【"&amp;SUBSTITUTE(TEXT(BZ7,"#,##0.00"),"-","△")&amp;"】"))</f>
        <v>【97.59】</v>
      </c>
      <c r="CA6" s="22">
        <f>IF(CA7="",NA(),CA7)</f>
        <v>193.34</v>
      </c>
      <c r="CB6" s="22">
        <f t="shared" ref="CB6:CJ6" si="9">IF(CB7="",NA(),CB7)</f>
        <v>172.88</v>
      </c>
      <c r="CC6" s="22">
        <f t="shared" si="9"/>
        <v>194.02</v>
      </c>
      <c r="CD6" s="22">
        <f t="shared" si="9"/>
        <v>195.1</v>
      </c>
      <c r="CE6" s="22">
        <f t="shared" si="9"/>
        <v>208.57</v>
      </c>
      <c r="CF6" s="22">
        <f t="shared" si="9"/>
        <v>192.98</v>
      </c>
      <c r="CG6" s="22">
        <f t="shared" si="9"/>
        <v>192.13</v>
      </c>
      <c r="CH6" s="22">
        <f t="shared" si="9"/>
        <v>197.04</v>
      </c>
      <c r="CI6" s="22">
        <f t="shared" si="9"/>
        <v>199.33</v>
      </c>
      <c r="CJ6" s="22">
        <f t="shared" si="9"/>
        <v>202.75</v>
      </c>
      <c r="CK6" s="21" t="str">
        <f>IF(CK7="","",IF(CK7="-","【-】","【"&amp;SUBSTITUTE(TEXT(CK7,"#,##0.00"),"-","△")&amp;"】"))</f>
        <v>【181.66】</v>
      </c>
      <c r="CL6" s="22">
        <f>IF(CL7="",NA(),CL7)</f>
        <v>92.08</v>
      </c>
      <c r="CM6" s="22">
        <f t="shared" ref="CM6:CU6" si="10">IF(CM7="",NA(),CM7)</f>
        <v>86.52</v>
      </c>
      <c r="CN6" s="22">
        <f t="shared" si="10"/>
        <v>89.21</v>
      </c>
      <c r="CO6" s="22">
        <f t="shared" si="10"/>
        <v>88.1</v>
      </c>
      <c r="CP6" s="22">
        <f t="shared" si="10"/>
        <v>84.7</v>
      </c>
      <c r="CQ6" s="22">
        <f t="shared" si="10"/>
        <v>54.43</v>
      </c>
      <c r="CR6" s="22">
        <f t="shared" si="10"/>
        <v>53.87</v>
      </c>
      <c r="CS6" s="22">
        <f t="shared" si="10"/>
        <v>54.49</v>
      </c>
      <c r="CT6" s="22">
        <f t="shared" si="10"/>
        <v>54.8</v>
      </c>
      <c r="CU6" s="22">
        <f t="shared" si="10"/>
        <v>55.47</v>
      </c>
      <c r="CV6" s="21" t="str">
        <f>IF(CV7="","",IF(CV7="-","【-】","【"&amp;SUBSTITUTE(TEXT(CV7,"#,##0.00"),"-","△")&amp;"】"))</f>
        <v>【60.21】</v>
      </c>
      <c r="CW6" s="22">
        <f>IF(CW7="",NA(),CW7)</f>
        <v>70.7</v>
      </c>
      <c r="CX6" s="22">
        <f t="shared" ref="CX6:DF6" si="11">IF(CX7="",NA(),CX7)</f>
        <v>86.07</v>
      </c>
      <c r="CY6" s="22">
        <f t="shared" si="11"/>
        <v>71.5</v>
      </c>
      <c r="CZ6" s="22">
        <f t="shared" si="11"/>
        <v>71.08</v>
      </c>
      <c r="DA6" s="22">
        <f t="shared" si="11"/>
        <v>72.44</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32.75</v>
      </c>
      <c r="DI6" s="22">
        <f t="shared" ref="DI6:DQ6" si="12">IF(DI7="",NA(),DI7)</f>
        <v>35.619999999999997</v>
      </c>
      <c r="DJ6" s="22">
        <f t="shared" si="12"/>
        <v>38.4</v>
      </c>
      <c r="DK6" s="22">
        <f t="shared" si="12"/>
        <v>41.11</v>
      </c>
      <c r="DL6" s="22">
        <f t="shared" si="12"/>
        <v>43.16</v>
      </c>
      <c r="DM6" s="22">
        <f t="shared" si="12"/>
        <v>49.39</v>
      </c>
      <c r="DN6" s="22">
        <f t="shared" si="12"/>
        <v>50.75</v>
      </c>
      <c r="DO6" s="22">
        <f t="shared" si="12"/>
        <v>51.72</v>
      </c>
      <c r="DP6" s="22">
        <f t="shared" si="12"/>
        <v>52.27</v>
      </c>
      <c r="DQ6" s="22">
        <f t="shared" si="12"/>
        <v>52.87</v>
      </c>
      <c r="DR6" s="21" t="str">
        <f>IF(DR7="","",IF(DR7="-","【-】","【"&amp;SUBSTITUTE(TEXT(DR7,"#,##0.00"),"-","△")&amp;"】"))</f>
        <v>【52.41】</v>
      </c>
      <c r="DS6" s="22">
        <f>IF(DS7="",NA(),DS7)</f>
        <v>19.850000000000001</v>
      </c>
      <c r="DT6" s="22">
        <f t="shared" ref="DT6:EB6" si="13">IF(DT7="",NA(),DT7)</f>
        <v>21.25</v>
      </c>
      <c r="DU6" s="22">
        <f t="shared" si="13"/>
        <v>21.63</v>
      </c>
      <c r="DV6" s="22">
        <f t="shared" si="13"/>
        <v>22.57</v>
      </c>
      <c r="DW6" s="22">
        <f t="shared" si="13"/>
        <v>24.53</v>
      </c>
      <c r="DX6" s="22">
        <f t="shared" si="13"/>
        <v>18.57</v>
      </c>
      <c r="DY6" s="22">
        <f t="shared" si="13"/>
        <v>21.14</v>
      </c>
      <c r="DZ6" s="22">
        <f t="shared" si="13"/>
        <v>22.12</v>
      </c>
      <c r="EA6" s="22">
        <f t="shared" si="13"/>
        <v>25.67</v>
      </c>
      <c r="EB6" s="22">
        <f t="shared" si="13"/>
        <v>26.86</v>
      </c>
      <c r="EC6" s="21" t="str">
        <f>IF(EC7="","",IF(EC7="-","【-】","【"&amp;SUBSTITUTE(TEXT(EC7,"#,##0.00"),"-","△")&amp;"】"))</f>
        <v>【26.78】</v>
      </c>
      <c r="ED6" s="22">
        <f>IF(ED7="",NA(),ED7)</f>
        <v>0.22</v>
      </c>
      <c r="EE6" s="22">
        <f t="shared" ref="EE6:EM6" si="14">IF(EE7="",NA(),EE7)</f>
        <v>0.18</v>
      </c>
      <c r="EF6" s="22">
        <f t="shared" si="14"/>
        <v>0.3</v>
      </c>
      <c r="EG6" s="22">
        <f t="shared" si="14"/>
        <v>0.21</v>
      </c>
      <c r="EH6" s="22">
        <f t="shared" si="14"/>
        <v>0.47</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2">
      <c r="A7" s="15"/>
      <c r="B7" s="24">
        <v>2024</v>
      </c>
      <c r="C7" s="24">
        <v>464929</v>
      </c>
      <c r="D7" s="24">
        <v>46</v>
      </c>
      <c r="E7" s="24">
        <v>1</v>
      </c>
      <c r="F7" s="24">
        <v>0</v>
      </c>
      <c r="G7" s="24">
        <v>1</v>
      </c>
      <c r="H7" s="24" t="s">
        <v>93</v>
      </c>
      <c r="I7" s="24" t="s">
        <v>94</v>
      </c>
      <c r="J7" s="24" t="s">
        <v>95</v>
      </c>
      <c r="K7" s="24" t="s">
        <v>96</v>
      </c>
      <c r="L7" s="24" t="s">
        <v>97</v>
      </c>
      <c r="M7" s="24" t="s">
        <v>98</v>
      </c>
      <c r="N7" s="25" t="s">
        <v>99</v>
      </c>
      <c r="O7" s="25">
        <v>48.71</v>
      </c>
      <c r="P7" s="25">
        <v>96.49</v>
      </c>
      <c r="Q7" s="25">
        <v>4103</v>
      </c>
      <c r="R7" s="25">
        <v>13587</v>
      </c>
      <c r="S7" s="25">
        <v>308.04000000000002</v>
      </c>
      <c r="T7" s="25">
        <v>44.11</v>
      </c>
      <c r="U7" s="25">
        <v>12951</v>
      </c>
      <c r="V7" s="25">
        <v>48.6</v>
      </c>
      <c r="W7" s="25">
        <v>266.48</v>
      </c>
      <c r="X7" s="25">
        <v>90.51</v>
      </c>
      <c r="Y7" s="25">
        <v>87.98</v>
      </c>
      <c r="Z7" s="25">
        <v>90.1</v>
      </c>
      <c r="AA7" s="25">
        <v>89.15</v>
      </c>
      <c r="AB7" s="25">
        <v>98.53</v>
      </c>
      <c r="AC7" s="25">
        <v>109.02</v>
      </c>
      <c r="AD7" s="25">
        <v>107.81</v>
      </c>
      <c r="AE7" s="25">
        <v>107.21</v>
      </c>
      <c r="AF7" s="25">
        <v>105.97</v>
      </c>
      <c r="AG7" s="25">
        <v>105.08</v>
      </c>
      <c r="AH7" s="25">
        <v>107.26</v>
      </c>
      <c r="AI7" s="25">
        <v>0</v>
      </c>
      <c r="AJ7" s="25">
        <v>0.76</v>
      </c>
      <c r="AK7" s="25">
        <v>13.14</v>
      </c>
      <c r="AL7" s="25">
        <v>28.43</v>
      </c>
      <c r="AM7" s="25">
        <v>25.81</v>
      </c>
      <c r="AN7" s="25">
        <v>11</v>
      </c>
      <c r="AO7" s="25">
        <v>8.86</v>
      </c>
      <c r="AP7" s="25">
        <v>7.65</v>
      </c>
      <c r="AQ7" s="25">
        <v>8.52</v>
      </c>
      <c r="AR7" s="25">
        <v>10.8</v>
      </c>
      <c r="AS7" s="25">
        <v>1.61</v>
      </c>
      <c r="AT7" s="25">
        <v>425.11</v>
      </c>
      <c r="AU7" s="25">
        <v>392.31</v>
      </c>
      <c r="AV7" s="25">
        <v>342.82</v>
      </c>
      <c r="AW7" s="25">
        <v>291.66000000000003</v>
      </c>
      <c r="AX7" s="25">
        <v>251.77</v>
      </c>
      <c r="AY7" s="25">
        <v>371.81</v>
      </c>
      <c r="AZ7" s="25">
        <v>384.23</v>
      </c>
      <c r="BA7" s="25">
        <v>364.3</v>
      </c>
      <c r="BB7" s="25">
        <v>378.87</v>
      </c>
      <c r="BC7" s="25">
        <v>362.35</v>
      </c>
      <c r="BD7" s="25">
        <v>239.69</v>
      </c>
      <c r="BE7" s="25">
        <v>1030.8599999999999</v>
      </c>
      <c r="BF7" s="25">
        <v>972.93</v>
      </c>
      <c r="BG7" s="25">
        <v>910.8</v>
      </c>
      <c r="BH7" s="25">
        <v>854.72</v>
      </c>
      <c r="BI7" s="25">
        <v>675.83</v>
      </c>
      <c r="BJ7" s="25">
        <v>465.85</v>
      </c>
      <c r="BK7" s="25">
        <v>439.43</v>
      </c>
      <c r="BL7" s="25">
        <v>438.41</v>
      </c>
      <c r="BM7" s="25">
        <v>430.23</v>
      </c>
      <c r="BN7" s="25">
        <v>429.24</v>
      </c>
      <c r="BO7" s="25">
        <v>264.86</v>
      </c>
      <c r="BP7" s="25">
        <v>85.58</v>
      </c>
      <c r="BQ7" s="25">
        <v>82.84</v>
      </c>
      <c r="BR7" s="25">
        <v>85.48</v>
      </c>
      <c r="BS7" s="25">
        <v>85.01</v>
      </c>
      <c r="BT7" s="25">
        <v>96.46</v>
      </c>
      <c r="BU7" s="25">
        <v>92.39</v>
      </c>
      <c r="BV7" s="25">
        <v>94.41</v>
      </c>
      <c r="BW7" s="25">
        <v>90.96</v>
      </c>
      <c r="BX7" s="25">
        <v>90.66</v>
      </c>
      <c r="BY7" s="25">
        <v>90.78</v>
      </c>
      <c r="BZ7" s="25">
        <v>97.59</v>
      </c>
      <c r="CA7" s="25">
        <v>193.34</v>
      </c>
      <c r="CB7" s="25">
        <v>172.88</v>
      </c>
      <c r="CC7" s="25">
        <v>194.02</v>
      </c>
      <c r="CD7" s="25">
        <v>195.1</v>
      </c>
      <c r="CE7" s="25">
        <v>208.57</v>
      </c>
      <c r="CF7" s="25">
        <v>192.98</v>
      </c>
      <c r="CG7" s="25">
        <v>192.13</v>
      </c>
      <c r="CH7" s="25">
        <v>197.04</v>
      </c>
      <c r="CI7" s="25">
        <v>199.33</v>
      </c>
      <c r="CJ7" s="25">
        <v>202.75</v>
      </c>
      <c r="CK7" s="25">
        <v>181.66</v>
      </c>
      <c r="CL7" s="25">
        <v>92.08</v>
      </c>
      <c r="CM7" s="25">
        <v>86.52</v>
      </c>
      <c r="CN7" s="25">
        <v>89.21</v>
      </c>
      <c r="CO7" s="25">
        <v>88.1</v>
      </c>
      <c r="CP7" s="25">
        <v>84.7</v>
      </c>
      <c r="CQ7" s="25">
        <v>54.43</v>
      </c>
      <c r="CR7" s="25">
        <v>53.87</v>
      </c>
      <c r="CS7" s="25">
        <v>54.49</v>
      </c>
      <c r="CT7" s="25">
        <v>54.8</v>
      </c>
      <c r="CU7" s="25">
        <v>55.47</v>
      </c>
      <c r="CV7" s="25">
        <v>60.21</v>
      </c>
      <c r="CW7" s="25">
        <v>70.7</v>
      </c>
      <c r="CX7" s="25">
        <v>86.07</v>
      </c>
      <c r="CY7" s="25">
        <v>71.5</v>
      </c>
      <c r="CZ7" s="25">
        <v>71.08</v>
      </c>
      <c r="DA7" s="25">
        <v>72.44</v>
      </c>
      <c r="DB7" s="25">
        <v>79.44</v>
      </c>
      <c r="DC7" s="25">
        <v>79.489999999999995</v>
      </c>
      <c r="DD7" s="25">
        <v>78.8</v>
      </c>
      <c r="DE7" s="25">
        <v>77.98</v>
      </c>
      <c r="DF7" s="25">
        <v>76.97</v>
      </c>
      <c r="DG7" s="25">
        <v>89.21</v>
      </c>
      <c r="DH7" s="25">
        <v>32.75</v>
      </c>
      <c r="DI7" s="25">
        <v>35.619999999999997</v>
      </c>
      <c r="DJ7" s="25">
        <v>38.4</v>
      </c>
      <c r="DK7" s="25">
        <v>41.11</v>
      </c>
      <c r="DL7" s="25">
        <v>43.16</v>
      </c>
      <c r="DM7" s="25">
        <v>49.39</v>
      </c>
      <c r="DN7" s="25">
        <v>50.75</v>
      </c>
      <c r="DO7" s="25">
        <v>51.72</v>
      </c>
      <c r="DP7" s="25">
        <v>52.27</v>
      </c>
      <c r="DQ7" s="25">
        <v>52.87</v>
      </c>
      <c r="DR7" s="25">
        <v>52.41</v>
      </c>
      <c r="DS7" s="25">
        <v>19.850000000000001</v>
      </c>
      <c r="DT7" s="25">
        <v>21.25</v>
      </c>
      <c r="DU7" s="25">
        <v>21.63</v>
      </c>
      <c r="DV7" s="25">
        <v>22.57</v>
      </c>
      <c r="DW7" s="25">
        <v>24.53</v>
      </c>
      <c r="DX7" s="25">
        <v>18.57</v>
      </c>
      <c r="DY7" s="25">
        <v>21.14</v>
      </c>
      <c r="DZ7" s="25">
        <v>22.12</v>
      </c>
      <c r="EA7" s="25">
        <v>25.67</v>
      </c>
      <c r="EB7" s="25">
        <v>26.86</v>
      </c>
      <c r="EC7" s="25">
        <v>26.78</v>
      </c>
      <c r="ED7" s="25">
        <v>0.22</v>
      </c>
      <c r="EE7" s="25">
        <v>0.18</v>
      </c>
      <c r="EF7" s="25">
        <v>0.3</v>
      </c>
      <c r="EG7" s="25">
        <v>0.21</v>
      </c>
      <c r="EH7" s="25">
        <v>0.47</v>
      </c>
      <c r="EI7" s="25">
        <v>0.44</v>
      </c>
      <c r="EJ7" s="25">
        <v>0.5</v>
      </c>
      <c r="EK7" s="25">
        <v>0.4</v>
      </c>
      <c r="EL7" s="25">
        <v>0.4</v>
      </c>
      <c r="EM7" s="25">
        <v>0.39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2026-03-03T05:39:12Z</cp:lastPrinted>
  <dcterms:created xsi:type="dcterms:W3CDTF">2025-12-12T09:25:20Z</dcterms:created>
  <dcterms:modified xsi:type="dcterms:W3CDTF">2026-03-04T08:14:02Z</dcterms:modified>
  <cp:category/>
</cp:coreProperties>
</file>