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16 奄美市（済）\"/>
    </mc:Choice>
  </mc:AlternateContent>
  <xr:revisionPtr revIDLastSave="0" documentId="13_ncr:1_{5A4D0B84-0787-4B53-990F-3EBAF87BDA25}" xr6:coauthVersionLast="47" xr6:coauthVersionMax="47" xr10:uidLastSave="{00000000-0000-0000-0000-000000000000}"/>
  <workbookProtection workbookAlgorithmName="SHA-512" workbookHashValue="e8umnf9rG3cXsBVnlTfOy+z7TlW1qLikFffNkdGThZgVqJyjmKAkWKKdqN+USlp1/CdBktrNQ2FCZWkwwW8QFg==" workbookSaltValue="fjFjujq8urwW40pXyA6sYg=="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85" i="4"/>
  <c r="E85" i="4"/>
  <c r="AT10" i="4"/>
  <c r="I10" i="4"/>
  <c r="AL8" i="4"/>
  <c r="P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<sst xmlns="http://schemas.openxmlformats.org/spreadsheetml/2006/main" count="231" uniqueCount="116">
  <si>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</si>
  <si>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</si>
  <si>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</si>
  <si>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</si>
  <si>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</si>
  <si>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</si>
  <si>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</si>
  <si>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</si>
  <si>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</si>
  <si>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</si>
  <si>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</si>
  <si>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</si>
  <si>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</si>
  <si>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</si>
  <si>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</si>
  <si>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</si>
  <si>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</si>
  <si>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</si>
  <si>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</si>
  <si>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</si>
  <si>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</si>
  <si>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</si>
  <si>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</si>
  <si>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</si>
  <si>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</si>
  <si>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</si>
  <si>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</si>
  <si>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</si>
  <si>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</si>
  <si>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</si>
  <si>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</si>
  <si>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</si>
  <si>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</si>
  <si>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</si>
  <si>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</si>
  <si>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</si>
  <si>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</si>
  <si>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</si>
  <si>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</si>
  <si>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</si>
  <si>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</si>
  <si>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</si>
  <si>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</si>
  <si>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</si>
  <si>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</si>
  <si>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</si>
  <si>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</si>
  <si>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</si>
  <si>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</si>
  <si>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</si>
  <si>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</si>
  <si>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</si>
  <si>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</si>
  <si>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</si>
  <si>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</si>
  <si>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</si>
  <si>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</si>
  <si>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</si>
  <si>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</si>
  <si>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</si>
  <si>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</si>
  <si>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</si>
  <si>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</si>
  <si>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</si>
  <si>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</si>
  <si>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</si>
  <si>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</si>
  <si>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</si>
  <si>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</si>
  <si>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</si>
  <si>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</si>
  <si>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</si>
  <si>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</si>
  <si>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</si>
  <si>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</si>
  <si>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</si>
  <si>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</si>
  <si>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</si>
  <si>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</si>
  <si>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</si>
  <si>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</si>
  <si>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</si>
  <si>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</si>
  <si>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</si>
  <si>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</si>
  <si>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</si>
  <si>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</si>
  <si>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</si>
  <si>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</si>
  <si>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</si>
  <si>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</si>
  <si>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</si>
  <si>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</si>
  <si>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</si>
  <si>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</si>
  <si>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</si>
  <si>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奄美市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</si>
  <si>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</si>
  <si>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</si>
  <si>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</si>
  <si>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</si>
  <si>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</si>
  <si>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</si>
  <si>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</si>
  <si>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</si>
  <si>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</si>
  <si>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</si>
  <si>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</si>
  <si>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</si>
  <si>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</si>
  <si>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</si>
  <si>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</si>
  <si>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</si>
  <si>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①有形固定資産減価償却率…前年度より1.91％上昇したが、類似団体平均値より低く優位となっている。今後も償却状況を注視しながら計画的な設備等更新を図る。</t>
    <phoneticPr fontId="4"/>
  </si>
  <si>
    <t>①経常収支比率…下水道料金改定に伴い料金収入は増加したが、一般会計からの繰入金をセグメント間で調整したため、比率は前年度と同水準となった。維持管理費や修繕費等は増加傾向にあるため、経費の縮減に努める必要がある。
③流動比率…下水道料金改定に伴う料金収入（流動資産）の増加により、流動比率は類似団体平均値よりも優位であるものの比率が前年度より1.38％低くなった。
④企業債残高対事業規模比率…類似団体平均値より低く優位にあるが、Ｒ５年度から赤木名地区の第２期工事が始まり事業費が増加していることから今後比率の上昇が見込まれる。事業完了後は計画的な更新を行い、比率上昇の抑制に努める。
⑤経費回収率…下水道料金改定に伴う料金収入の増加により前年度より0.65％改善したが、施設老朽化による維持管理費の増等の要因により、類似団体平均値より低く劣位にある。従来区域及び一部供用開始した赤木名地区の未接続世帯に対する加入促進に取り組み、料金収入の向上を図るとともに維持管理費の縮減に努める。
⑥汚水処理原価…有収水量の減少及び汚水処理費の増加によって前年度より23.38円上昇し、依然として類似団体平均値より高く劣位にある。今後も適切な投資の効率化や維持管理費の抑制に努めるとともに、未接続世帯への加入促進による有収水量の増加を目指す。
⑦施設利用率…類似団体平均値より低く劣位にある。処理区域内人口は減少していることから、今後も未接続世帯への加入促進を行い接続世帯の増加による施設利用率の向上を図る。また、ストックマネジメント計画に基づいた施設の更新、ダウンサイジング等により適切な施設規模を確保する。
⑧水洗化率…前年度より1.44％高いが、類似団体平均値より低く、劣位にある。引き続き、未接続世帯への加入促進を行い、水洗化率の向上に努める。</t>
    <phoneticPr fontId="4"/>
  </si>
  <si>
    <t>公営企業企業移行５年目であるＲ６年度は下水道料金を改定し、料金収入は増加したが、依然として収入不足分を一般会計からの繰入金に依存した厳しい経営状況となっている。
今後、処理区域内人口の減少と施設の老朽化、赤木名地区においては第２期工事に伴い各指標への影響が予想されることから、投資の効率化、維持管理費の抑制に努める。
また、笠利地区において平成14年度の供用開始以降、水洗化率は上昇しているが、引き続き、未接続世帯の加入促進に取組むなど経営改善に努める。特定環境保全公共下水道事業に携わる人材（技術職員）の確保も難しくなっており、官民連携を含め、対策を行っていくことが急務である。今後とも持続可能な下水道事業経営の確立と経営健全化を目指す。</t>
    <rPh sb="227" eb="233">
      <t>トクテイカンキョウホゼン</t>
    </rPh>
    <rPh sb="233" eb="238">
      <t>コウキョウゲスイドウ</t>
    </rPh>
    <rPh sb="238" eb="240">
      <t>ジギョウ</t>
    </rPh>
    <rPh sb="290" eb="292">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</si>
</sst>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9"/>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quot;-&quot;">
                  <c:v>5</c:v>
                </c:pt>
                <c:pt idx="1">
                  <c:v>0</c:v>
                </c:pt>
                <c:pt idx="2">
                  <c:v>0</c:v>
                </c:pt>
                <c:pt idx="3">
                  <c:v>0</c:v>
                </c:pt>
                <c:pt idx="4">
                  <c:v>0</c:v>
                </c:pt>
              </c:numCache>
            </c:numRef>
          </c:val>
          <c:extLst>
            <c:ext xmlns:c16="http://schemas.microsoft.com/office/drawing/2014/chart" uri="{C3380CC4-5D6E-409C-BE32-E72D297353CC}">
              <c16:uniqueId val="{00000000-4C91-4E3D-BE1E-23A4F50AF41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4C91-4E3D-BE1E-23A4F50AF41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26.12</c:v>
                </c:pt>
                <c:pt idx="1">
                  <c:v>37.24</c:v>
                </c:pt>
                <c:pt idx="2">
                  <c:v>35.26</c:v>
                </c:pt>
                <c:pt idx="3">
                  <c:v>38.450000000000003</c:v>
                </c:pt>
                <c:pt idx="4">
                  <c:v>40</c:v>
                </c:pt>
              </c:numCache>
            </c:numRef>
          </c:val>
          <c:extLst>
            <c:ext xmlns:c16="http://schemas.microsoft.com/office/drawing/2014/chart" uri="{C3380CC4-5D6E-409C-BE32-E72D297353CC}">
              <c16:uniqueId val="{00000000-4434-4750-80E9-AF46E777140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4434-4750-80E9-AF46E777140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48.77</c:v>
                </c:pt>
                <c:pt idx="1">
                  <c:v>54.91</c:v>
                </c:pt>
                <c:pt idx="2">
                  <c:v>62.87</c:v>
                </c:pt>
                <c:pt idx="3">
                  <c:v>65.69</c:v>
                </c:pt>
                <c:pt idx="4">
                  <c:v>67.13</c:v>
                </c:pt>
              </c:numCache>
            </c:numRef>
          </c:val>
          <c:extLst>
            <c:ext xmlns:c16="http://schemas.microsoft.com/office/drawing/2014/chart" uri="{C3380CC4-5D6E-409C-BE32-E72D297353CC}">
              <c16:uniqueId val="{00000000-ACC7-4399-96D8-88AC89940F9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ACC7-4399-96D8-88AC89940F9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86.62</c:v>
                </c:pt>
                <c:pt idx="1">
                  <c:v>124.21</c:v>
                </c:pt>
                <c:pt idx="2">
                  <c:v>140.54</c:v>
                </c:pt>
                <c:pt idx="3">
                  <c:v>118.31</c:v>
                </c:pt>
                <c:pt idx="4">
                  <c:v>119.36</c:v>
                </c:pt>
              </c:numCache>
            </c:numRef>
          </c:val>
          <c:extLst>
            <c:ext xmlns:c16="http://schemas.microsoft.com/office/drawing/2014/chart" uri="{C3380CC4-5D6E-409C-BE32-E72D297353CC}">
              <c16:uniqueId val="{00000000-81DD-4239-972D-32D566E3732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81DD-4239-972D-32D566E3732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3.53</c:v>
                </c:pt>
                <c:pt idx="1">
                  <c:v>7.14</c:v>
                </c:pt>
                <c:pt idx="2">
                  <c:v>9.8000000000000007</c:v>
                </c:pt>
                <c:pt idx="3">
                  <c:v>11.97</c:v>
                </c:pt>
                <c:pt idx="4">
                  <c:v>13.88</c:v>
                </c:pt>
              </c:numCache>
            </c:numRef>
          </c:val>
          <c:extLst>
            <c:ext xmlns:c16="http://schemas.microsoft.com/office/drawing/2014/chart" uri="{C3380CC4-5D6E-409C-BE32-E72D297353CC}">
              <c16:uniqueId val="{00000000-6E9B-4CCC-934E-2CAED6FFC9A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6E9B-4CCC-934E-2CAED6FFC9A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29F-4964-B8E6-89E9AE5F42A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629F-4964-B8E6-89E9AE5F42A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formatCode="#,##0.00;&quot;△&quot;#,##0.00;&quot;-&quot;">
                  <c:v>241.86</c:v>
                </c:pt>
                <c:pt idx="1">
                  <c:v>0</c:v>
                </c:pt>
                <c:pt idx="2">
                  <c:v>0</c:v>
                </c:pt>
                <c:pt idx="3">
                  <c:v>0</c:v>
                </c:pt>
                <c:pt idx="4">
                  <c:v>0</c:v>
                </c:pt>
              </c:numCache>
            </c:numRef>
          </c:val>
          <c:extLst>
            <c:ext xmlns:c16="http://schemas.microsoft.com/office/drawing/2014/chart" uri="{C3380CC4-5D6E-409C-BE32-E72D297353CC}">
              <c16:uniqueId val="{00000000-30FF-4810-926B-189ACED8C6C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30FF-4810-926B-189ACED8C6C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32.93</c:v>
                </c:pt>
                <c:pt idx="1">
                  <c:v>75.849999999999994</c:v>
                </c:pt>
                <c:pt idx="2">
                  <c:v>108.24</c:v>
                </c:pt>
                <c:pt idx="3">
                  <c:v>109.5</c:v>
                </c:pt>
                <c:pt idx="4">
                  <c:v>108.12</c:v>
                </c:pt>
              </c:numCache>
            </c:numRef>
          </c:val>
          <c:extLst>
            <c:ext xmlns:c16="http://schemas.microsoft.com/office/drawing/2014/chart" uri="{C3380CC4-5D6E-409C-BE32-E72D297353CC}">
              <c16:uniqueId val="{00000000-152C-4E59-8568-5DD836F89A6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152C-4E59-8568-5DD836F89A6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7442.38</c:v>
                </c:pt>
                <c:pt idx="1">
                  <c:v>4484.01</c:v>
                </c:pt>
                <c:pt idx="2">
                  <c:v>4224.66</c:v>
                </c:pt>
                <c:pt idx="3">
                  <c:v>2307.6999999999998</c:v>
                </c:pt>
                <c:pt idx="4">
                  <c:v>325.70999999999998</c:v>
                </c:pt>
              </c:numCache>
            </c:numRef>
          </c:val>
          <c:extLst>
            <c:ext xmlns:c16="http://schemas.microsoft.com/office/drawing/2014/chart" uri="{C3380CC4-5D6E-409C-BE32-E72D297353CC}">
              <c16:uniqueId val="{00000000-EFFB-4055-98DF-67A1048DDE4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EFFB-4055-98DF-67A1048DDE4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24.63</c:v>
                </c:pt>
                <c:pt idx="1">
                  <c:v>28.56</c:v>
                </c:pt>
                <c:pt idx="2">
                  <c:v>43.45</c:v>
                </c:pt>
                <c:pt idx="3">
                  <c:v>50.91</c:v>
                </c:pt>
                <c:pt idx="4">
                  <c:v>51.56</c:v>
                </c:pt>
              </c:numCache>
            </c:numRef>
          </c:val>
          <c:extLst>
            <c:ext xmlns:c16="http://schemas.microsoft.com/office/drawing/2014/chart" uri="{C3380CC4-5D6E-409C-BE32-E72D297353CC}">
              <c16:uniqueId val="{00000000-299E-4098-87F9-5638FDF31F8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299E-4098-87F9-5638FDF31F8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498.79</c:v>
                </c:pt>
                <c:pt idx="1">
                  <c:v>429.23</c:v>
                </c:pt>
                <c:pt idx="2">
                  <c:v>282.64</c:v>
                </c:pt>
                <c:pt idx="3">
                  <c:v>256.88</c:v>
                </c:pt>
                <c:pt idx="4">
                  <c:v>280.26</c:v>
                </c:pt>
              </c:numCache>
            </c:numRef>
          </c:val>
          <c:extLst>
            <c:ext xmlns:c16="http://schemas.microsoft.com/office/drawing/2014/chart" uri="{C3380CC4-5D6E-409C-BE32-E72D297353CC}">
              <c16:uniqueId val="{00000000-1A7D-4C5E-B1D1-8D47201A302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1A7D-4C5E-B1D1-8D47201A302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view="pageBreakPreview" zoomScale="60"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鹿児島県　奄美市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74" t="s">
        <v>9</v>
      </c>
      <c r="BM7" s="75"/>
      <c r="BN7" s="75"/>
      <c r="BO7" s="75"/>
      <c r="BP7" s="75"/>
      <c r="BQ7" s="75"/>
      <c r="BR7" s="75"/>
      <c r="BS7" s="75"/>
      <c r="BT7" s="75"/>
      <c r="BU7" s="75"/>
      <c r="BV7" s="75"/>
      <c r="BW7" s="75"/>
      <c r="BX7" s="75"/>
      <c r="BY7" s="76"/>
    </row>
    <row r="8" spans="1:78" ht="18.75" customHeight="1" x14ac:dyDescent="0.2">
      <c r="A8" s="2"/>
      <c r="B8" s="70" t="str">
        <f>データ!I6</f>
        <v>法適用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D2</v>
      </c>
      <c r="X8" s="70"/>
      <c r="Y8" s="70"/>
      <c r="Z8" s="70"/>
      <c r="AA8" s="70"/>
      <c r="AB8" s="70"/>
      <c r="AC8" s="70"/>
      <c r="AD8" s="71" t="str">
        <f>データ!$M$6</f>
        <v>非設置</v>
      </c>
      <c r="AE8" s="71"/>
      <c r="AF8" s="71"/>
      <c r="AG8" s="71"/>
      <c r="AH8" s="71"/>
      <c r="AI8" s="71"/>
      <c r="AJ8" s="71"/>
      <c r="AK8" s="3"/>
      <c r="AL8" s="44">
        <f>データ!S6</f>
        <v>40239</v>
      </c>
      <c r="AM8" s="44"/>
      <c r="AN8" s="44"/>
      <c r="AO8" s="44"/>
      <c r="AP8" s="44"/>
      <c r="AQ8" s="44"/>
      <c r="AR8" s="44"/>
      <c r="AS8" s="44"/>
      <c r="AT8" s="45">
        <f>データ!T6</f>
        <v>308.33</v>
      </c>
      <c r="AU8" s="45"/>
      <c r="AV8" s="45"/>
      <c r="AW8" s="45"/>
      <c r="AX8" s="45"/>
      <c r="AY8" s="45"/>
      <c r="AZ8" s="45"/>
      <c r="BA8" s="45"/>
      <c r="BB8" s="45">
        <f>データ!U6</f>
        <v>130.51</v>
      </c>
      <c r="BC8" s="45"/>
      <c r="BD8" s="45"/>
      <c r="BE8" s="45"/>
      <c r="BF8" s="45"/>
      <c r="BG8" s="45"/>
      <c r="BH8" s="45"/>
      <c r="BI8" s="45"/>
      <c r="BJ8" s="3"/>
      <c r="BK8" s="3"/>
      <c r="BL8" s="66" t="s">
        <v>10</v>
      </c>
      <c r="BM8" s="67"/>
      <c r="BN8" s="68" t="s">
        <v>11</v>
      </c>
      <c r="BO8" s="68"/>
      <c r="BP8" s="68"/>
      <c r="BQ8" s="68"/>
      <c r="BR8" s="68"/>
      <c r="BS8" s="68"/>
      <c r="BT8" s="68"/>
      <c r="BU8" s="68"/>
      <c r="BV8" s="68"/>
      <c r="BW8" s="68"/>
      <c r="BX8" s="68"/>
      <c r="BY8" s="69"/>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50.71</v>
      </c>
      <c r="J10" s="45"/>
      <c r="K10" s="45"/>
      <c r="L10" s="45"/>
      <c r="M10" s="45"/>
      <c r="N10" s="45"/>
      <c r="O10" s="45"/>
      <c r="P10" s="45">
        <f>データ!P6</f>
        <v>5.41</v>
      </c>
      <c r="Q10" s="45"/>
      <c r="R10" s="45"/>
      <c r="S10" s="45"/>
      <c r="T10" s="45"/>
      <c r="U10" s="45"/>
      <c r="V10" s="45"/>
      <c r="W10" s="45">
        <f>データ!Q6</f>
        <v>90.1</v>
      </c>
      <c r="X10" s="45"/>
      <c r="Y10" s="45"/>
      <c r="Z10" s="45"/>
      <c r="AA10" s="45"/>
      <c r="AB10" s="45"/>
      <c r="AC10" s="45"/>
      <c r="AD10" s="44">
        <f>データ!R6</f>
        <v>3300</v>
      </c>
      <c r="AE10" s="44"/>
      <c r="AF10" s="44"/>
      <c r="AG10" s="44"/>
      <c r="AH10" s="44"/>
      <c r="AI10" s="44"/>
      <c r="AJ10" s="44"/>
      <c r="AK10" s="2"/>
      <c r="AL10" s="44">
        <f>データ!V6</f>
        <v>2136</v>
      </c>
      <c r="AM10" s="44"/>
      <c r="AN10" s="44"/>
      <c r="AO10" s="44"/>
      <c r="AP10" s="44"/>
      <c r="AQ10" s="44"/>
      <c r="AR10" s="44"/>
      <c r="AS10" s="44"/>
      <c r="AT10" s="45">
        <f>データ!W6</f>
        <v>0.96</v>
      </c>
      <c r="AU10" s="45"/>
      <c r="AV10" s="45"/>
      <c r="AW10" s="45"/>
      <c r="AX10" s="45"/>
      <c r="AY10" s="45"/>
      <c r="AZ10" s="45"/>
      <c r="BA10" s="45"/>
      <c r="BB10" s="45">
        <f>データ!X6</f>
        <v>2225</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r1U/BQ0wwv4NQaVQ3++bgkpGOHOR8qK/CWbMPpvAd3gOfhWxrn3CoxLwcesF66fnMLZOo29msdM8hbQuMer6Hg==" saltValue="4T7Dj2uoQs+AQf7wcp5xi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462225</v>
      </c>
      <c r="D6" s="19">
        <f t="shared" si="3"/>
        <v>46</v>
      </c>
      <c r="E6" s="19">
        <f t="shared" si="3"/>
        <v>17</v>
      </c>
      <c r="F6" s="19">
        <f t="shared" si="3"/>
        <v>4</v>
      </c>
      <c r="G6" s="19">
        <f t="shared" si="3"/>
        <v>0</v>
      </c>
      <c r="H6" s="19" t="str">
        <f t="shared" si="3"/>
        <v>鹿児島県　奄美市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50.71</v>
      </c>
      <c r="P6" s="20">
        <f t="shared" si="3"/>
        <v>5.41</v>
      </c>
      <c r="Q6" s="20">
        <f t="shared" si="3"/>
        <v>90.1</v>
      </c>
      <c r="R6" s="20">
        <f t="shared" si="3"/>
        <v>3300</v>
      </c>
      <c r="S6" s="20">
        <f t="shared" si="3"/>
        <v>40239</v>
      </c>
      <c r="T6" s="20">
        <f t="shared" si="3"/>
        <v>308.33</v>
      </c>
      <c r="U6" s="20">
        <f t="shared" si="3"/>
        <v>130.51</v>
      </c>
      <c r="V6" s="20">
        <f t="shared" si="3"/>
        <v>2136</v>
      </c>
      <c r="W6" s="20">
        <f t="shared" si="3"/>
        <v>0.96</v>
      </c>
      <c r="X6" s="20">
        <f t="shared" si="3"/>
        <v>2225</v>
      </c>
      <c r="Y6" s="21">
        <f>IF(Y7="",NA(),Y7)</f>
        <v>86.62</v>
      </c>
      <c r="Z6" s="21">
        <f t="shared" ref="Z6:AH6" si="4">IF(Z7="",NA(),Z7)</f>
        <v>124.21</v>
      </c>
      <c r="AA6" s="21">
        <f t="shared" si="4"/>
        <v>140.54</v>
      </c>
      <c r="AB6" s="21">
        <f t="shared" si="4"/>
        <v>118.31</v>
      </c>
      <c r="AC6" s="21">
        <f t="shared" si="4"/>
        <v>119.36</v>
      </c>
      <c r="AD6" s="21">
        <f t="shared" si="4"/>
        <v>105.78</v>
      </c>
      <c r="AE6" s="21">
        <f t="shared" si="4"/>
        <v>106.09</v>
      </c>
      <c r="AF6" s="21">
        <f t="shared" si="4"/>
        <v>106.44</v>
      </c>
      <c r="AG6" s="21">
        <f t="shared" si="4"/>
        <v>107.11</v>
      </c>
      <c r="AH6" s="21">
        <f t="shared" si="4"/>
        <v>106.38</v>
      </c>
      <c r="AI6" s="20" t="str">
        <f>IF(AI7="","",IF(AI7="-","【-】","【"&amp;SUBSTITUTE(TEXT(AI7,"#,##0.00"),"-","△")&amp;"】"))</f>
        <v>【105.07】</v>
      </c>
      <c r="AJ6" s="21">
        <f>IF(AJ7="",NA(),AJ7)</f>
        <v>241.86</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32.93</v>
      </c>
      <c r="AV6" s="21">
        <f t="shared" ref="AV6:BD6" si="6">IF(AV7="",NA(),AV7)</f>
        <v>75.849999999999994</v>
      </c>
      <c r="AW6" s="21">
        <f t="shared" si="6"/>
        <v>108.24</v>
      </c>
      <c r="AX6" s="21">
        <f t="shared" si="6"/>
        <v>109.5</v>
      </c>
      <c r="AY6" s="21">
        <f t="shared" si="6"/>
        <v>108.12</v>
      </c>
      <c r="AZ6" s="21">
        <f t="shared" si="6"/>
        <v>44.24</v>
      </c>
      <c r="BA6" s="21">
        <f t="shared" si="6"/>
        <v>43.07</v>
      </c>
      <c r="BB6" s="21">
        <f t="shared" si="6"/>
        <v>45.42</v>
      </c>
      <c r="BC6" s="21">
        <f t="shared" si="6"/>
        <v>50.63</v>
      </c>
      <c r="BD6" s="21">
        <f t="shared" si="6"/>
        <v>53.28</v>
      </c>
      <c r="BE6" s="20" t="str">
        <f>IF(BE7="","",IF(BE7="-","【-】","【"&amp;SUBSTITUTE(TEXT(BE7,"#,##0.00"),"-","△")&amp;"】"))</f>
        <v>【50.90】</v>
      </c>
      <c r="BF6" s="21">
        <f>IF(BF7="",NA(),BF7)</f>
        <v>7442.38</v>
      </c>
      <c r="BG6" s="21">
        <f t="shared" ref="BG6:BO6" si="7">IF(BG7="",NA(),BG7)</f>
        <v>4484.01</v>
      </c>
      <c r="BH6" s="21">
        <f t="shared" si="7"/>
        <v>4224.66</v>
      </c>
      <c r="BI6" s="21">
        <f t="shared" si="7"/>
        <v>2307.6999999999998</v>
      </c>
      <c r="BJ6" s="21">
        <f t="shared" si="7"/>
        <v>325.70999999999998</v>
      </c>
      <c r="BK6" s="21">
        <f t="shared" si="7"/>
        <v>1258.43</v>
      </c>
      <c r="BL6" s="21">
        <f t="shared" si="7"/>
        <v>1163.75</v>
      </c>
      <c r="BM6" s="21">
        <f t="shared" si="7"/>
        <v>1195.47</v>
      </c>
      <c r="BN6" s="21">
        <f t="shared" si="7"/>
        <v>1168.69</v>
      </c>
      <c r="BO6" s="21">
        <f t="shared" si="7"/>
        <v>1142.44</v>
      </c>
      <c r="BP6" s="20" t="str">
        <f>IF(BP7="","",IF(BP7="-","【-】","【"&amp;SUBSTITUTE(TEXT(BP7,"#,##0.00"),"-","△")&amp;"】"))</f>
        <v>【1,099.15】</v>
      </c>
      <c r="BQ6" s="21">
        <f>IF(BQ7="",NA(),BQ7)</f>
        <v>24.63</v>
      </c>
      <c r="BR6" s="21">
        <f t="shared" ref="BR6:BZ6" si="8">IF(BR7="",NA(),BR7)</f>
        <v>28.56</v>
      </c>
      <c r="BS6" s="21">
        <f t="shared" si="8"/>
        <v>43.45</v>
      </c>
      <c r="BT6" s="21">
        <f t="shared" si="8"/>
        <v>50.91</v>
      </c>
      <c r="BU6" s="21">
        <f t="shared" si="8"/>
        <v>51.56</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498.79</v>
      </c>
      <c r="CC6" s="21">
        <f t="shared" ref="CC6:CK6" si="9">IF(CC7="",NA(),CC7)</f>
        <v>429.23</v>
      </c>
      <c r="CD6" s="21">
        <f t="shared" si="9"/>
        <v>282.64</v>
      </c>
      <c r="CE6" s="21">
        <f t="shared" si="9"/>
        <v>256.88</v>
      </c>
      <c r="CF6" s="21">
        <f t="shared" si="9"/>
        <v>280.26</v>
      </c>
      <c r="CG6" s="21">
        <f t="shared" si="9"/>
        <v>224.88</v>
      </c>
      <c r="CH6" s="21">
        <f t="shared" si="9"/>
        <v>228.64</v>
      </c>
      <c r="CI6" s="21">
        <f t="shared" si="9"/>
        <v>239.46</v>
      </c>
      <c r="CJ6" s="21">
        <f t="shared" si="9"/>
        <v>233.15</v>
      </c>
      <c r="CK6" s="21">
        <f t="shared" si="9"/>
        <v>252.17</v>
      </c>
      <c r="CL6" s="20" t="str">
        <f>IF(CL7="","",IF(CL7="-","【-】","【"&amp;SUBSTITUTE(TEXT(CL7,"#,##0.00"),"-","△")&amp;"】"))</f>
        <v>【225.78】</v>
      </c>
      <c r="CM6" s="21">
        <f>IF(CM7="",NA(),CM7)</f>
        <v>26.12</v>
      </c>
      <c r="CN6" s="21">
        <f t="shared" ref="CN6:CV6" si="10">IF(CN7="",NA(),CN7)</f>
        <v>37.24</v>
      </c>
      <c r="CO6" s="21">
        <f t="shared" si="10"/>
        <v>35.26</v>
      </c>
      <c r="CP6" s="21">
        <f t="shared" si="10"/>
        <v>38.450000000000003</v>
      </c>
      <c r="CQ6" s="21">
        <f t="shared" si="10"/>
        <v>40</v>
      </c>
      <c r="CR6" s="21">
        <f t="shared" si="10"/>
        <v>42.4</v>
      </c>
      <c r="CS6" s="21">
        <f t="shared" si="10"/>
        <v>42.28</v>
      </c>
      <c r="CT6" s="21">
        <f t="shared" si="10"/>
        <v>41.06</v>
      </c>
      <c r="CU6" s="21">
        <f t="shared" si="10"/>
        <v>42.09</v>
      </c>
      <c r="CV6" s="21">
        <f t="shared" si="10"/>
        <v>42.15</v>
      </c>
      <c r="CW6" s="20" t="str">
        <f>IF(CW7="","",IF(CW7="-","【-】","【"&amp;SUBSTITUTE(TEXT(CW7,"#,##0.00"),"-","△")&amp;"】"))</f>
        <v>【43.17】</v>
      </c>
      <c r="CX6" s="21">
        <f>IF(CX7="",NA(),CX7)</f>
        <v>48.77</v>
      </c>
      <c r="CY6" s="21">
        <f t="shared" ref="CY6:DG6" si="11">IF(CY7="",NA(),CY7)</f>
        <v>54.91</v>
      </c>
      <c r="CZ6" s="21">
        <f t="shared" si="11"/>
        <v>62.87</v>
      </c>
      <c r="DA6" s="21">
        <f t="shared" si="11"/>
        <v>65.69</v>
      </c>
      <c r="DB6" s="21">
        <f t="shared" si="11"/>
        <v>67.13</v>
      </c>
      <c r="DC6" s="21">
        <f t="shared" si="11"/>
        <v>84.19</v>
      </c>
      <c r="DD6" s="21">
        <f t="shared" si="11"/>
        <v>84.34</v>
      </c>
      <c r="DE6" s="21">
        <f t="shared" si="11"/>
        <v>84.34</v>
      </c>
      <c r="DF6" s="21">
        <f t="shared" si="11"/>
        <v>84.73</v>
      </c>
      <c r="DG6" s="21">
        <f t="shared" si="11"/>
        <v>84.21</v>
      </c>
      <c r="DH6" s="20" t="str">
        <f>IF(DH7="","",IF(DH7="-","【-】","【"&amp;SUBSTITUTE(TEXT(DH7,"#,##0.00"),"-","△")&amp;"】"))</f>
        <v>【86.31】</v>
      </c>
      <c r="DI6" s="21">
        <f>IF(DI7="",NA(),DI7)</f>
        <v>3.53</v>
      </c>
      <c r="DJ6" s="21">
        <f t="shared" ref="DJ6:DR6" si="12">IF(DJ7="",NA(),DJ7)</f>
        <v>7.14</v>
      </c>
      <c r="DK6" s="21">
        <f t="shared" si="12"/>
        <v>9.8000000000000007</v>
      </c>
      <c r="DL6" s="21">
        <f t="shared" si="12"/>
        <v>11.97</v>
      </c>
      <c r="DM6" s="21">
        <f t="shared" si="12"/>
        <v>13.88</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1">
        <f>IF(EE7="",NA(),EE7)</f>
        <v>5</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2">
      <c r="A7" s="14"/>
      <c r="B7" s="23">
        <v>2024</v>
      </c>
      <c r="C7" s="23">
        <v>462225</v>
      </c>
      <c r="D7" s="23">
        <v>46</v>
      </c>
      <c r="E7" s="23">
        <v>17</v>
      </c>
      <c r="F7" s="23">
        <v>4</v>
      </c>
      <c r="G7" s="23">
        <v>0</v>
      </c>
      <c r="H7" s="23" t="s">
        <v>96</v>
      </c>
      <c r="I7" s="23" t="s">
        <v>97</v>
      </c>
      <c r="J7" s="23" t="s">
        <v>98</v>
      </c>
      <c r="K7" s="23" t="s">
        <v>99</v>
      </c>
      <c r="L7" s="23" t="s">
        <v>100</v>
      </c>
      <c r="M7" s="23" t="s">
        <v>101</v>
      </c>
      <c r="N7" s="24" t="s">
        <v>102</v>
      </c>
      <c r="O7" s="24">
        <v>50.71</v>
      </c>
      <c r="P7" s="24">
        <v>5.41</v>
      </c>
      <c r="Q7" s="24">
        <v>90.1</v>
      </c>
      <c r="R7" s="24">
        <v>3300</v>
      </c>
      <c r="S7" s="24">
        <v>40239</v>
      </c>
      <c r="T7" s="24">
        <v>308.33</v>
      </c>
      <c r="U7" s="24">
        <v>130.51</v>
      </c>
      <c r="V7" s="24">
        <v>2136</v>
      </c>
      <c r="W7" s="24">
        <v>0.96</v>
      </c>
      <c r="X7" s="24">
        <v>2225</v>
      </c>
      <c r="Y7" s="24">
        <v>86.62</v>
      </c>
      <c r="Z7" s="24">
        <v>124.21</v>
      </c>
      <c r="AA7" s="24">
        <v>140.54</v>
      </c>
      <c r="AB7" s="24">
        <v>118.31</v>
      </c>
      <c r="AC7" s="24">
        <v>119.36</v>
      </c>
      <c r="AD7" s="24">
        <v>105.78</v>
      </c>
      <c r="AE7" s="24">
        <v>106.09</v>
      </c>
      <c r="AF7" s="24">
        <v>106.44</v>
      </c>
      <c r="AG7" s="24">
        <v>107.11</v>
      </c>
      <c r="AH7" s="24">
        <v>106.38</v>
      </c>
      <c r="AI7" s="24">
        <v>105.07</v>
      </c>
      <c r="AJ7" s="24">
        <v>241.86</v>
      </c>
      <c r="AK7" s="24">
        <v>0</v>
      </c>
      <c r="AL7" s="24">
        <v>0</v>
      </c>
      <c r="AM7" s="24">
        <v>0</v>
      </c>
      <c r="AN7" s="24">
        <v>0</v>
      </c>
      <c r="AO7" s="24">
        <v>63.96</v>
      </c>
      <c r="AP7" s="24">
        <v>69.42</v>
      </c>
      <c r="AQ7" s="24">
        <v>72.86</v>
      </c>
      <c r="AR7" s="24">
        <v>69.540000000000006</v>
      </c>
      <c r="AS7" s="24">
        <v>70.63</v>
      </c>
      <c r="AT7" s="24">
        <v>63.54</v>
      </c>
      <c r="AU7" s="24">
        <v>32.93</v>
      </c>
      <c r="AV7" s="24">
        <v>75.849999999999994</v>
      </c>
      <c r="AW7" s="24">
        <v>108.24</v>
      </c>
      <c r="AX7" s="24">
        <v>109.5</v>
      </c>
      <c r="AY7" s="24">
        <v>108.12</v>
      </c>
      <c r="AZ7" s="24">
        <v>44.24</v>
      </c>
      <c r="BA7" s="24">
        <v>43.07</v>
      </c>
      <c r="BB7" s="24">
        <v>45.42</v>
      </c>
      <c r="BC7" s="24">
        <v>50.63</v>
      </c>
      <c r="BD7" s="24">
        <v>53.28</v>
      </c>
      <c r="BE7" s="24">
        <v>50.9</v>
      </c>
      <c r="BF7" s="24">
        <v>7442.38</v>
      </c>
      <c r="BG7" s="24">
        <v>4484.01</v>
      </c>
      <c r="BH7" s="24">
        <v>4224.66</v>
      </c>
      <c r="BI7" s="24">
        <v>2307.6999999999998</v>
      </c>
      <c r="BJ7" s="24">
        <v>325.70999999999998</v>
      </c>
      <c r="BK7" s="24">
        <v>1258.43</v>
      </c>
      <c r="BL7" s="24">
        <v>1163.75</v>
      </c>
      <c r="BM7" s="24">
        <v>1195.47</v>
      </c>
      <c r="BN7" s="24">
        <v>1168.69</v>
      </c>
      <c r="BO7" s="24">
        <v>1142.44</v>
      </c>
      <c r="BP7" s="24">
        <v>1099.1500000000001</v>
      </c>
      <c r="BQ7" s="24">
        <v>24.63</v>
      </c>
      <c r="BR7" s="24">
        <v>28.56</v>
      </c>
      <c r="BS7" s="24">
        <v>43.45</v>
      </c>
      <c r="BT7" s="24">
        <v>50.91</v>
      </c>
      <c r="BU7" s="24">
        <v>51.56</v>
      </c>
      <c r="BV7" s="24">
        <v>73.36</v>
      </c>
      <c r="BW7" s="24">
        <v>72.599999999999994</v>
      </c>
      <c r="BX7" s="24">
        <v>69.430000000000007</v>
      </c>
      <c r="BY7" s="24">
        <v>70.709999999999994</v>
      </c>
      <c r="BZ7" s="24">
        <v>66.63</v>
      </c>
      <c r="CA7" s="24">
        <v>72.92</v>
      </c>
      <c r="CB7" s="24">
        <v>498.79</v>
      </c>
      <c r="CC7" s="24">
        <v>429.23</v>
      </c>
      <c r="CD7" s="24">
        <v>282.64</v>
      </c>
      <c r="CE7" s="24">
        <v>256.88</v>
      </c>
      <c r="CF7" s="24">
        <v>280.26</v>
      </c>
      <c r="CG7" s="24">
        <v>224.88</v>
      </c>
      <c r="CH7" s="24">
        <v>228.64</v>
      </c>
      <c r="CI7" s="24">
        <v>239.46</v>
      </c>
      <c r="CJ7" s="24">
        <v>233.15</v>
      </c>
      <c r="CK7" s="24">
        <v>252.17</v>
      </c>
      <c r="CL7" s="24">
        <v>225.78</v>
      </c>
      <c r="CM7" s="24">
        <v>26.12</v>
      </c>
      <c r="CN7" s="24">
        <v>37.24</v>
      </c>
      <c r="CO7" s="24">
        <v>35.26</v>
      </c>
      <c r="CP7" s="24">
        <v>38.450000000000003</v>
      </c>
      <c r="CQ7" s="24">
        <v>40</v>
      </c>
      <c r="CR7" s="24">
        <v>42.4</v>
      </c>
      <c r="CS7" s="24">
        <v>42.28</v>
      </c>
      <c r="CT7" s="24">
        <v>41.06</v>
      </c>
      <c r="CU7" s="24">
        <v>42.09</v>
      </c>
      <c r="CV7" s="24">
        <v>42.15</v>
      </c>
      <c r="CW7" s="24">
        <v>43.17</v>
      </c>
      <c r="CX7" s="24">
        <v>48.77</v>
      </c>
      <c r="CY7" s="24">
        <v>54.91</v>
      </c>
      <c r="CZ7" s="24">
        <v>62.87</v>
      </c>
      <c r="DA7" s="24">
        <v>65.69</v>
      </c>
      <c r="DB7" s="24">
        <v>67.13</v>
      </c>
      <c r="DC7" s="24">
        <v>84.19</v>
      </c>
      <c r="DD7" s="24">
        <v>84.34</v>
      </c>
      <c r="DE7" s="24">
        <v>84.34</v>
      </c>
      <c r="DF7" s="24">
        <v>84.73</v>
      </c>
      <c r="DG7" s="24">
        <v>84.21</v>
      </c>
      <c r="DH7" s="24">
        <v>86.31</v>
      </c>
      <c r="DI7" s="24">
        <v>3.53</v>
      </c>
      <c r="DJ7" s="24">
        <v>7.14</v>
      </c>
      <c r="DK7" s="24">
        <v>9.8000000000000007</v>
      </c>
      <c r="DL7" s="24">
        <v>11.97</v>
      </c>
      <c r="DM7" s="24">
        <v>13.88</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5</v>
      </c>
      <c r="EF7" s="24">
        <v>0</v>
      </c>
      <c r="EG7" s="24">
        <v>0</v>
      </c>
      <c r="EH7" s="24">
        <v>0</v>
      </c>
      <c r="EI7" s="24">
        <v>0</v>
      </c>
      <c r="EJ7" s="24">
        <v>0.39</v>
      </c>
      <c r="EK7" s="24">
        <v>0.1</v>
      </c>
      <c r="EL7" s="24">
        <v>0.08</v>
      </c>
      <c r="EM7" s="24">
        <v>0.06</v>
      </c>
      <c r="EN7" s="24">
        <v>0.05</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西川 隆太</cp:lastModifiedBy>
  <cp:lastPrinted>2026-03-02T02:51:05Z</cp:lastPrinted>
  <dcterms:created xsi:type="dcterms:W3CDTF">2025-12-23T06:15:13Z</dcterms:created>
  <dcterms:modified xsi:type="dcterms:W3CDTF">2026-03-04T05:05:38Z</dcterms:modified>
  <cp:category/>
</cp:coreProperties>
</file>