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8 徳之島町（済）\"/>
    </mc:Choice>
  </mc:AlternateContent>
  <xr:revisionPtr revIDLastSave="0" documentId="13_ncr:1_{43A6BA45-17E7-407B-9FCC-7E630AB14CAD}" xr6:coauthVersionLast="36" xr6:coauthVersionMax="36" xr10:uidLastSave="{00000000-0000-0000-0000-000000000000}"/>
  <workbookProtection workbookAlgorithmName="SHA-512" workbookHashValue="04MPAuIP3dXCUFw7re30R7oBIQaAbN2OifsYNE23JOjOMEvp2UREOF5x6ZC9MtTOyU7Ew/W9eC+IudqzQMfyOQ==" workbookSaltValue="AnPacH0m7oo0Swego0KnyA=="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E86" i="4"/>
  <c r="BB10" i="4"/>
  <c r="P10" i="4"/>
  <c r="AT8" i="4"/>
  <c r="W8" i="4"/>
  <c r="P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<sst xmlns="http://schemas.openxmlformats.org/spreadsheetml/2006/main" count="236" uniqueCount="119">
  <si>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</si>
  <si>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</si>
  <si>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</si>
  <si>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</si>
  <si>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</si>
  <si>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</si>
  <si>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</si>
  <si>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</si>
  <si>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</si>
  <si>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</si>
  <si>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</si>
  <si>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</si>
  <si>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</si>
  <si>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</si>
  <si>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</si>
  <si>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</si>
  <si>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</si>
  <si>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</si>
  <si>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</si>
  <si>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</si>
  <si>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</si>
  <si>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</si>
  <si>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</si>
  <si>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</si>
  <si>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</si>
  <si>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</si>
  <si>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</si>
  <si>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</si>
  <si>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</si>
  <si>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</si>
  <si>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</si>
  <si>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</si>
  <si>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</si>
  <si>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</si>
  <si>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</si>
  <si>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</si>
  <si>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</si>
  <si>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</si>
  <si>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</si>
  <si>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</si>
  <si>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</si>
  <si>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</si>
  <si>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</si>
  <si>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</si>
  <si>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</si>
  <si>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</si>
  <si>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</si>
  <si>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</si>
  <si>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</si>
  <si>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</si>
  <si>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</si>
  <si>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</si>
  <si>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</si>
  <si>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</si>
  <si>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</si>
  <si>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</si>
  <si>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</si>
  <si>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</si>
  <si>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</si>
  <si>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</si>
  <si>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</si>
  <si>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</si>
  <si>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</si>
  <si>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</si>
  <si>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</si>
  <si>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</si>
  <si>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</si>
  <si>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</si>
  <si>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</si>
  <si>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</si>
  <si>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</si>
  <si>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</si>
  <si>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</si>
  <si>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</si>
  <si>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</si>
  <si>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</si>
  <si>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</si>
  <si>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</si>
  <si>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</si>
  <si>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</si>
  <si>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</si>
  <si>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</si>
  <si>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</si>
  <si>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</si>
  <si>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</si>
  <si>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</si>
  <si>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</si>
  <si>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</si>
  <si>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</si>
  <si>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</si>
  <si>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</si>
  <si>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</si>
  <si>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</si>
  <si>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</si>
  <si>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</si>
  <si>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</si>
  <si>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</si>
  <si>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</si>
  <si>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</si>
  <si>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</si>
  <si>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</si>
  <si>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</si>
  <si>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</si>
  <si>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</si>
  <si>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</si>
  <si>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</si>
  <si>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</si>
  <si>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</si>
  <si>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</si>
  <si>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</si>
  <si>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</si>
  <si>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</si>
  <si>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</si>
  <si>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</si>
  <si>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</si>
  <si>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</si>
  <si>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①収益的収支比率が100％前後を推移しているが、過疎化高齢化による加入者の減少等が予想され、本来使用料で賄わなければならない経費を今後も一般会計からの繰入金に依存していくと予想される。
④企業債残高対事業規模比率は「0」であるが、今後も元利償還金に対して一般会計繰入を行うため「0」で推移すると予想される。
⑤経費回収率が類似団体区分の平均値に比べ低い数値で推移しているため適切な使用料収入の確保及び汚水処理費の削減が必要となる。
⑥汚水処理原価について類似団体平均より高い状況にあるので、汚水維持管理費等削減に努め今後効率的な施設活用が必要である。
⑦施設利用率は高い数値を推移しており、今後も効率的な施設活用に努める。
⑧水洗化率は過去5ヵ年同等の数値であり、処理区域の過疎化で今後大きく推移することはないと考えるが経営効率の観点から引き続き加入促進を図る必要がある。
</t>
    <phoneticPr fontId="4"/>
  </si>
  <si>
    <t>③現在、管渠の更新等は行っておらず、管渠改善率は「0」となっているが、今後の管の更新時期等の到来を見据え、H29年度に劣化状況等を調べる機能診断等を実施し、H30年度に最適整備構想を実施した。今後は機能強化に向け計画策定を実施予定である。</t>
    <phoneticPr fontId="4"/>
  </si>
  <si>
    <t>事業規模が小さく、事業地域が過疎化高齢化が進む地域であることから、適切な使用料収入の確保が難しく、汚水処理費用の削減も難しい状況である。今後、民間委託・合併浄化槽への移行等の検討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</si>
</sst>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63-413B-ADF1-EDEAD62B0CC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8763-413B-ADF1-EDEAD62B0CC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101.49</c:v>
                </c:pt>
                <c:pt idx="1">
                  <c:v>101.49</c:v>
                </c:pt>
                <c:pt idx="2">
                  <c:v>101.49</c:v>
                </c:pt>
                <c:pt idx="3">
                  <c:v>102.99</c:v>
                </c:pt>
                <c:pt idx="4">
                  <c:v>123.88</c:v>
                </c:pt>
              </c:numCache>
            </c:numRef>
          </c:val>
          <c:extLst>
            <c:ext xmlns:c16="http://schemas.microsoft.com/office/drawing/2014/chart" uri="{C3380CC4-5D6E-409C-BE32-E72D297353CC}">
              <c16:uniqueId val="{00000000-00F0-4550-ACEC-6BF360F01C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00F0-4550-ACEC-6BF360F01C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94.03</c:v>
                </c:pt>
                <c:pt idx="1">
                  <c:v>94.03</c:v>
                </c:pt>
                <c:pt idx="2">
                  <c:v>95</c:v>
                </c:pt>
                <c:pt idx="3">
                  <c:v>93.75</c:v>
                </c:pt>
                <c:pt idx="4">
                  <c:v>95.27</c:v>
                </c:pt>
              </c:numCache>
            </c:numRef>
          </c:val>
          <c:extLst>
            <c:ext xmlns:c16="http://schemas.microsoft.com/office/drawing/2014/chart" uri="{C3380CC4-5D6E-409C-BE32-E72D297353CC}">
              <c16:uniqueId val="{00000000-8748-43F8-A001-044BD8A1ED3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748-43F8-A001-044BD8A1ED3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99.84</c:v>
                </c:pt>
                <c:pt idx="1">
                  <c:v>100.27</c:v>
                </c:pt>
                <c:pt idx="2">
                  <c:v>99.34</c:v>
                </c:pt>
                <c:pt idx="3">
                  <c:v>98.77</c:v>
                </c:pt>
                <c:pt idx="4">
                  <c:v>102.57</c:v>
                </c:pt>
              </c:numCache>
            </c:numRef>
          </c:val>
          <c:extLst>
            <c:ext xmlns:c16="http://schemas.microsoft.com/office/drawing/2014/chart" uri="{C3380CC4-5D6E-409C-BE32-E72D297353CC}">
              <c16:uniqueId val="{00000000-2284-4672-9E44-0C8CF431B74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84-4672-9E44-0C8CF431B74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44-4339-BCAA-AE8CA9642BC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44-4339-BCAA-AE8CA9642BC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C8-4175-B592-548BFEA324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C8-4175-B592-548BFEA3243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F6-4111-9CCA-33353F2E065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F6-4111-9CCA-33353F2E065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71-4B33-9588-CB876A24311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71-4B33-9588-CB876A24311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8D-4F05-881C-74418F8942B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598D-4F05-881C-74418F8942B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12.89</c:v>
                </c:pt>
                <c:pt idx="1">
                  <c:v>19.64</c:v>
                </c:pt>
                <c:pt idx="2">
                  <c:v>15.84</c:v>
                </c:pt>
                <c:pt idx="3">
                  <c:v>15.97</c:v>
                </c:pt>
                <c:pt idx="4">
                  <c:v>14.92</c:v>
                </c:pt>
              </c:numCache>
            </c:numRef>
          </c:val>
          <c:extLst>
            <c:ext xmlns:c16="http://schemas.microsoft.com/office/drawing/2014/chart" uri="{C3380CC4-5D6E-409C-BE32-E72D297353CC}">
              <c16:uniqueId val="{00000000-2146-4F05-9241-456BBDC1278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2146-4F05-9241-456BBDC1278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443.33</c:v>
                </c:pt>
                <c:pt idx="1">
                  <c:v>338.67</c:v>
                </c:pt>
                <c:pt idx="2">
                  <c:v>369.07</c:v>
                </c:pt>
                <c:pt idx="3">
                  <c:v>337</c:v>
                </c:pt>
                <c:pt idx="4">
                  <c:v>313.45</c:v>
                </c:pt>
              </c:numCache>
            </c:numRef>
          </c:val>
          <c:extLst>
            <c:ext xmlns:c16="http://schemas.microsoft.com/office/drawing/2014/chart" uri="{C3380CC4-5D6E-409C-BE32-E72D297353CC}">
              <c16:uniqueId val="{00000000-E320-4A5A-949D-CAE6A2E9967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E320-4A5A-949D-CAE6A2E9967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鹿児島県　徳之島町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10067</v>
      </c>
      <c r="AM8" s="54"/>
      <c r="AN8" s="54"/>
      <c r="AO8" s="54"/>
      <c r="AP8" s="54"/>
      <c r="AQ8" s="54"/>
      <c r="AR8" s="54"/>
      <c r="AS8" s="54"/>
      <c r="AT8" s="53">
        <f>データ!T6</f>
        <v>104.92</v>
      </c>
      <c r="AU8" s="53"/>
      <c r="AV8" s="53"/>
      <c r="AW8" s="53"/>
      <c r="AX8" s="53"/>
      <c r="AY8" s="53"/>
      <c r="AZ8" s="53"/>
      <c r="BA8" s="53"/>
      <c r="BB8" s="53">
        <f>データ!U6</f>
        <v>95.95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1.51</v>
      </c>
      <c r="Q10" s="53"/>
      <c r="R10" s="53"/>
      <c r="S10" s="53"/>
      <c r="T10" s="53"/>
      <c r="U10" s="53"/>
      <c r="V10" s="53"/>
      <c r="W10" s="53">
        <f>データ!Q6</f>
        <v>100</v>
      </c>
      <c r="X10" s="53"/>
      <c r="Y10" s="53"/>
      <c r="Z10" s="53"/>
      <c r="AA10" s="53"/>
      <c r="AB10" s="53"/>
      <c r="AC10" s="53"/>
      <c r="AD10" s="54">
        <f>データ!R6</f>
        <v>2600</v>
      </c>
      <c r="AE10" s="54"/>
      <c r="AF10" s="54"/>
      <c r="AG10" s="54"/>
      <c r="AH10" s="54"/>
      <c r="AI10" s="54"/>
      <c r="AJ10" s="54"/>
      <c r="AK10" s="2"/>
      <c r="AL10" s="54">
        <f>データ!V6</f>
        <v>148</v>
      </c>
      <c r="AM10" s="54"/>
      <c r="AN10" s="54"/>
      <c r="AO10" s="54"/>
      <c r="AP10" s="54"/>
      <c r="AQ10" s="54"/>
      <c r="AR10" s="54"/>
      <c r="AS10" s="54"/>
      <c r="AT10" s="53">
        <f>データ!W6</f>
        <v>0.09</v>
      </c>
      <c r="AU10" s="53"/>
      <c r="AV10" s="53"/>
      <c r="AW10" s="53"/>
      <c r="AX10" s="53"/>
      <c r="AY10" s="53"/>
      <c r="AZ10" s="53"/>
      <c r="BA10" s="53"/>
      <c r="BB10" s="53">
        <f>データ!X6</f>
        <v>1644.44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6DK70Jc01NZfRwnGytXZOQ/of/ym1+VvtlfsjzemZWSufPFEqNnG0jdMX8w0CXMRi2W6gvVihzzN0FSDvql2yg==" saltValue="6idJ8DnBS9K7REilytQUf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465305</v>
      </c>
      <c r="D6" s="19">
        <f t="shared" si="3"/>
        <v>47</v>
      </c>
      <c r="E6" s="19">
        <f t="shared" si="3"/>
        <v>17</v>
      </c>
      <c r="F6" s="19">
        <f t="shared" si="3"/>
        <v>5</v>
      </c>
      <c r="G6" s="19">
        <f t="shared" si="3"/>
        <v>0</v>
      </c>
      <c r="H6" s="19" t="str">
        <f t="shared" si="3"/>
        <v>鹿児島県　徳之島町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1.51</v>
      </c>
      <c r="Q6" s="20">
        <f t="shared" si="3"/>
        <v>100</v>
      </c>
      <c r="R6" s="20">
        <f t="shared" si="3"/>
        <v>2600</v>
      </c>
      <c r="S6" s="20">
        <f t="shared" si="3"/>
        <v>10067</v>
      </c>
      <c r="T6" s="20">
        <f t="shared" si="3"/>
        <v>104.92</v>
      </c>
      <c r="U6" s="20">
        <f t="shared" si="3"/>
        <v>95.95</v>
      </c>
      <c r="V6" s="20">
        <f t="shared" si="3"/>
        <v>148</v>
      </c>
      <c r="W6" s="20">
        <f t="shared" si="3"/>
        <v>0.09</v>
      </c>
      <c r="X6" s="20">
        <f t="shared" si="3"/>
        <v>1644.44</v>
      </c>
      <c r="Y6" s="21">
        <f>IF(Y7="",NA(),Y7)</f>
        <v>99.84</v>
      </c>
      <c r="Z6" s="21">
        <f t="shared" ref="Z6:AH6" si="4">IF(Z7="",NA(),Z7)</f>
        <v>100.27</v>
      </c>
      <c r="AA6" s="21">
        <f t="shared" si="4"/>
        <v>99.34</v>
      </c>
      <c r="AB6" s="21">
        <f t="shared" si="4"/>
        <v>98.77</v>
      </c>
      <c r="AC6" s="21">
        <f t="shared" si="4"/>
        <v>102.57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12.89</v>
      </c>
      <c r="BR6" s="21">
        <f t="shared" ref="BR6:BZ6" si="8">IF(BR7="",NA(),BR7)</f>
        <v>19.64</v>
      </c>
      <c r="BS6" s="21">
        <f t="shared" si="8"/>
        <v>15.84</v>
      </c>
      <c r="BT6" s="21">
        <f t="shared" si="8"/>
        <v>15.97</v>
      </c>
      <c r="BU6" s="21">
        <f t="shared" si="8"/>
        <v>14.92</v>
      </c>
      <c r="BV6" s="21">
        <f t="shared" si="8"/>
        <v>57.31</v>
      </c>
      <c r="BW6" s="21">
        <f t="shared" si="8"/>
        <v>57.08</v>
      </c>
      <c r="BX6" s="21">
        <f t="shared" si="8"/>
        <v>56.26</v>
      </c>
      <c r="BY6" s="21">
        <f t="shared" si="8"/>
        <v>52.94</v>
      </c>
      <c r="BZ6" s="21">
        <f t="shared" si="8"/>
        <v>52.05</v>
      </c>
      <c r="CA6" s="20" t="str">
        <f>IF(CA7="","",IF(CA7="-","【-】","【"&amp;SUBSTITUTE(TEXT(CA7,"#,##0.00"),"-","△")&amp;"】"))</f>
        <v>【56.93】</v>
      </c>
      <c r="CB6" s="21">
        <f>IF(CB7="",NA(),CB7)</f>
        <v>443.33</v>
      </c>
      <c r="CC6" s="21">
        <f t="shared" ref="CC6:CK6" si="9">IF(CC7="",NA(),CC7)</f>
        <v>338.67</v>
      </c>
      <c r="CD6" s="21">
        <f t="shared" si="9"/>
        <v>369.07</v>
      </c>
      <c r="CE6" s="21">
        <f t="shared" si="9"/>
        <v>337</v>
      </c>
      <c r="CF6" s="21">
        <f t="shared" si="9"/>
        <v>313.45</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101.49</v>
      </c>
      <c r="CN6" s="21">
        <f t="shared" ref="CN6:CV6" si="10">IF(CN7="",NA(),CN7)</f>
        <v>101.49</v>
      </c>
      <c r="CO6" s="21">
        <f t="shared" si="10"/>
        <v>101.49</v>
      </c>
      <c r="CP6" s="21">
        <f t="shared" si="10"/>
        <v>102.99</v>
      </c>
      <c r="CQ6" s="21">
        <f t="shared" si="10"/>
        <v>123.88</v>
      </c>
      <c r="CR6" s="21">
        <f t="shared" si="10"/>
        <v>50.14</v>
      </c>
      <c r="CS6" s="21">
        <f t="shared" si="10"/>
        <v>54.83</v>
      </c>
      <c r="CT6" s="21">
        <f t="shared" si="10"/>
        <v>66.53</v>
      </c>
      <c r="CU6" s="21">
        <f t="shared" si="10"/>
        <v>52.35</v>
      </c>
      <c r="CV6" s="21">
        <f t="shared" si="10"/>
        <v>46.25</v>
      </c>
      <c r="CW6" s="20" t="str">
        <f>IF(CW7="","",IF(CW7="-","【-】","【"&amp;SUBSTITUTE(TEXT(CW7,"#,##0.00"),"-","△")&amp;"】"))</f>
        <v>【49.87】</v>
      </c>
      <c r="CX6" s="21">
        <f>IF(CX7="",NA(),CX7)</f>
        <v>94.03</v>
      </c>
      <c r="CY6" s="21">
        <f t="shared" ref="CY6:DG6" si="11">IF(CY7="",NA(),CY7)</f>
        <v>94.03</v>
      </c>
      <c r="CZ6" s="21">
        <f t="shared" si="11"/>
        <v>95</v>
      </c>
      <c r="DA6" s="21">
        <f t="shared" si="11"/>
        <v>93.75</v>
      </c>
      <c r="DB6" s="21">
        <f t="shared" si="11"/>
        <v>95.27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465305</v>
      </c>
      <c r="D7" s="23">
        <v>47</v>
      </c>
      <c r="E7" s="23">
        <v>17</v>
      </c>
      <c r="F7" s="23">
        <v>5</v>
      </c>
      <c r="G7" s="23">
        <v>0</v>
      </c>
      <c r="H7" s="23" t="s">
        <v>98</v>
      </c>
      <c r="I7" s="23" t="s">
        <v>99</v>
      </c>
      <c r="J7" s="23" t="s">
        <v>100</v>
      </c>
      <c r="K7" s="23" t="s">
        <v>101</v>
      </c>
      <c r="L7" s="23" t="s">
        <v>102</v>
      </c>
      <c r="M7" s="23" t="s">
        <v>103</v>
      </c>
      <c r="N7" s="24" t="s">
        <v>104</v>
      </c>
      <c r="O7" s="24" t="s">
        <v>105</v>
      </c>
      <c r="P7" s="24">
        <v>1.51</v>
      </c>
      <c r="Q7" s="24">
        <v>100</v>
      </c>
      <c r="R7" s="24">
        <v>2600</v>
      </c>
      <c r="S7" s="24">
        <v>10067</v>
      </c>
      <c r="T7" s="24">
        <v>104.92</v>
      </c>
      <c r="U7" s="24">
        <v>95.95</v>
      </c>
      <c r="V7" s="24">
        <v>148</v>
      </c>
      <c r="W7" s="24">
        <v>0.09</v>
      </c>
      <c r="X7" s="24">
        <v>1644.44</v>
      </c>
      <c r="Y7" s="24">
        <v>99.84</v>
      </c>
      <c r="Z7" s="24">
        <v>100.27</v>
      </c>
      <c r="AA7" s="24">
        <v>99.34</v>
      </c>
      <c r="AB7" s="24">
        <v>98.77</v>
      </c>
      <c r="AC7" s="24">
        <v>102.57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12.89</v>
      </c>
      <c r="BR7" s="24">
        <v>19.64</v>
      </c>
      <c r="BS7" s="24">
        <v>15.84</v>
      </c>
      <c r="BT7" s="24">
        <v>15.97</v>
      </c>
      <c r="BU7" s="24">
        <v>14.92</v>
      </c>
      <c r="BV7" s="24">
        <v>57.31</v>
      </c>
      <c r="BW7" s="24">
        <v>57.08</v>
      </c>
      <c r="BX7" s="24">
        <v>56.26</v>
      </c>
      <c r="BY7" s="24">
        <v>52.94</v>
      </c>
      <c r="BZ7" s="24">
        <v>52.05</v>
      </c>
      <c r="CA7" s="24">
        <v>56.93</v>
      </c>
      <c r="CB7" s="24">
        <v>443.33</v>
      </c>
      <c r="CC7" s="24">
        <v>338.67</v>
      </c>
      <c r="CD7" s="24">
        <v>369.07</v>
      </c>
      <c r="CE7" s="24">
        <v>337</v>
      </c>
      <c r="CF7" s="24">
        <v>313.45</v>
      </c>
      <c r="CG7" s="24">
        <v>273.52</v>
      </c>
      <c r="CH7" s="24">
        <v>274.99</v>
      </c>
      <c r="CI7" s="24">
        <v>282.08999999999997</v>
      </c>
      <c r="CJ7" s="24">
        <v>303.27999999999997</v>
      </c>
      <c r="CK7" s="24">
        <v>301.86</v>
      </c>
      <c r="CL7" s="24">
        <v>271.14999999999998</v>
      </c>
      <c r="CM7" s="24">
        <v>101.49</v>
      </c>
      <c r="CN7" s="24">
        <v>101.49</v>
      </c>
      <c r="CO7" s="24">
        <v>101.49</v>
      </c>
      <c r="CP7" s="24">
        <v>102.99</v>
      </c>
      <c r="CQ7" s="24">
        <v>123.88</v>
      </c>
      <c r="CR7" s="24">
        <v>50.14</v>
      </c>
      <c r="CS7" s="24">
        <v>54.83</v>
      </c>
      <c r="CT7" s="24">
        <v>66.53</v>
      </c>
      <c r="CU7" s="24">
        <v>52.35</v>
      </c>
      <c r="CV7" s="24">
        <v>46.25</v>
      </c>
      <c r="CW7" s="24">
        <v>49.87</v>
      </c>
      <c r="CX7" s="24">
        <v>94.03</v>
      </c>
      <c r="CY7" s="24">
        <v>94.03</v>
      </c>
      <c r="CZ7" s="24">
        <v>95</v>
      </c>
      <c r="DA7" s="24">
        <v>93.75</v>
      </c>
      <c r="DB7" s="24">
        <v>95.27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2025-01-24T07:37:13Z</dcterms:created>
  <dcterms:modified xsi:type="dcterms:W3CDTF">2025-02-12T08:03:32Z</dcterms:modified>
  <cp:category/>
</cp:coreProperties>
</file>