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Z:\3 財務係\★★★業務データ★★★\05 公営企業\61 公営企業決算統計\R06\03_決算統計関連調査\250120_公営企業に係る経営比較分析表（令和５年度決算）の分析等について（依頼）\★完成版\35 瀬戸内町\"/>
    </mc:Choice>
  </mc:AlternateContent>
  <xr:revisionPtr revIDLastSave="0" documentId="13_ncr:1_{D572A5F1-11F2-4D3E-A2DA-185464736CDB}" xr6:coauthVersionLast="36" xr6:coauthVersionMax="36" xr10:uidLastSave="{00000000-0000-0000-0000-000000000000}"/>
  <workbookProtection workbookAlgorithmName="SHA-512" workbookHashValue="9cXcuCIZZs5NSCJ07VbxVOa9UnkdY0uUtjOwEYyRcK7lD6o30oxs1RMV1fGBVrqro3SA9vyxx82g9YwjIKXl0Q==" workbookSaltValue="eFw/pCiIjzrOBlYloKgGIA==" workbookSpinCount="100000" lockStructure="1"/>
  <bookViews>
    <workbookView xWindow="0" yWindow="0" windowWidth="28800" windowHeight="12210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AL10" i="4" s="1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I10" i="4" s="1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H86" i="4"/>
  <c r="E86" i="4"/>
  <c r="AL8" i="4"/>
  <c r="P8" i="4"/>
  <c r="I8" i="4"/>
</calcChain>
</file>

<file path=xl/sharedStrings.xml><?xml version="1.0" encoding="utf-8"?>
<sst xmlns="http://schemas.openxmlformats.org/spreadsheetml/2006/main" count="236" uniqueCount="120">
  <si>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</si>
  <si>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</si>
  <si>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</si>
  <si>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</si>
  <si>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</si>
  <si>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</si>
  <si>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</si>
  <si>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</si>
  <si>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</si>
  <si>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</si>
  <si>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</si>
  <si>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</si>
  <si>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</si>
  <si>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</si>
  <si>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</si>
  <si>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</si>
  <si>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</si>
  <si>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</si>
  <si>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</si>
  <si>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</si>
  <si>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</si>
  <si>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</si>
  <si>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</si>
  <si>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</si>
  <si>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</si>
  <si>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</si>
  <si>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</si>
  <si>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</si>
  <si>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</si>
  <si>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</si>
  <si>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</si>
  <si>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</si>
  <si>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</si>
  <si>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</si>
  <si>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</si>
  <si>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</si>
  <si>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</si>
  <si>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</si>
  <si>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</si>
  <si>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</si>
  <si>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</si>
  <si>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</si>
  <si>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</si>
  <si>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</si>
  <si>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</si>
  <si>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</si>
  <si>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</si>
  <si>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</si>
  <si>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</si>
  <si>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</si>
  <si>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</si>
  <si>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</si>
  <si>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</si>
  <si>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</si>
  <si>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</si>
  <si>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</si>
  <si>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</si>
  <si>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</si>
  <si>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</si>
  <si>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</si>
  <si>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</si>
  <si>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</si>
  <si>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</si>
  <si>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</si>
  <si>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</si>
  <si>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</si>
  <si>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</si>
  <si>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</si>
  <si>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</si>
  <si>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</si>
  <si>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</si>
  <si>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</si>
  <si>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</si>
  <si>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</si>
  <si>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</si>
  <si>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</si>
  <si>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</si>
  <si>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</si>
  <si>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</si>
  <si>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</si>
  <si>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</si>
  <si>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</si>
  <si>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</si>
  <si>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</si>
  <si>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</si>
  <si>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</si>
  <si>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</si>
  <si>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</si>
  <si>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</si>
  <si>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</si>
  <si>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</si>
  <si>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</si>
  <si>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</si>
  <si>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</si>
  <si>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</si>
  <si>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</si>
  <si>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</si>
  <si>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</si>
  <si>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鹿児島県　瀬戸内町</t>
  </si>
  <si>
    <t>法非適用</t>
  </si>
  <si>
    <t>下水道事業</t>
  </si>
  <si>
    <t>農業集落排水</t>
  </si>
  <si>
    <t>F2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</si>
  <si>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</si>
  <si>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</si>
  <si>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</si>
  <si>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</si>
  <si>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</si>
  <si>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</si>
  <si>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</si>
  <si>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</si>
  <si>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</si>
  <si>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</si>
  <si>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</si>
  <si>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</si>
  <si>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</si>
  <si>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</si>
  <si>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①　収益的収支比率は一般会計からの繰入金により、安定しているが主な内容が地方債元利償還金である。
⑤　電気料等の上昇が見受けられる。収納率はほぼ100％であることから、今後は更なる費用削減に加え、使用料の見直しについても検討する必要がある。
⑦⑧　新たな家屋に対しては水洗化を進めているところである。水洗化率が前年度と比べ横這い状態である。</t>
    <rPh sb="161" eb="163">
      <t>ヨコバ</t>
    </rPh>
    <rPh sb="164" eb="166">
      <t>ジョウタイ</t>
    </rPh>
    <phoneticPr fontId="16"/>
  </si>
  <si>
    <t>令和5年度において汚泥界面計、電磁流量計の交換を行い、令和6年度においてマンホール蓋、汚泥引抜ポンプ、脱離液流出弁の更新を実施済みである。</t>
    <rPh sb="0" eb="2">
      <t>レイワ</t>
    </rPh>
    <rPh sb="3" eb="5">
      <t>ネンド</t>
    </rPh>
    <rPh sb="9" eb="11">
      <t>オデイ</t>
    </rPh>
    <rPh sb="11" eb="13">
      <t>カイメン</t>
    </rPh>
    <rPh sb="13" eb="14">
      <t>ケイ</t>
    </rPh>
    <rPh sb="15" eb="17">
      <t>デンジ</t>
    </rPh>
    <rPh sb="17" eb="18">
      <t>リュウ</t>
    </rPh>
    <rPh sb="18" eb="19">
      <t>リョウ</t>
    </rPh>
    <rPh sb="19" eb="20">
      <t>ケイ</t>
    </rPh>
    <rPh sb="21" eb="23">
      <t>コウカン</t>
    </rPh>
    <rPh sb="24" eb="25">
      <t>オコナ</t>
    </rPh>
    <rPh sb="27" eb="29">
      <t>レイワ</t>
    </rPh>
    <rPh sb="30" eb="32">
      <t>ネンド</t>
    </rPh>
    <rPh sb="41" eb="42">
      <t>フタ</t>
    </rPh>
    <rPh sb="43" eb="45">
      <t>オデイ</t>
    </rPh>
    <rPh sb="45" eb="46">
      <t>ヒ</t>
    </rPh>
    <rPh sb="46" eb="47">
      <t>ヌ</t>
    </rPh>
    <rPh sb="51" eb="52">
      <t>ダツ</t>
    </rPh>
    <rPh sb="52" eb="53">
      <t>リ</t>
    </rPh>
    <rPh sb="53" eb="54">
      <t>エキ</t>
    </rPh>
    <rPh sb="54" eb="56">
      <t>リュウシュツ</t>
    </rPh>
    <rPh sb="56" eb="57">
      <t>ベン</t>
    </rPh>
    <rPh sb="58" eb="60">
      <t>コウシン</t>
    </rPh>
    <rPh sb="61" eb="63">
      <t>ジッシ</t>
    </rPh>
    <rPh sb="63" eb="64">
      <t>ス</t>
    </rPh>
    <phoneticPr fontId="16"/>
  </si>
  <si>
    <t>令和元年度の自衛隊宿舎開設により、経営状況は改善傾向にある。人口増加に伴う処理水量の増大等、施設の老朽化は当初の想定を上回るペースで進んでいる。今現在、その更新投資を使用料収入では賄えていないため、将来の事業継続に向けては使用料の見直しを検討する等、抜本的な対策を講じながら経営改善を図っていく必要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</si>
</sst>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sz val="6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DF-4C50-9DA6-EEED1B729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0.02</c:v>
                </c:pt>
                <c:pt idx="1">
                  <c:v>0.25</c:v>
                </c:pt>
                <c:pt idx="2">
                  <c:v>0.05</c:v>
                </c:pt>
                <c:pt idx="3">
                  <c:v>0.03</c:v>
                </c:pt>
                <c:pt idx="4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DF-4C50-9DA6-EEED1B729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54.33</c:v>
                </c:pt>
                <c:pt idx="1">
                  <c:v>57.38</c:v>
                </c:pt>
                <c:pt idx="2">
                  <c:v>61.59</c:v>
                </c:pt>
                <c:pt idx="3">
                  <c:v>57.38</c:v>
                </c:pt>
                <c:pt idx="4">
                  <c:v>56.21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F9-4CAD-B8E8-825F696A0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50.14</c:v>
                </c:pt>
                <c:pt idx="1">
                  <c:v>54.83</c:v>
                </c:pt>
                <c:pt idx="2">
                  <c:v>66.53</c:v>
                </c:pt>
                <c:pt idx="3">
                  <c:v>52.35</c:v>
                </c:pt>
                <c:pt idx="4">
                  <c:v>46.25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F9-4CAD-B8E8-825F696A0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58.79</c:v>
                </c:pt>
                <c:pt idx="1">
                  <c:v>64.650000000000006</c:v>
                </c:pt>
                <c:pt idx="2">
                  <c:v>60.66</c:v>
                </c:pt>
                <c:pt idx="3">
                  <c:v>65.3</c:v>
                </c:pt>
                <c:pt idx="4">
                  <c:v>64.86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9F-4A2D-AF08-B6F449ACC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84.98</c:v>
                </c:pt>
                <c:pt idx="1">
                  <c:v>84.7</c:v>
                </c:pt>
                <c:pt idx="2">
                  <c:v>84.67</c:v>
                </c:pt>
                <c:pt idx="3">
                  <c:v>84.39</c:v>
                </c:pt>
                <c:pt idx="4">
                  <c:v>83.96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9F-4A2D-AF08-B6F449ACC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168.35</c:v>
                </c:pt>
                <c:pt idx="2">
                  <c:v>82.08</c:v>
                </c:pt>
                <c:pt idx="3">
                  <c:v>100.51</c:v>
                </c:pt>
                <c:pt idx="4">
                  <c:v>118.18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B6-4C36-ACC3-94640BE0A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B6-4C36-ACC3-94640BE0A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3E-4FDC-ABF3-6B82D6706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3E-4FDC-ABF3-6B82D6706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C4-4202-92D4-87CB8B41E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4-4202-92D4-87CB8B41E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8D-4364-B3F8-924585F05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8D-4364-B3F8-924585F05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01-4051-B5BE-369F64FB8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01-4051-B5BE-369F64FB8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C1-4E95-8F24-2FD20DE71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826.83</c:v>
                </c:pt>
                <c:pt idx="1">
                  <c:v>867.83</c:v>
                </c:pt>
                <c:pt idx="2">
                  <c:v>791.76</c:v>
                </c:pt>
                <c:pt idx="3">
                  <c:v>900.82</c:v>
                </c:pt>
                <c:pt idx="4">
                  <c:v>839.21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C1-4E95-8F24-2FD20DE71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94.59</c:v>
                </c:pt>
                <c:pt idx="1">
                  <c:v>64.14</c:v>
                </c:pt>
                <c:pt idx="2">
                  <c:v>71.099999999999994</c:v>
                </c:pt>
                <c:pt idx="3">
                  <c:v>46.83</c:v>
                </c:pt>
                <c:pt idx="4">
                  <c:v>78.44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6-4CE7-B902-3949B1DE2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57.31</c:v>
                </c:pt>
                <c:pt idx="1">
                  <c:v>57.08</c:v>
                </c:pt>
                <c:pt idx="2">
                  <c:v>56.26</c:v>
                </c:pt>
                <c:pt idx="3">
                  <c:v>52.94</c:v>
                </c:pt>
                <c:pt idx="4">
                  <c:v>52.05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76-4CE7-B902-3949B1DE2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125.35</c:v>
                </c:pt>
                <c:pt idx="1">
                  <c:v>183.51</c:v>
                </c:pt>
                <c:pt idx="2">
                  <c:v>161.09</c:v>
                </c:pt>
                <c:pt idx="3">
                  <c:v>246.57</c:v>
                </c:pt>
                <c:pt idx="4">
                  <c:v>143.05000000000001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BE-4795-B18C-D8AD08607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273.52</c:v>
                </c:pt>
                <c:pt idx="1">
                  <c:v>274.99</c:v>
                </c:pt>
                <c:pt idx="2">
                  <c:v>282.08999999999997</c:v>
                </c:pt>
                <c:pt idx="3">
                  <c:v>303.27999999999997</c:v>
                </c:pt>
                <c:pt idx="4">
                  <c:v>301.86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BE-4795-B18C-D8AD08607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【785.10】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【271.15】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366260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261985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991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56807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zoomScale="52" zoomScaleNormal="52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15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15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29" t="str">
        <f>データ!H6</f>
        <v>鹿児島県　瀬戸内町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15">
      <c r="A8" s="2"/>
      <c r="B8" s="34" t="str">
        <f>データ!I6</f>
        <v>法非適用</v>
      </c>
      <c r="C8" s="34"/>
      <c r="D8" s="34"/>
      <c r="E8" s="34"/>
      <c r="F8" s="34"/>
      <c r="G8" s="34"/>
      <c r="H8" s="34"/>
      <c r="I8" s="34" t="str">
        <f>データ!J6</f>
        <v>下水道事業</v>
      </c>
      <c r="J8" s="34"/>
      <c r="K8" s="34"/>
      <c r="L8" s="34"/>
      <c r="M8" s="34"/>
      <c r="N8" s="34"/>
      <c r="O8" s="34"/>
      <c r="P8" s="34" t="str">
        <f>データ!K6</f>
        <v>農業集落排水</v>
      </c>
      <c r="Q8" s="34"/>
      <c r="R8" s="34"/>
      <c r="S8" s="34"/>
      <c r="T8" s="34"/>
      <c r="U8" s="34"/>
      <c r="V8" s="34"/>
      <c r="W8" s="34" t="str">
        <f>データ!L6</f>
        <v>F2</v>
      </c>
      <c r="X8" s="34"/>
      <c r="Y8" s="34"/>
      <c r="Z8" s="34"/>
      <c r="AA8" s="34"/>
      <c r="AB8" s="34"/>
      <c r="AC8" s="34"/>
      <c r="AD8" s="35" t="str">
        <f>データ!$M$6</f>
        <v>非設置</v>
      </c>
      <c r="AE8" s="35"/>
      <c r="AF8" s="35"/>
      <c r="AG8" s="35"/>
      <c r="AH8" s="35"/>
      <c r="AI8" s="35"/>
      <c r="AJ8" s="35"/>
      <c r="AK8" s="3"/>
      <c r="AL8" s="36">
        <f>データ!S6</f>
        <v>8294</v>
      </c>
      <c r="AM8" s="36"/>
      <c r="AN8" s="36"/>
      <c r="AO8" s="36"/>
      <c r="AP8" s="36"/>
      <c r="AQ8" s="36"/>
      <c r="AR8" s="36"/>
      <c r="AS8" s="36"/>
      <c r="AT8" s="37">
        <f>データ!T6</f>
        <v>239.65</v>
      </c>
      <c r="AU8" s="37"/>
      <c r="AV8" s="37"/>
      <c r="AW8" s="37"/>
      <c r="AX8" s="37"/>
      <c r="AY8" s="37"/>
      <c r="AZ8" s="37"/>
      <c r="BA8" s="37"/>
      <c r="BB8" s="37">
        <f>データ!U6</f>
        <v>34.61</v>
      </c>
      <c r="BC8" s="37"/>
      <c r="BD8" s="37"/>
      <c r="BE8" s="37"/>
      <c r="BF8" s="37"/>
      <c r="BG8" s="37"/>
      <c r="BH8" s="37"/>
      <c r="BI8" s="37"/>
      <c r="BJ8" s="3"/>
      <c r="BK8" s="3"/>
      <c r="BL8" s="38" t="s">
        <v>10</v>
      </c>
      <c r="BM8" s="39"/>
      <c r="BN8" s="40" t="s">
        <v>11</v>
      </c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1"/>
    </row>
    <row r="9" spans="1:78" ht="18.75" customHeight="1" x14ac:dyDescent="0.15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15">
      <c r="A10" s="2"/>
      <c r="B10" s="37" t="str">
        <f>データ!N6</f>
        <v>-</v>
      </c>
      <c r="C10" s="37"/>
      <c r="D10" s="37"/>
      <c r="E10" s="37"/>
      <c r="F10" s="37"/>
      <c r="G10" s="37"/>
      <c r="H10" s="37"/>
      <c r="I10" s="37" t="str">
        <f>データ!O6</f>
        <v>該当数値なし</v>
      </c>
      <c r="J10" s="37"/>
      <c r="K10" s="37"/>
      <c r="L10" s="37"/>
      <c r="M10" s="37"/>
      <c r="N10" s="37"/>
      <c r="O10" s="37"/>
      <c r="P10" s="37">
        <f>データ!P6</f>
        <v>9.0399999999999991</v>
      </c>
      <c r="Q10" s="37"/>
      <c r="R10" s="37"/>
      <c r="S10" s="37"/>
      <c r="T10" s="37"/>
      <c r="U10" s="37"/>
      <c r="V10" s="37"/>
      <c r="W10" s="37">
        <f>データ!Q6</f>
        <v>100</v>
      </c>
      <c r="X10" s="37"/>
      <c r="Y10" s="37"/>
      <c r="Z10" s="37"/>
      <c r="AA10" s="37"/>
      <c r="AB10" s="37"/>
      <c r="AC10" s="37"/>
      <c r="AD10" s="36">
        <f>データ!R6</f>
        <v>2860</v>
      </c>
      <c r="AE10" s="36"/>
      <c r="AF10" s="36"/>
      <c r="AG10" s="36"/>
      <c r="AH10" s="36"/>
      <c r="AI10" s="36"/>
      <c r="AJ10" s="36"/>
      <c r="AK10" s="2"/>
      <c r="AL10" s="36">
        <f>データ!V6</f>
        <v>737</v>
      </c>
      <c r="AM10" s="36"/>
      <c r="AN10" s="36"/>
      <c r="AO10" s="36"/>
      <c r="AP10" s="36"/>
      <c r="AQ10" s="36"/>
      <c r="AR10" s="36"/>
      <c r="AS10" s="36"/>
      <c r="AT10" s="37">
        <f>データ!W6</f>
        <v>0.49</v>
      </c>
      <c r="AU10" s="37"/>
      <c r="AV10" s="37"/>
      <c r="AW10" s="37"/>
      <c r="AX10" s="37"/>
      <c r="AY10" s="37"/>
      <c r="AZ10" s="37"/>
      <c r="BA10" s="37"/>
      <c r="BB10" s="37">
        <f>データ!X6</f>
        <v>1504.08</v>
      </c>
      <c r="BC10" s="37"/>
      <c r="BD10" s="37"/>
      <c r="BE10" s="37"/>
      <c r="BF10" s="37"/>
      <c r="BG10" s="37"/>
      <c r="BH10" s="37"/>
      <c r="BI10" s="37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15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4" t="s">
        <v>117</v>
      </c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6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4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6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4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6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4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6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4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6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4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6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4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6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4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6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4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6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4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6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4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6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4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6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4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6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4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6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4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6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4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6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4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6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4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6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4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6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4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6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4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6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4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6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4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6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4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6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4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6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4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6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4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6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4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6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7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9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4" t="s">
        <v>118</v>
      </c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6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4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6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4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6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4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6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4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6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4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6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4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6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4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6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4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6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4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6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4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6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4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6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4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6"/>
    </row>
    <row r="60" spans="1:78" ht="13.5" customHeight="1" x14ac:dyDescent="0.15">
      <c r="A60" s="2"/>
      <c r="B60" s="61" t="s">
        <v>28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64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6"/>
    </row>
    <row r="61" spans="1:78" ht="13.5" customHeight="1" x14ac:dyDescent="0.15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64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6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4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6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7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9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4" t="s">
        <v>119</v>
      </c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6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4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6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4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6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4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6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4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6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4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6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4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6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4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6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4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6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4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6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4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6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4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6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4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  <c r="BZ78" s="66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4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6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4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65"/>
      <c r="BZ80" s="66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4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65"/>
      <c r="BZ81" s="66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7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9"/>
    </row>
    <row r="83" spans="1:78" x14ac:dyDescent="0.15">
      <c r="C83" s="70" t="s">
        <v>30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【785.10】</v>
      </c>
      <c r="I86" s="12" t="str">
        <f>データ!CA6</f>
        <v>【56.93】</v>
      </c>
      <c r="J86" s="12" t="str">
        <f>データ!CL6</f>
        <v>【271.15】</v>
      </c>
      <c r="K86" s="12" t="str">
        <f>データ!CW6</f>
        <v>【49.87】</v>
      </c>
      <c r="L86" s="12" t="str">
        <f>データ!DH6</f>
        <v>【87.54】</v>
      </c>
      <c r="M86" s="12" t="s">
        <v>44</v>
      </c>
      <c r="N86" s="12" t="s">
        <v>44</v>
      </c>
      <c r="O86" s="12" t="str">
        <f>データ!EO6</f>
        <v>【0.02】</v>
      </c>
    </row>
  </sheetData>
  <sheetProtection algorithmName="SHA-512" hashValue="uu+igJ5n5XKWBJYDsAfKwJ3QOhqti58XZHo8FA1fC0p7JTxQjm4IFOmHCxo2Hr8AKvgvT+q1Tq21pXMDhIoFCw==" saltValue="53B2VusBO4/nqERyBkxA9g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46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47</v>
      </c>
      <c r="B3" s="15" t="s">
        <v>48</v>
      </c>
      <c r="C3" s="15" t="s">
        <v>49</v>
      </c>
      <c r="D3" s="15" t="s">
        <v>50</v>
      </c>
      <c r="E3" s="15" t="s">
        <v>51</v>
      </c>
      <c r="F3" s="15" t="s">
        <v>52</v>
      </c>
      <c r="G3" s="15" t="s">
        <v>53</v>
      </c>
      <c r="H3" s="72" t="s">
        <v>54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55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56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5" x14ac:dyDescent="0.15">
      <c r="A4" s="14" t="s">
        <v>57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58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59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60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61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62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63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64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65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66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67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68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5" x14ac:dyDescent="0.15">
      <c r="A5" s="14" t="s">
        <v>69</v>
      </c>
      <c r="B5" s="17"/>
      <c r="C5" s="17"/>
      <c r="D5" s="17"/>
      <c r="E5" s="17"/>
      <c r="F5" s="17"/>
      <c r="G5" s="17"/>
      <c r="H5" s="18" t="s">
        <v>70</v>
      </c>
      <c r="I5" s="18" t="s">
        <v>71</v>
      </c>
      <c r="J5" s="18" t="s">
        <v>72</v>
      </c>
      <c r="K5" s="18" t="s">
        <v>73</v>
      </c>
      <c r="L5" s="18" t="s">
        <v>74</v>
      </c>
      <c r="M5" s="18" t="s">
        <v>5</v>
      </c>
      <c r="N5" s="18" t="s">
        <v>75</v>
      </c>
      <c r="O5" s="18" t="s">
        <v>76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88</v>
      </c>
      <c r="AB5" s="18" t="s">
        <v>89</v>
      </c>
      <c r="AC5" s="18" t="s">
        <v>90</v>
      </c>
      <c r="AD5" s="18" t="s">
        <v>91</v>
      </c>
      <c r="AE5" s="18" t="s">
        <v>92</v>
      </c>
      <c r="AF5" s="18" t="s">
        <v>93</v>
      </c>
      <c r="AG5" s="18" t="s">
        <v>94</v>
      </c>
      <c r="AH5" s="18" t="s">
        <v>95</v>
      </c>
      <c r="AI5" s="18" t="s">
        <v>31</v>
      </c>
      <c r="AJ5" s="18" t="s">
        <v>86</v>
      </c>
      <c r="AK5" s="18" t="s">
        <v>87</v>
      </c>
      <c r="AL5" s="18" t="s">
        <v>88</v>
      </c>
      <c r="AM5" s="18" t="s">
        <v>89</v>
      </c>
      <c r="AN5" s="18" t="s">
        <v>90</v>
      </c>
      <c r="AO5" s="18" t="s">
        <v>91</v>
      </c>
      <c r="AP5" s="18" t="s">
        <v>92</v>
      </c>
      <c r="AQ5" s="18" t="s">
        <v>93</v>
      </c>
      <c r="AR5" s="18" t="s">
        <v>94</v>
      </c>
      <c r="AS5" s="18" t="s">
        <v>95</v>
      </c>
      <c r="AT5" s="18" t="s">
        <v>96</v>
      </c>
      <c r="AU5" s="18" t="s">
        <v>86</v>
      </c>
      <c r="AV5" s="18" t="s">
        <v>87</v>
      </c>
      <c r="AW5" s="18" t="s">
        <v>88</v>
      </c>
      <c r="AX5" s="18" t="s">
        <v>89</v>
      </c>
      <c r="AY5" s="18" t="s">
        <v>90</v>
      </c>
      <c r="AZ5" s="18" t="s">
        <v>91</v>
      </c>
      <c r="BA5" s="18" t="s">
        <v>92</v>
      </c>
      <c r="BB5" s="18" t="s">
        <v>93</v>
      </c>
      <c r="BC5" s="18" t="s">
        <v>94</v>
      </c>
      <c r="BD5" s="18" t="s">
        <v>95</v>
      </c>
      <c r="BE5" s="18" t="s">
        <v>96</v>
      </c>
      <c r="BF5" s="18" t="s">
        <v>86</v>
      </c>
      <c r="BG5" s="18" t="s">
        <v>87</v>
      </c>
      <c r="BH5" s="18" t="s">
        <v>88</v>
      </c>
      <c r="BI5" s="18" t="s">
        <v>89</v>
      </c>
      <c r="BJ5" s="18" t="s">
        <v>90</v>
      </c>
      <c r="BK5" s="18" t="s">
        <v>91</v>
      </c>
      <c r="BL5" s="18" t="s">
        <v>92</v>
      </c>
      <c r="BM5" s="18" t="s">
        <v>93</v>
      </c>
      <c r="BN5" s="18" t="s">
        <v>94</v>
      </c>
      <c r="BO5" s="18" t="s">
        <v>95</v>
      </c>
      <c r="BP5" s="18" t="s">
        <v>96</v>
      </c>
      <c r="BQ5" s="18" t="s">
        <v>86</v>
      </c>
      <c r="BR5" s="18" t="s">
        <v>87</v>
      </c>
      <c r="BS5" s="18" t="s">
        <v>88</v>
      </c>
      <c r="BT5" s="18" t="s">
        <v>89</v>
      </c>
      <c r="BU5" s="18" t="s">
        <v>90</v>
      </c>
      <c r="BV5" s="18" t="s">
        <v>91</v>
      </c>
      <c r="BW5" s="18" t="s">
        <v>92</v>
      </c>
      <c r="BX5" s="18" t="s">
        <v>93</v>
      </c>
      <c r="BY5" s="18" t="s">
        <v>94</v>
      </c>
      <c r="BZ5" s="18" t="s">
        <v>95</v>
      </c>
      <c r="CA5" s="18" t="s">
        <v>96</v>
      </c>
      <c r="CB5" s="18" t="s">
        <v>86</v>
      </c>
      <c r="CC5" s="18" t="s">
        <v>87</v>
      </c>
      <c r="CD5" s="18" t="s">
        <v>88</v>
      </c>
      <c r="CE5" s="18" t="s">
        <v>89</v>
      </c>
      <c r="CF5" s="18" t="s">
        <v>90</v>
      </c>
      <c r="CG5" s="18" t="s">
        <v>91</v>
      </c>
      <c r="CH5" s="18" t="s">
        <v>92</v>
      </c>
      <c r="CI5" s="18" t="s">
        <v>93</v>
      </c>
      <c r="CJ5" s="18" t="s">
        <v>94</v>
      </c>
      <c r="CK5" s="18" t="s">
        <v>95</v>
      </c>
      <c r="CL5" s="18" t="s">
        <v>96</v>
      </c>
      <c r="CM5" s="18" t="s">
        <v>86</v>
      </c>
      <c r="CN5" s="18" t="s">
        <v>87</v>
      </c>
      <c r="CO5" s="18" t="s">
        <v>88</v>
      </c>
      <c r="CP5" s="18" t="s">
        <v>89</v>
      </c>
      <c r="CQ5" s="18" t="s">
        <v>90</v>
      </c>
      <c r="CR5" s="18" t="s">
        <v>91</v>
      </c>
      <c r="CS5" s="18" t="s">
        <v>92</v>
      </c>
      <c r="CT5" s="18" t="s">
        <v>93</v>
      </c>
      <c r="CU5" s="18" t="s">
        <v>94</v>
      </c>
      <c r="CV5" s="18" t="s">
        <v>95</v>
      </c>
      <c r="CW5" s="18" t="s">
        <v>96</v>
      </c>
      <c r="CX5" s="18" t="s">
        <v>86</v>
      </c>
      <c r="CY5" s="18" t="s">
        <v>87</v>
      </c>
      <c r="CZ5" s="18" t="s">
        <v>88</v>
      </c>
      <c r="DA5" s="18" t="s">
        <v>89</v>
      </c>
      <c r="DB5" s="18" t="s">
        <v>90</v>
      </c>
      <c r="DC5" s="18" t="s">
        <v>91</v>
      </c>
      <c r="DD5" s="18" t="s">
        <v>92</v>
      </c>
      <c r="DE5" s="18" t="s">
        <v>93</v>
      </c>
      <c r="DF5" s="18" t="s">
        <v>94</v>
      </c>
      <c r="DG5" s="18" t="s">
        <v>95</v>
      </c>
      <c r="DH5" s="18" t="s">
        <v>96</v>
      </c>
      <c r="DI5" s="18" t="s">
        <v>86</v>
      </c>
      <c r="DJ5" s="18" t="s">
        <v>87</v>
      </c>
      <c r="DK5" s="18" t="s">
        <v>88</v>
      </c>
      <c r="DL5" s="18" t="s">
        <v>89</v>
      </c>
      <c r="DM5" s="18" t="s">
        <v>90</v>
      </c>
      <c r="DN5" s="18" t="s">
        <v>91</v>
      </c>
      <c r="DO5" s="18" t="s">
        <v>92</v>
      </c>
      <c r="DP5" s="18" t="s">
        <v>93</v>
      </c>
      <c r="DQ5" s="18" t="s">
        <v>94</v>
      </c>
      <c r="DR5" s="18" t="s">
        <v>95</v>
      </c>
      <c r="DS5" s="18" t="s">
        <v>96</v>
      </c>
      <c r="DT5" s="18" t="s">
        <v>86</v>
      </c>
      <c r="DU5" s="18" t="s">
        <v>87</v>
      </c>
      <c r="DV5" s="18" t="s">
        <v>88</v>
      </c>
      <c r="DW5" s="18" t="s">
        <v>89</v>
      </c>
      <c r="DX5" s="18" t="s">
        <v>90</v>
      </c>
      <c r="DY5" s="18" t="s">
        <v>91</v>
      </c>
      <c r="DZ5" s="18" t="s">
        <v>92</v>
      </c>
      <c r="EA5" s="18" t="s">
        <v>93</v>
      </c>
      <c r="EB5" s="18" t="s">
        <v>94</v>
      </c>
      <c r="EC5" s="18" t="s">
        <v>95</v>
      </c>
      <c r="ED5" s="18" t="s">
        <v>96</v>
      </c>
      <c r="EE5" s="18" t="s">
        <v>86</v>
      </c>
      <c r="EF5" s="18" t="s">
        <v>87</v>
      </c>
      <c r="EG5" s="18" t="s">
        <v>88</v>
      </c>
      <c r="EH5" s="18" t="s">
        <v>89</v>
      </c>
      <c r="EI5" s="18" t="s">
        <v>90</v>
      </c>
      <c r="EJ5" s="18" t="s">
        <v>91</v>
      </c>
      <c r="EK5" s="18" t="s">
        <v>92</v>
      </c>
      <c r="EL5" s="18" t="s">
        <v>93</v>
      </c>
      <c r="EM5" s="18" t="s">
        <v>94</v>
      </c>
      <c r="EN5" s="18" t="s">
        <v>95</v>
      </c>
      <c r="EO5" s="18" t="s">
        <v>96</v>
      </c>
    </row>
    <row r="6" spans="1:145" s="22" customFormat="1" x14ac:dyDescent="0.15">
      <c r="A6" s="14" t="s">
        <v>97</v>
      </c>
      <c r="B6" s="19">
        <f>B7</f>
        <v>2023</v>
      </c>
      <c r="C6" s="19">
        <f t="shared" ref="C6:X6" si="3">C7</f>
        <v>465259</v>
      </c>
      <c r="D6" s="19">
        <f t="shared" si="3"/>
        <v>47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鹿児島県　瀬戸内町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9.0399999999999991</v>
      </c>
      <c r="Q6" s="20">
        <f t="shared" si="3"/>
        <v>100</v>
      </c>
      <c r="R6" s="20">
        <f t="shared" si="3"/>
        <v>2860</v>
      </c>
      <c r="S6" s="20">
        <f t="shared" si="3"/>
        <v>8294</v>
      </c>
      <c r="T6" s="20">
        <f t="shared" si="3"/>
        <v>239.65</v>
      </c>
      <c r="U6" s="20">
        <f t="shared" si="3"/>
        <v>34.61</v>
      </c>
      <c r="V6" s="20">
        <f t="shared" si="3"/>
        <v>737</v>
      </c>
      <c r="W6" s="20">
        <f t="shared" si="3"/>
        <v>0.49</v>
      </c>
      <c r="X6" s="20">
        <f t="shared" si="3"/>
        <v>1504.08</v>
      </c>
      <c r="Y6" s="21">
        <f>IF(Y7="",NA(),Y7)</f>
        <v>100</v>
      </c>
      <c r="Z6" s="21">
        <f t="shared" ref="Z6:AH6" si="4">IF(Z7="",NA(),Z7)</f>
        <v>168.35</v>
      </c>
      <c r="AA6" s="21">
        <f t="shared" si="4"/>
        <v>82.08</v>
      </c>
      <c r="AB6" s="21">
        <f t="shared" si="4"/>
        <v>100.51</v>
      </c>
      <c r="AC6" s="21">
        <f t="shared" si="4"/>
        <v>118.18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0">
        <f>IF(BF7="",NA(),BF7)</f>
        <v>0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>
        <f t="shared" si="7"/>
        <v>826.83</v>
      </c>
      <c r="BL6" s="21">
        <f t="shared" si="7"/>
        <v>867.83</v>
      </c>
      <c r="BM6" s="21">
        <f t="shared" si="7"/>
        <v>791.76</v>
      </c>
      <c r="BN6" s="21">
        <f t="shared" si="7"/>
        <v>900.82</v>
      </c>
      <c r="BO6" s="21">
        <f t="shared" si="7"/>
        <v>839.21</v>
      </c>
      <c r="BP6" s="20" t="str">
        <f>IF(BP7="","",IF(BP7="-","【-】","【"&amp;SUBSTITUTE(TEXT(BP7,"#,##0.00"),"-","△")&amp;"】"))</f>
        <v>【785.10】</v>
      </c>
      <c r="BQ6" s="21">
        <f>IF(BQ7="",NA(),BQ7)</f>
        <v>94.59</v>
      </c>
      <c r="BR6" s="21">
        <f t="shared" ref="BR6:BZ6" si="8">IF(BR7="",NA(),BR7)</f>
        <v>64.14</v>
      </c>
      <c r="BS6" s="21">
        <f t="shared" si="8"/>
        <v>71.099999999999994</v>
      </c>
      <c r="BT6" s="21">
        <f t="shared" si="8"/>
        <v>46.83</v>
      </c>
      <c r="BU6" s="21">
        <f t="shared" si="8"/>
        <v>78.44</v>
      </c>
      <c r="BV6" s="21">
        <f t="shared" si="8"/>
        <v>57.31</v>
      </c>
      <c r="BW6" s="21">
        <f t="shared" si="8"/>
        <v>57.08</v>
      </c>
      <c r="BX6" s="21">
        <f t="shared" si="8"/>
        <v>56.26</v>
      </c>
      <c r="BY6" s="21">
        <f t="shared" si="8"/>
        <v>52.94</v>
      </c>
      <c r="BZ6" s="21">
        <f t="shared" si="8"/>
        <v>52.05</v>
      </c>
      <c r="CA6" s="20" t="str">
        <f>IF(CA7="","",IF(CA7="-","【-】","【"&amp;SUBSTITUTE(TEXT(CA7,"#,##0.00"),"-","△")&amp;"】"))</f>
        <v>【56.93】</v>
      </c>
      <c r="CB6" s="21">
        <f>IF(CB7="",NA(),CB7)</f>
        <v>125.35</v>
      </c>
      <c r="CC6" s="21">
        <f t="shared" ref="CC6:CK6" si="9">IF(CC7="",NA(),CC7)</f>
        <v>183.51</v>
      </c>
      <c r="CD6" s="21">
        <f t="shared" si="9"/>
        <v>161.09</v>
      </c>
      <c r="CE6" s="21">
        <f t="shared" si="9"/>
        <v>246.57</v>
      </c>
      <c r="CF6" s="21">
        <f t="shared" si="9"/>
        <v>143.05000000000001</v>
      </c>
      <c r="CG6" s="21">
        <f t="shared" si="9"/>
        <v>273.52</v>
      </c>
      <c r="CH6" s="21">
        <f t="shared" si="9"/>
        <v>274.99</v>
      </c>
      <c r="CI6" s="21">
        <f t="shared" si="9"/>
        <v>282.08999999999997</v>
      </c>
      <c r="CJ6" s="21">
        <f t="shared" si="9"/>
        <v>303.27999999999997</v>
      </c>
      <c r="CK6" s="21">
        <f t="shared" si="9"/>
        <v>301.86</v>
      </c>
      <c r="CL6" s="20" t="str">
        <f>IF(CL7="","",IF(CL7="-","【-】","【"&amp;SUBSTITUTE(TEXT(CL7,"#,##0.00"),"-","△")&amp;"】"))</f>
        <v>【271.15】</v>
      </c>
      <c r="CM6" s="21">
        <f>IF(CM7="",NA(),CM7)</f>
        <v>54.33</v>
      </c>
      <c r="CN6" s="21">
        <f t="shared" ref="CN6:CV6" si="10">IF(CN7="",NA(),CN7)</f>
        <v>57.38</v>
      </c>
      <c r="CO6" s="21">
        <f t="shared" si="10"/>
        <v>61.59</v>
      </c>
      <c r="CP6" s="21">
        <f t="shared" si="10"/>
        <v>57.38</v>
      </c>
      <c r="CQ6" s="21">
        <f t="shared" si="10"/>
        <v>56.21</v>
      </c>
      <c r="CR6" s="21">
        <f t="shared" si="10"/>
        <v>50.14</v>
      </c>
      <c r="CS6" s="21">
        <f t="shared" si="10"/>
        <v>54.83</v>
      </c>
      <c r="CT6" s="21">
        <f t="shared" si="10"/>
        <v>66.53</v>
      </c>
      <c r="CU6" s="21">
        <f t="shared" si="10"/>
        <v>52.35</v>
      </c>
      <c r="CV6" s="21">
        <f t="shared" si="10"/>
        <v>46.25</v>
      </c>
      <c r="CW6" s="20" t="str">
        <f>IF(CW7="","",IF(CW7="-","【-】","【"&amp;SUBSTITUTE(TEXT(CW7,"#,##0.00"),"-","△")&amp;"】"))</f>
        <v>【49.87】</v>
      </c>
      <c r="CX6" s="21">
        <f>IF(CX7="",NA(),CX7)</f>
        <v>58.79</v>
      </c>
      <c r="CY6" s="21">
        <f t="shared" ref="CY6:DG6" si="11">IF(CY7="",NA(),CY7)</f>
        <v>64.650000000000006</v>
      </c>
      <c r="CZ6" s="21">
        <f t="shared" si="11"/>
        <v>60.66</v>
      </c>
      <c r="DA6" s="21">
        <f t="shared" si="11"/>
        <v>65.3</v>
      </c>
      <c r="DB6" s="21">
        <f t="shared" si="11"/>
        <v>64.86</v>
      </c>
      <c r="DC6" s="21">
        <f t="shared" si="11"/>
        <v>84.98</v>
      </c>
      <c r="DD6" s="21">
        <f t="shared" si="11"/>
        <v>84.7</v>
      </c>
      <c r="DE6" s="21">
        <f t="shared" si="11"/>
        <v>84.67</v>
      </c>
      <c r="DF6" s="21">
        <f t="shared" si="11"/>
        <v>84.39</v>
      </c>
      <c r="DG6" s="21">
        <f t="shared" si="11"/>
        <v>83.96</v>
      </c>
      <c r="DH6" s="20" t="str">
        <f>IF(DH7="","",IF(DH7="-","【-】","【"&amp;SUBSTITUTE(TEXT(DH7,"#,##0.00"),"-","△")&amp;"】"))</f>
        <v>【87.54】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0.02</v>
      </c>
      <c r="EK6" s="21">
        <f t="shared" si="14"/>
        <v>0.25</v>
      </c>
      <c r="EL6" s="21">
        <f t="shared" si="14"/>
        <v>0.05</v>
      </c>
      <c r="EM6" s="21">
        <f t="shared" si="14"/>
        <v>0.03</v>
      </c>
      <c r="EN6" s="21">
        <f t="shared" si="14"/>
        <v>0.03</v>
      </c>
      <c r="EO6" s="20" t="str">
        <f>IF(EO7="","",IF(EO7="-","【-】","【"&amp;SUBSTITUTE(TEXT(EO7,"#,##0.00"),"-","△")&amp;"】"))</f>
        <v>【0.02】</v>
      </c>
    </row>
    <row r="7" spans="1:145" s="22" customFormat="1" x14ac:dyDescent="0.15">
      <c r="A7" s="14"/>
      <c r="B7" s="23">
        <v>2023</v>
      </c>
      <c r="C7" s="23">
        <v>465259</v>
      </c>
      <c r="D7" s="23">
        <v>47</v>
      </c>
      <c r="E7" s="23">
        <v>17</v>
      </c>
      <c r="F7" s="23">
        <v>5</v>
      </c>
      <c r="G7" s="23">
        <v>0</v>
      </c>
      <c r="H7" s="23" t="s">
        <v>98</v>
      </c>
      <c r="I7" s="23" t="s">
        <v>99</v>
      </c>
      <c r="J7" s="23" t="s">
        <v>100</v>
      </c>
      <c r="K7" s="23" t="s">
        <v>101</v>
      </c>
      <c r="L7" s="23" t="s">
        <v>102</v>
      </c>
      <c r="M7" s="23" t="s">
        <v>103</v>
      </c>
      <c r="N7" s="24" t="s">
        <v>104</v>
      </c>
      <c r="O7" s="24" t="s">
        <v>105</v>
      </c>
      <c r="P7" s="24">
        <v>9.0399999999999991</v>
      </c>
      <c r="Q7" s="24">
        <v>100</v>
      </c>
      <c r="R7" s="24">
        <v>2860</v>
      </c>
      <c r="S7" s="24">
        <v>8294</v>
      </c>
      <c r="T7" s="24">
        <v>239.65</v>
      </c>
      <c r="U7" s="24">
        <v>34.61</v>
      </c>
      <c r="V7" s="24">
        <v>737</v>
      </c>
      <c r="W7" s="24">
        <v>0.49</v>
      </c>
      <c r="X7" s="24">
        <v>1504.08</v>
      </c>
      <c r="Y7" s="24">
        <v>100</v>
      </c>
      <c r="Z7" s="24">
        <v>168.35</v>
      </c>
      <c r="AA7" s="24">
        <v>82.08</v>
      </c>
      <c r="AB7" s="24">
        <v>100.51</v>
      </c>
      <c r="AC7" s="24">
        <v>118.18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0</v>
      </c>
      <c r="BG7" s="24">
        <v>0</v>
      </c>
      <c r="BH7" s="24">
        <v>0</v>
      </c>
      <c r="BI7" s="24">
        <v>0</v>
      </c>
      <c r="BJ7" s="24">
        <v>0</v>
      </c>
      <c r="BK7" s="24">
        <v>826.83</v>
      </c>
      <c r="BL7" s="24">
        <v>867.83</v>
      </c>
      <c r="BM7" s="24">
        <v>791.76</v>
      </c>
      <c r="BN7" s="24">
        <v>900.82</v>
      </c>
      <c r="BO7" s="24">
        <v>839.21</v>
      </c>
      <c r="BP7" s="24">
        <v>785.1</v>
      </c>
      <c r="BQ7" s="24">
        <v>94.59</v>
      </c>
      <c r="BR7" s="24">
        <v>64.14</v>
      </c>
      <c r="BS7" s="24">
        <v>71.099999999999994</v>
      </c>
      <c r="BT7" s="24">
        <v>46.83</v>
      </c>
      <c r="BU7" s="24">
        <v>78.44</v>
      </c>
      <c r="BV7" s="24">
        <v>57.31</v>
      </c>
      <c r="BW7" s="24">
        <v>57.08</v>
      </c>
      <c r="BX7" s="24">
        <v>56.26</v>
      </c>
      <c r="BY7" s="24">
        <v>52.94</v>
      </c>
      <c r="BZ7" s="24">
        <v>52.05</v>
      </c>
      <c r="CA7" s="24">
        <v>56.93</v>
      </c>
      <c r="CB7" s="24">
        <v>125.35</v>
      </c>
      <c r="CC7" s="24">
        <v>183.51</v>
      </c>
      <c r="CD7" s="24">
        <v>161.09</v>
      </c>
      <c r="CE7" s="24">
        <v>246.57</v>
      </c>
      <c r="CF7" s="24">
        <v>143.05000000000001</v>
      </c>
      <c r="CG7" s="24">
        <v>273.52</v>
      </c>
      <c r="CH7" s="24">
        <v>274.99</v>
      </c>
      <c r="CI7" s="24">
        <v>282.08999999999997</v>
      </c>
      <c r="CJ7" s="24">
        <v>303.27999999999997</v>
      </c>
      <c r="CK7" s="24">
        <v>301.86</v>
      </c>
      <c r="CL7" s="24">
        <v>271.14999999999998</v>
      </c>
      <c r="CM7" s="24">
        <v>54.33</v>
      </c>
      <c r="CN7" s="24">
        <v>57.38</v>
      </c>
      <c r="CO7" s="24">
        <v>61.59</v>
      </c>
      <c r="CP7" s="24">
        <v>57.38</v>
      </c>
      <c r="CQ7" s="24">
        <v>56.21</v>
      </c>
      <c r="CR7" s="24">
        <v>50.14</v>
      </c>
      <c r="CS7" s="24">
        <v>54.83</v>
      </c>
      <c r="CT7" s="24">
        <v>66.53</v>
      </c>
      <c r="CU7" s="24">
        <v>52.35</v>
      </c>
      <c r="CV7" s="24">
        <v>46.25</v>
      </c>
      <c r="CW7" s="24">
        <v>49.87</v>
      </c>
      <c r="CX7" s="24">
        <v>58.79</v>
      </c>
      <c r="CY7" s="24">
        <v>64.650000000000006</v>
      </c>
      <c r="CZ7" s="24">
        <v>60.66</v>
      </c>
      <c r="DA7" s="24">
        <v>65.3</v>
      </c>
      <c r="DB7" s="24">
        <v>64.86</v>
      </c>
      <c r="DC7" s="24">
        <v>84.98</v>
      </c>
      <c r="DD7" s="24">
        <v>84.7</v>
      </c>
      <c r="DE7" s="24">
        <v>84.67</v>
      </c>
      <c r="DF7" s="24">
        <v>84.39</v>
      </c>
      <c r="DG7" s="24">
        <v>83.96</v>
      </c>
      <c r="DH7" s="24">
        <v>87.54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0.02</v>
      </c>
      <c r="EK7" s="24">
        <v>0.25</v>
      </c>
      <c r="EL7" s="24">
        <v>0.05</v>
      </c>
      <c r="EM7" s="24">
        <v>0.03</v>
      </c>
      <c r="EN7" s="24">
        <v>0.03</v>
      </c>
      <c r="EO7" s="24">
        <v>0.02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106</v>
      </c>
      <c r="C9" s="26" t="s">
        <v>107</v>
      </c>
      <c r="D9" s="26" t="s">
        <v>108</v>
      </c>
      <c r="E9" s="26" t="s">
        <v>109</v>
      </c>
      <c r="F9" s="26" t="s">
        <v>110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48</v>
      </c>
      <c r="B10" s="27">
        <f>DATEVALUE($B7-B11&amp;"/1/"&amp;B12)</f>
        <v>36892</v>
      </c>
      <c r="C10" s="27">
        <f t="shared" ref="C10:F10" si="15">DATEVALUE($B7-C11&amp;"/1/"&amp;C12)</f>
        <v>37257</v>
      </c>
      <c r="D10" s="27">
        <f t="shared" si="15"/>
        <v>37623</v>
      </c>
      <c r="E10" s="27">
        <f t="shared" si="15"/>
        <v>37989</v>
      </c>
      <c r="F10" s="27">
        <f t="shared" si="15"/>
        <v>38356</v>
      </c>
    </row>
    <row r="11" spans="1:145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111</v>
      </c>
    </row>
    <row r="12" spans="1:145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112</v>
      </c>
    </row>
    <row r="13" spans="1:145" x14ac:dyDescent="0.15">
      <c r="B13" t="s">
        <v>113</v>
      </c>
      <c r="C13" t="s">
        <v>114</v>
      </c>
      <c r="D13" t="s">
        <v>114</v>
      </c>
      <c r="E13" t="s">
        <v>114</v>
      </c>
      <c r="F13" t="s">
        <v>115</v>
      </c>
      <c r="G13" t="s">
        <v>116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2025-01-24T07:37:11Z</dcterms:created>
  <dcterms:modified xsi:type="dcterms:W3CDTF">2025-02-17T01:58:58Z</dcterms:modified>
  <cp:category/>
</cp:coreProperties>
</file>