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32 屋久島町\"/>
    </mc:Choice>
  </mc:AlternateContent>
  <xr:revisionPtr revIDLastSave="0" documentId="13_ncr:1_{B542D3E6-150B-45CE-9C3A-F17B32CB7119}" xr6:coauthVersionLast="36" xr6:coauthVersionMax="47" xr10:uidLastSave="{00000000-0000-0000-0000-000000000000}"/>
  <workbookProtection workbookAlgorithmName="SHA-512" workbookHashValue="706gNg3aqyPNumRcWRMbp8+zj4fHquWMMdYerMratSYs66+0ACx8fgsgSvICkNRSQWHzqkREGpWRgVVmOisdzA==" workbookSaltValue="44FCjzbtWv7ruf6RvQseSg==" workbookSpinCount="100000" lockStructure="1"/>
  <bookViews>
    <workbookView xWindow="-120" yWindow="-120" windowWidth="20730" windowHeight="1176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Q6" i="5"/>
  <c r="W10" i="4" s="1"/>
  <c r="P6" i="5"/>
  <c r="P10" i="4" s="1"/>
  <c r="O6" i="5"/>
  <c r="N6" i="5"/>
  <c r="M6" i="5"/>
  <c r="AD8" i="4" s="1"/>
  <c r="L6" i="5"/>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E85" i="4"/>
  <c r="BB10" i="4"/>
  <c r="AL10" i="4"/>
  <c r="I10" i="4"/>
  <c r="B10" i="4"/>
  <c r="BB8" i="4"/>
  <c r="AL8" i="4"/>
  <c r="W8" i="4"/>
  <c r="I8" i="4"/>
  <c r="B8" i="4"/>
</calcChain>
</file>

<file path=xl/sharedStrings.xml><?xml version="1.0" encoding="utf-8"?>
<sst xmlns="http://schemas.openxmlformats.org/spreadsheetml/2006/main" count="233" uniqueCount="117">
  <si>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</si>
  <si>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</si>
  <si>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</si>
  <si>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</si>
  <si>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</si>
  <si>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</si>
  <si>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</si>
  <si>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</si>
  <si>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</si>
  <si>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</si>
  <si>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</si>
  <si>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</si>
  <si>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</si>
  <si>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</si>
  <si>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</si>
  <si>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</si>
  <si>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</si>
  <si>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</si>
  <si>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</si>
  <si>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</si>
  <si>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</si>
  <si>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</si>
  <si>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</si>
  <si>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</si>
  <si>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</si>
  <si>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</si>
  <si>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</si>
  <si>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</si>
  <si>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</si>
  <si>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</si>
  <si>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</si>
  <si>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</si>
  <si>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</si>
  <si>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</si>
  <si>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</si>
  <si>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</si>
  <si>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</si>
  <si>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</si>
  <si>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</si>
  <si>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</si>
  <si>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</si>
  <si>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</si>
  <si>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</si>
  <si>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</si>
  <si>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</si>
  <si>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</si>
  <si>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</si>
  <si>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</si>
  <si>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</si>
  <si>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</si>
  <si>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</si>
  <si>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</si>
  <si>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</si>
  <si>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</si>
  <si>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</si>
  <si>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</si>
  <si>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</si>
  <si>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</si>
  <si>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</si>
  <si>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</si>
  <si>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</si>
  <si>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</si>
  <si>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</si>
  <si>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</si>
  <si>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</si>
  <si>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</si>
  <si>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</si>
  <si>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</si>
  <si>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</si>
  <si>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</si>
  <si>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</si>
  <si>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</si>
  <si>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</si>
  <si>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</si>
  <si>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</si>
  <si>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</si>
  <si>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</si>
  <si>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</si>
  <si>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</si>
  <si>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</si>
  <si>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</si>
  <si>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</si>
  <si>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</si>
  <si>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</si>
  <si>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</si>
  <si>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</si>
  <si>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</si>
  <si>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</si>
  <si>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</si>
  <si>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</si>
  <si>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</si>
  <si>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</si>
  <si>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</si>
  <si>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</si>
  <si>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</si>
  <si>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</si>
  <si>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屋久島町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</si>
  <si>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</si>
  <si>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</si>
  <si>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</si>
  <si>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</si>
  <si>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</si>
  <si>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</si>
  <si>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</si>
  <si>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</si>
  <si>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</si>
  <si>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</si>
  <si>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</si>
  <si>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</si>
  <si>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</si>
  <si>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</si>
  <si>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</si>
  <si>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</si>
  <si>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</si>
  <si>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令和元年度から２年度において施設整備を実施したところであり、当面の間、管路更新の計画はないが、適切な維持管理に努めていく。</t>
    <phoneticPr fontId="4"/>
  </si>
  <si>
    <t>　屋久島地区が上水道事業として地方公営企業法全部適用したことから、本町簡易水道事業は口永良部島地区単独となって４年目となり、屋久島町水道ビジョン及び経営戦略の基で、適切な施設の維持管理と水質管理の徹底等、町民の皆様へ安心・安全な飲料用水を供給することはもとより、上水道事業と併せた財政計画に着目し、料金収入の確保と経費縮減、企業債も含めて世代間負担の公平性に配慮しつつ、上水道事業への経営統合を視野に持続可能な経営視点をもった運営に努めていく。</t>
    <rPh sb="62" eb="66">
      <t>ヤクシマチョウ</t>
    </rPh>
    <rPh sb="66" eb="68">
      <t>スイドウ</t>
    </rPh>
    <rPh sb="72" eb="73">
      <t>オヨ</t>
    </rPh>
    <rPh sb="185" eb="188">
      <t>ジョウスイドウ</t>
    </rPh>
    <rPh sb="188" eb="190">
      <t>ジギョウ</t>
    </rPh>
    <rPh sb="192" eb="196">
      <t>ケイエイトウゴウ</t>
    </rPh>
    <rPh sb="197" eb="199">
      <t>シヤ</t>
    </rPh>
    <phoneticPr fontId="4"/>
  </si>
  <si>
    <t>　令和２年度から屋久島地区が法適用して上水道事業となったことから、簡易水道給水区域は属島の口永良部島本村地区のみである。
　①収益的収支比率については、地方公営企業決算状況調査において、地方債償還金に対応する財源として、一般会計繰入金のうち当該償還額と同額を資本的収入（他会計補助金）に計上しているため、総費用＋地方債償還金に対する総収益が少額となることから著しく低い比率となっている。給水人口が非常に少なく、今後においても費用を賄うだけの給水収益は見込めず、一般会計からの繰入金に依存した経営となっている。
　④企業債残高対給水収益比率は、類似団体平均値と比較しても非常に高い状況だが、これは、令和元年度から２年度にかけて施設整備したことにより、企業債残高が増加したためである。なお、給水人口が少ないため、料金を改定したとしても比率の大幅な改善は見込めない。
　⑤令和元年度から２年度にかけて施設整備した際の企業債元金償還額の増により、⑥のとおり給水原価が高水準となっていることから、料金回収率は著しく低水準となっている。
　⑦施設利用率は、類似団体平均よりも高い水準にあり、施設規模は適切と言える。
　⑧施設整備したばかりということもあって、有収率は類似団体平均よりも高い水準にあり、効率的な稼働状況にあると言える。</t>
    <rPh sb="77" eb="83">
      <t>チホウコウエイキギョウ</t>
    </rPh>
    <rPh sb="83" eb="85">
      <t>ケッサン</t>
    </rPh>
    <rPh sb="85" eb="89">
      <t>ジョウキョウチョウサ</t>
    </rPh>
    <rPh sb="94" eb="97">
      <t>チホウサイ</t>
    </rPh>
    <rPh sb="97" eb="99">
      <t>ショウカン</t>
    </rPh>
    <rPh sb="99" eb="100">
      <t>キン</t>
    </rPh>
    <rPh sb="101" eb="103">
      <t>タイオウ</t>
    </rPh>
    <rPh sb="105" eb="107">
      <t>ザイゲン</t>
    </rPh>
    <rPh sb="111" eb="115">
      <t>イッパンカイケイ</t>
    </rPh>
    <rPh sb="115" eb="118">
      <t>クリイレキン</t>
    </rPh>
    <rPh sb="121" eb="123">
      <t>トウガイ</t>
    </rPh>
    <rPh sb="123" eb="126">
      <t>ショウカンガク</t>
    </rPh>
    <rPh sb="127" eb="129">
      <t>ドウガク</t>
    </rPh>
    <rPh sb="130" eb="133">
      <t>シホンテキ</t>
    </rPh>
    <rPh sb="133" eb="135">
      <t>シュウニュウ</t>
    </rPh>
    <rPh sb="136" eb="141">
      <t>タカイケイホジョ</t>
    </rPh>
    <rPh sb="141" eb="142">
      <t>キン</t>
    </rPh>
    <rPh sb="144" eb="146">
      <t>ケイジョウ</t>
    </rPh>
    <rPh sb="153" eb="156">
      <t>ソウヒヨウ</t>
    </rPh>
    <rPh sb="157" eb="160">
      <t>チホウサイ</t>
    </rPh>
    <rPh sb="160" eb="163">
      <t>ショウカンキン</t>
    </rPh>
    <rPh sb="164" eb="165">
      <t>タイ</t>
    </rPh>
    <rPh sb="167" eb="170">
      <t>ソウシュウエキ</t>
    </rPh>
    <rPh sb="171" eb="173">
      <t>ショウガク</t>
    </rPh>
    <rPh sb="331" eb="333">
      <t>キュウゾウ</t>
    </rPh>
    <rPh sb="430" eb="433">
      <t>コウスイジュン</t>
    </rPh>
    <rPh sb="454" eb="456">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</si>
</sst>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1.35</c:v>
                </c:pt>
                <c:pt idx="1">
                  <c:v>27.61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69D-4C74-A1AC-331871B7F59F}"/>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0.61</c:v>
                </c:pt>
                <c:pt idx="2">
                  <c:v>0.4</c:v>
                </c:pt>
                <c:pt idx="3">
                  <c:v>0.59</c:v>
                </c:pt>
                <c:pt idx="4">
                  <c:v>0.5</c:v>
                </c:pt>
              </c:numCache>
            </c:numRef>
          </c:val>
          <c:smooth val="0"/>
          <c:extLst>
            <c:ext xmlns:c16="http://schemas.microsoft.com/office/drawing/2014/chart" uri="{C3380CC4-5D6E-409C-BE32-E72D297353CC}">
              <c16:uniqueId val="{00000001-569D-4C74-A1AC-331871B7F59F}"/>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81.91</c:v>
                </c:pt>
                <c:pt idx="1">
                  <c:v>51.1</c:v>
                </c:pt>
                <c:pt idx="2">
                  <c:v>64.37</c:v>
                </c:pt>
                <c:pt idx="3">
                  <c:v>58.69</c:v>
                </c:pt>
                <c:pt idx="4">
                  <c:v>53.16</c:v>
                </c:pt>
              </c:numCache>
            </c:numRef>
          </c:val>
          <c:extLst>
            <c:ext xmlns:c16="http://schemas.microsoft.com/office/drawing/2014/chart" uri="{C3380CC4-5D6E-409C-BE32-E72D297353CC}">
              <c16:uniqueId val="{00000000-609B-4E96-AEBA-BBE12B1FC89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58.56</c:v>
                </c:pt>
                <c:pt idx="1">
                  <c:v>49.08</c:v>
                </c:pt>
                <c:pt idx="2">
                  <c:v>51.46</c:v>
                </c:pt>
                <c:pt idx="3">
                  <c:v>51.84</c:v>
                </c:pt>
                <c:pt idx="4">
                  <c:v>52.34</c:v>
                </c:pt>
              </c:numCache>
            </c:numRef>
          </c:val>
          <c:smooth val="0"/>
          <c:extLst>
            <c:ext xmlns:c16="http://schemas.microsoft.com/office/drawing/2014/chart" uri="{C3380CC4-5D6E-409C-BE32-E72D297353CC}">
              <c16:uniqueId val="{00000001-609B-4E96-AEBA-BBE12B1FC89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64.69</c:v>
                </c:pt>
                <c:pt idx="1">
                  <c:v>88.09</c:v>
                </c:pt>
                <c:pt idx="2">
                  <c:v>88.64</c:v>
                </c:pt>
                <c:pt idx="3">
                  <c:v>87.54</c:v>
                </c:pt>
                <c:pt idx="4">
                  <c:v>86.28</c:v>
                </c:pt>
              </c:numCache>
            </c:numRef>
          </c:val>
          <c:extLst>
            <c:ext xmlns:c16="http://schemas.microsoft.com/office/drawing/2014/chart" uri="{C3380CC4-5D6E-409C-BE32-E72D297353CC}">
              <c16:uniqueId val="{00000000-7995-4291-A396-5AAC3F9E2B54}"/>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73.680000000000007</c:v>
                </c:pt>
                <c:pt idx="1">
                  <c:v>71.27</c:v>
                </c:pt>
                <c:pt idx="2">
                  <c:v>68.58</c:v>
                </c:pt>
                <c:pt idx="3">
                  <c:v>67.94</c:v>
                </c:pt>
                <c:pt idx="4">
                  <c:v>66.900000000000006</c:v>
                </c:pt>
              </c:numCache>
            </c:numRef>
          </c:val>
          <c:smooth val="0"/>
          <c:extLst>
            <c:ext xmlns:c16="http://schemas.microsoft.com/office/drawing/2014/chart" uri="{C3380CC4-5D6E-409C-BE32-E72D297353CC}">
              <c16:uniqueId val="{00000001-7995-4291-A396-5AAC3F9E2B54}"/>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62.01</c:v>
                </c:pt>
                <c:pt idx="1">
                  <c:v>101.56</c:v>
                </c:pt>
                <c:pt idx="2">
                  <c:v>239.26</c:v>
                </c:pt>
                <c:pt idx="3">
                  <c:v>21.46</c:v>
                </c:pt>
                <c:pt idx="4">
                  <c:v>20.38</c:v>
                </c:pt>
              </c:numCache>
            </c:numRef>
          </c:val>
          <c:extLst>
            <c:ext xmlns:c16="http://schemas.microsoft.com/office/drawing/2014/chart" uri="{C3380CC4-5D6E-409C-BE32-E72D297353CC}">
              <c16:uniqueId val="{00000000-9C78-4D96-BB3D-0609911907B1}"/>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73.42</c:v>
                </c:pt>
                <c:pt idx="1">
                  <c:v>73.22</c:v>
                </c:pt>
                <c:pt idx="2">
                  <c:v>69.05</c:v>
                </c:pt>
                <c:pt idx="3">
                  <c:v>67.02</c:v>
                </c:pt>
                <c:pt idx="4">
                  <c:v>71.319999999999993</c:v>
                </c:pt>
              </c:numCache>
            </c:numRef>
          </c:val>
          <c:smooth val="0"/>
          <c:extLst>
            <c:ext xmlns:c16="http://schemas.microsoft.com/office/drawing/2014/chart" uri="{C3380CC4-5D6E-409C-BE32-E72D297353CC}">
              <c16:uniqueId val="{00000001-9C78-4D96-BB3D-0609911907B1}"/>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74-487D-A085-8731295C71D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74-487D-A085-8731295C71D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B3-48E0-B80C-391AD6DD20BD}"/>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B3-48E0-B80C-391AD6DD20BD}"/>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5B-427F-B291-406E9C751BCE}"/>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5B-427F-B291-406E9C751BCE}"/>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86-4695-9BDA-6065AFAEBB40}"/>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86-4695-9BDA-6065AFAEBB40}"/>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1000.95</c:v>
                </c:pt>
                <c:pt idx="1">
                  <c:v>15959.76</c:v>
                </c:pt>
                <c:pt idx="2">
                  <c:v>13349.71</c:v>
                </c:pt>
                <c:pt idx="3">
                  <c:v>12344.93</c:v>
                </c:pt>
                <c:pt idx="4">
                  <c:v>12361.04</c:v>
                </c:pt>
              </c:numCache>
            </c:numRef>
          </c:val>
          <c:extLst>
            <c:ext xmlns:c16="http://schemas.microsoft.com/office/drawing/2014/chart" uri="{C3380CC4-5D6E-409C-BE32-E72D297353CC}">
              <c16:uniqueId val="{00000000-3675-4E3D-AE35-DE81F13FE281}"/>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982.31</c:v>
                </c:pt>
                <c:pt idx="1">
                  <c:v>1128.72</c:v>
                </c:pt>
                <c:pt idx="2">
                  <c:v>1125.25</c:v>
                </c:pt>
                <c:pt idx="3">
                  <c:v>1157.05</c:v>
                </c:pt>
                <c:pt idx="4">
                  <c:v>1228.8</c:v>
                </c:pt>
              </c:numCache>
            </c:numRef>
          </c:val>
          <c:smooth val="0"/>
          <c:extLst>
            <c:ext xmlns:c16="http://schemas.microsoft.com/office/drawing/2014/chart" uri="{C3380CC4-5D6E-409C-BE32-E72D297353CC}">
              <c16:uniqueId val="{00000001-3675-4E3D-AE35-DE81F13FE281}"/>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53.17</c:v>
                </c:pt>
                <c:pt idx="1">
                  <c:v>60.09</c:v>
                </c:pt>
                <c:pt idx="2">
                  <c:v>30.54</c:v>
                </c:pt>
                <c:pt idx="3">
                  <c:v>10.24</c:v>
                </c:pt>
                <c:pt idx="4">
                  <c:v>9.4600000000000009</c:v>
                </c:pt>
              </c:numCache>
            </c:numRef>
          </c:val>
          <c:extLst>
            <c:ext xmlns:c16="http://schemas.microsoft.com/office/drawing/2014/chart" uri="{C3380CC4-5D6E-409C-BE32-E72D297353CC}">
              <c16:uniqueId val="{00000000-91EA-4860-9178-FFF2ECAECA1D}"/>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53.77</c:v>
                </c:pt>
                <c:pt idx="1">
                  <c:v>41.84</c:v>
                </c:pt>
                <c:pt idx="2">
                  <c:v>41.44</c:v>
                </c:pt>
                <c:pt idx="3">
                  <c:v>37.65</c:v>
                </c:pt>
                <c:pt idx="4">
                  <c:v>37.31</c:v>
                </c:pt>
              </c:numCache>
            </c:numRef>
          </c:val>
          <c:smooth val="0"/>
          <c:extLst>
            <c:ext xmlns:c16="http://schemas.microsoft.com/office/drawing/2014/chart" uri="{C3380CC4-5D6E-409C-BE32-E72D297353CC}">
              <c16:uniqueId val="{00000001-91EA-4860-9178-FFF2ECAECA1D}"/>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280.20999999999998</c:v>
                </c:pt>
                <c:pt idx="1">
                  <c:v>332.95</c:v>
                </c:pt>
                <c:pt idx="2">
                  <c:v>623.29</c:v>
                </c:pt>
                <c:pt idx="3">
                  <c:v>1902.79</c:v>
                </c:pt>
                <c:pt idx="4">
                  <c:v>2152.13</c:v>
                </c:pt>
              </c:numCache>
            </c:numRef>
          </c:val>
          <c:extLst>
            <c:ext xmlns:c16="http://schemas.microsoft.com/office/drawing/2014/chart" uri="{C3380CC4-5D6E-409C-BE32-E72D297353CC}">
              <c16:uniqueId val="{00000000-4DB2-4E84-B015-385DB17BBA7B}"/>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305.38</c:v>
                </c:pt>
                <c:pt idx="1">
                  <c:v>390.47</c:v>
                </c:pt>
                <c:pt idx="2">
                  <c:v>403.61</c:v>
                </c:pt>
                <c:pt idx="3">
                  <c:v>442.82</c:v>
                </c:pt>
                <c:pt idx="4">
                  <c:v>425.76</c:v>
                </c:pt>
              </c:numCache>
            </c:numRef>
          </c:val>
          <c:smooth val="0"/>
          <c:extLst>
            <c:ext xmlns:c16="http://schemas.microsoft.com/office/drawing/2014/chart" uri="{C3380CC4-5D6E-409C-BE32-E72D297353CC}">
              <c16:uniqueId val="{00000001-4DB2-4E84-B015-385DB17BBA7B}"/>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0" t="str">
        <f>データ!H6</f>
        <v>鹿児島県　屋久島町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D4</v>
      </c>
      <c r="X8" s="35"/>
      <c r="Y8" s="35"/>
      <c r="Z8" s="35"/>
      <c r="AA8" s="35"/>
      <c r="AB8" s="35"/>
      <c r="AC8" s="35"/>
      <c r="AD8" s="35" t="str">
        <f>データ!$M$6</f>
        <v>非設置</v>
      </c>
      <c r="AE8" s="35"/>
      <c r="AF8" s="35"/>
      <c r="AG8" s="35"/>
      <c r="AH8" s="35"/>
      <c r="AI8" s="35"/>
      <c r="AJ8" s="35"/>
      <c r="AK8" s="2"/>
      <c r="AL8" s="36">
        <f>データ!$R$6</f>
        <v>11591</v>
      </c>
      <c r="AM8" s="36"/>
      <c r="AN8" s="36"/>
      <c r="AO8" s="36"/>
      <c r="AP8" s="36"/>
      <c r="AQ8" s="36"/>
      <c r="AR8" s="36"/>
      <c r="AS8" s="36"/>
      <c r="AT8" s="37">
        <f>データ!$S$6</f>
        <v>540.45000000000005</v>
      </c>
      <c r="AU8" s="37"/>
      <c r="AV8" s="37"/>
      <c r="AW8" s="37"/>
      <c r="AX8" s="37"/>
      <c r="AY8" s="37"/>
      <c r="AZ8" s="37"/>
      <c r="BA8" s="37"/>
      <c r="BB8" s="37">
        <f>データ!$T$6</f>
        <v>21.45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c r="A10" s="2"/>
      <c r="B10" s="37" t="str">
        <f>データ!$N$6</f>
        <v>-</v>
      </c>
      <c r="C10" s="37"/>
      <c r="D10" s="37"/>
      <c r="E10" s="37"/>
      <c r="F10" s="37"/>
      <c r="G10" s="37"/>
      <c r="H10" s="37"/>
      <c r="I10" s="37" t="str">
        <f>データ!$O$6</f>
        <v>該当数値なし</v>
      </c>
      <c r="J10" s="37"/>
      <c r="K10" s="37"/>
      <c r="L10" s="37"/>
      <c r="M10" s="37"/>
      <c r="N10" s="37"/>
      <c r="O10" s="37"/>
      <c r="P10" s="37">
        <f>データ!$P$6</f>
        <v>100</v>
      </c>
      <c r="Q10" s="37"/>
      <c r="R10" s="37"/>
      <c r="S10" s="37"/>
      <c r="T10" s="37"/>
      <c r="U10" s="37"/>
      <c r="V10" s="37"/>
      <c r="W10" s="36">
        <f>データ!$Q$6</f>
        <v>3025</v>
      </c>
      <c r="X10" s="36"/>
      <c r="Y10" s="36"/>
      <c r="Z10" s="36"/>
      <c r="AA10" s="36"/>
      <c r="AB10" s="36"/>
      <c r="AC10" s="36"/>
      <c r="AD10" s="2"/>
      <c r="AE10" s="2"/>
      <c r="AF10" s="2"/>
      <c r="AG10" s="2"/>
      <c r="AH10" s="2"/>
      <c r="AI10" s="2"/>
      <c r="AJ10" s="2"/>
      <c r="AK10" s="2"/>
      <c r="AL10" s="36">
        <f>データ!$U$6</f>
        <v>81</v>
      </c>
      <c r="AM10" s="36"/>
      <c r="AN10" s="36"/>
      <c r="AO10" s="36"/>
      <c r="AP10" s="36"/>
      <c r="AQ10" s="36"/>
      <c r="AR10" s="36"/>
      <c r="AS10" s="36"/>
      <c r="AT10" s="37">
        <f>データ!$V$6</f>
        <v>0.22</v>
      </c>
      <c r="AU10" s="37"/>
      <c r="AV10" s="37"/>
      <c r="AW10" s="37"/>
      <c r="AX10" s="37"/>
      <c r="AY10" s="37"/>
      <c r="AZ10" s="37"/>
      <c r="BA10" s="37"/>
      <c r="BB10" s="37">
        <f>データ!$W$6</f>
        <v>368.18</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6" t="s">
        <v>116</v>
      </c>
      <c r="BM16" s="47"/>
      <c r="BN16" s="47"/>
      <c r="BO16" s="47"/>
      <c r="BP16" s="47"/>
      <c r="BQ16" s="47"/>
      <c r="BR16" s="47"/>
      <c r="BS16" s="47"/>
      <c r="BT16" s="47"/>
      <c r="BU16" s="47"/>
      <c r="BV16" s="47"/>
      <c r="BW16" s="47"/>
      <c r="BX16" s="47"/>
      <c r="BY16" s="47"/>
      <c r="BZ16" s="48"/>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6"/>
      <c r="BM17" s="47"/>
      <c r="BN17" s="47"/>
      <c r="BO17" s="47"/>
      <c r="BP17" s="47"/>
      <c r="BQ17" s="47"/>
      <c r="BR17" s="47"/>
      <c r="BS17" s="47"/>
      <c r="BT17" s="47"/>
      <c r="BU17" s="47"/>
      <c r="BV17" s="47"/>
      <c r="BW17" s="47"/>
      <c r="BX17" s="47"/>
      <c r="BY17" s="47"/>
      <c r="BZ17" s="48"/>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6"/>
      <c r="BM18" s="47"/>
      <c r="BN18" s="47"/>
      <c r="BO18" s="47"/>
      <c r="BP18" s="47"/>
      <c r="BQ18" s="47"/>
      <c r="BR18" s="47"/>
      <c r="BS18" s="47"/>
      <c r="BT18" s="47"/>
      <c r="BU18" s="47"/>
      <c r="BV18" s="47"/>
      <c r="BW18" s="47"/>
      <c r="BX18" s="47"/>
      <c r="BY18" s="47"/>
      <c r="BZ18" s="48"/>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6"/>
      <c r="BM19" s="47"/>
      <c r="BN19" s="47"/>
      <c r="BO19" s="47"/>
      <c r="BP19" s="47"/>
      <c r="BQ19" s="47"/>
      <c r="BR19" s="47"/>
      <c r="BS19" s="47"/>
      <c r="BT19" s="47"/>
      <c r="BU19" s="47"/>
      <c r="BV19" s="47"/>
      <c r="BW19" s="47"/>
      <c r="BX19" s="47"/>
      <c r="BY19" s="47"/>
      <c r="BZ19" s="48"/>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6"/>
      <c r="BM20" s="47"/>
      <c r="BN20" s="47"/>
      <c r="BO20" s="47"/>
      <c r="BP20" s="47"/>
      <c r="BQ20" s="47"/>
      <c r="BR20" s="47"/>
      <c r="BS20" s="47"/>
      <c r="BT20" s="47"/>
      <c r="BU20" s="47"/>
      <c r="BV20" s="47"/>
      <c r="BW20" s="47"/>
      <c r="BX20" s="47"/>
      <c r="BY20" s="47"/>
      <c r="BZ20" s="48"/>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6"/>
      <c r="BM21" s="47"/>
      <c r="BN21" s="47"/>
      <c r="BO21" s="47"/>
      <c r="BP21" s="47"/>
      <c r="BQ21" s="47"/>
      <c r="BR21" s="47"/>
      <c r="BS21" s="47"/>
      <c r="BT21" s="47"/>
      <c r="BU21" s="47"/>
      <c r="BV21" s="47"/>
      <c r="BW21" s="47"/>
      <c r="BX21" s="47"/>
      <c r="BY21" s="47"/>
      <c r="BZ21" s="48"/>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6"/>
      <c r="BM22" s="47"/>
      <c r="BN22" s="47"/>
      <c r="BO22" s="47"/>
      <c r="BP22" s="47"/>
      <c r="BQ22" s="47"/>
      <c r="BR22" s="47"/>
      <c r="BS22" s="47"/>
      <c r="BT22" s="47"/>
      <c r="BU22" s="47"/>
      <c r="BV22" s="47"/>
      <c r="BW22" s="47"/>
      <c r="BX22" s="47"/>
      <c r="BY22" s="47"/>
      <c r="BZ22" s="48"/>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6"/>
      <c r="BM23" s="47"/>
      <c r="BN23" s="47"/>
      <c r="BO23" s="47"/>
      <c r="BP23" s="47"/>
      <c r="BQ23" s="47"/>
      <c r="BR23" s="47"/>
      <c r="BS23" s="47"/>
      <c r="BT23" s="47"/>
      <c r="BU23" s="47"/>
      <c r="BV23" s="47"/>
      <c r="BW23" s="47"/>
      <c r="BX23" s="47"/>
      <c r="BY23" s="47"/>
      <c r="BZ23" s="48"/>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6"/>
      <c r="BM24" s="47"/>
      <c r="BN24" s="47"/>
      <c r="BO24" s="47"/>
      <c r="BP24" s="47"/>
      <c r="BQ24" s="47"/>
      <c r="BR24" s="47"/>
      <c r="BS24" s="47"/>
      <c r="BT24" s="47"/>
      <c r="BU24" s="47"/>
      <c r="BV24" s="47"/>
      <c r="BW24" s="47"/>
      <c r="BX24" s="47"/>
      <c r="BY24" s="47"/>
      <c r="BZ24" s="48"/>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6"/>
      <c r="BM25" s="47"/>
      <c r="BN25" s="47"/>
      <c r="BO25" s="47"/>
      <c r="BP25" s="47"/>
      <c r="BQ25" s="47"/>
      <c r="BR25" s="47"/>
      <c r="BS25" s="47"/>
      <c r="BT25" s="47"/>
      <c r="BU25" s="47"/>
      <c r="BV25" s="47"/>
      <c r="BW25" s="47"/>
      <c r="BX25" s="47"/>
      <c r="BY25" s="47"/>
      <c r="BZ25" s="48"/>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6"/>
      <c r="BM26" s="47"/>
      <c r="BN26" s="47"/>
      <c r="BO26" s="47"/>
      <c r="BP26" s="47"/>
      <c r="BQ26" s="47"/>
      <c r="BR26" s="47"/>
      <c r="BS26" s="47"/>
      <c r="BT26" s="47"/>
      <c r="BU26" s="47"/>
      <c r="BV26" s="47"/>
      <c r="BW26" s="47"/>
      <c r="BX26" s="47"/>
      <c r="BY26" s="47"/>
      <c r="BZ26" s="48"/>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6"/>
      <c r="BM27" s="47"/>
      <c r="BN27" s="47"/>
      <c r="BO27" s="47"/>
      <c r="BP27" s="47"/>
      <c r="BQ27" s="47"/>
      <c r="BR27" s="47"/>
      <c r="BS27" s="47"/>
      <c r="BT27" s="47"/>
      <c r="BU27" s="47"/>
      <c r="BV27" s="47"/>
      <c r="BW27" s="47"/>
      <c r="BX27" s="47"/>
      <c r="BY27" s="47"/>
      <c r="BZ27" s="48"/>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6"/>
      <c r="BM28" s="47"/>
      <c r="BN28" s="47"/>
      <c r="BO28" s="47"/>
      <c r="BP28" s="47"/>
      <c r="BQ28" s="47"/>
      <c r="BR28" s="47"/>
      <c r="BS28" s="47"/>
      <c r="BT28" s="47"/>
      <c r="BU28" s="47"/>
      <c r="BV28" s="47"/>
      <c r="BW28" s="47"/>
      <c r="BX28" s="47"/>
      <c r="BY28" s="47"/>
      <c r="BZ28" s="48"/>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6"/>
      <c r="BM29" s="47"/>
      <c r="BN29" s="47"/>
      <c r="BO29" s="47"/>
      <c r="BP29" s="47"/>
      <c r="BQ29" s="47"/>
      <c r="BR29" s="47"/>
      <c r="BS29" s="47"/>
      <c r="BT29" s="47"/>
      <c r="BU29" s="47"/>
      <c r="BV29" s="47"/>
      <c r="BW29" s="47"/>
      <c r="BX29" s="47"/>
      <c r="BY29" s="47"/>
      <c r="BZ29" s="48"/>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6"/>
      <c r="BM30" s="47"/>
      <c r="BN30" s="47"/>
      <c r="BO30" s="47"/>
      <c r="BP30" s="47"/>
      <c r="BQ30" s="47"/>
      <c r="BR30" s="47"/>
      <c r="BS30" s="47"/>
      <c r="BT30" s="47"/>
      <c r="BU30" s="47"/>
      <c r="BV30" s="47"/>
      <c r="BW30" s="47"/>
      <c r="BX30" s="47"/>
      <c r="BY30" s="47"/>
      <c r="BZ30" s="48"/>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6"/>
      <c r="BM31" s="47"/>
      <c r="BN31" s="47"/>
      <c r="BO31" s="47"/>
      <c r="BP31" s="47"/>
      <c r="BQ31" s="47"/>
      <c r="BR31" s="47"/>
      <c r="BS31" s="47"/>
      <c r="BT31" s="47"/>
      <c r="BU31" s="47"/>
      <c r="BV31" s="47"/>
      <c r="BW31" s="47"/>
      <c r="BX31" s="47"/>
      <c r="BY31" s="47"/>
      <c r="BZ31" s="48"/>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6"/>
      <c r="BM32" s="47"/>
      <c r="BN32" s="47"/>
      <c r="BO32" s="47"/>
      <c r="BP32" s="47"/>
      <c r="BQ32" s="47"/>
      <c r="BR32" s="47"/>
      <c r="BS32" s="47"/>
      <c r="BT32" s="47"/>
      <c r="BU32" s="47"/>
      <c r="BV32" s="47"/>
      <c r="BW32" s="47"/>
      <c r="BX32" s="47"/>
      <c r="BY32" s="47"/>
      <c r="BZ32" s="48"/>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6"/>
      <c r="BM33" s="47"/>
      <c r="BN33" s="47"/>
      <c r="BO33" s="47"/>
      <c r="BP33" s="47"/>
      <c r="BQ33" s="47"/>
      <c r="BR33" s="47"/>
      <c r="BS33" s="47"/>
      <c r="BT33" s="47"/>
      <c r="BU33" s="47"/>
      <c r="BV33" s="47"/>
      <c r="BW33" s="47"/>
      <c r="BX33" s="47"/>
      <c r="BY33" s="47"/>
      <c r="BZ33" s="48"/>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6"/>
      <c r="BM34" s="47"/>
      <c r="BN34" s="47"/>
      <c r="BO34" s="47"/>
      <c r="BP34" s="47"/>
      <c r="BQ34" s="47"/>
      <c r="BR34" s="47"/>
      <c r="BS34" s="47"/>
      <c r="BT34" s="47"/>
      <c r="BU34" s="47"/>
      <c r="BV34" s="47"/>
      <c r="BW34" s="47"/>
      <c r="BX34" s="47"/>
      <c r="BY34" s="47"/>
      <c r="BZ34" s="48"/>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6"/>
      <c r="BM35" s="47"/>
      <c r="BN35" s="47"/>
      <c r="BO35" s="47"/>
      <c r="BP35" s="47"/>
      <c r="BQ35" s="47"/>
      <c r="BR35" s="47"/>
      <c r="BS35" s="47"/>
      <c r="BT35" s="47"/>
      <c r="BU35" s="47"/>
      <c r="BV35" s="47"/>
      <c r="BW35" s="47"/>
      <c r="BX35" s="47"/>
      <c r="BY35" s="47"/>
      <c r="BZ35" s="48"/>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6"/>
      <c r="BM36" s="47"/>
      <c r="BN36" s="47"/>
      <c r="BO36" s="47"/>
      <c r="BP36" s="47"/>
      <c r="BQ36" s="47"/>
      <c r="BR36" s="47"/>
      <c r="BS36" s="47"/>
      <c r="BT36" s="47"/>
      <c r="BU36" s="47"/>
      <c r="BV36" s="47"/>
      <c r="BW36" s="47"/>
      <c r="BX36" s="47"/>
      <c r="BY36" s="47"/>
      <c r="BZ36" s="48"/>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6"/>
      <c r="BM37" s="47"/>
      <c r="BN37" s="47"/>
      <c r="BO37" s="47"/>
      <c r="BP37" s="47"/>
      <c r="BQ37" s="47"/>
      <c r="BR37" s="47"/>
      <c r="BS37" s="47"/>
      <c r="BT37" s="47"/>
      <c r="BU37" s="47"/>
      <c r="BV37" s="47"/>
      <c r="BW37" s="47"/>
      <c r="BX37" s="47"/>
      <c r="BY37" s="47"/>
      <c r="BZ37" s="48"/>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6"/>
      <c r="BM38" s="47"/>
      <c r="BN38" s="47"/>
      <c r="BO38" s="47"/>
      <c r="BP38" s="47"/>
      <c r="BQ38" s="47"/>
      <c r="BR38" s="47"/>
      <c r="BS38" s="47"/>
      <c r="BT38" s="47"/>
      <c r="BU38" s="47"/>
      <c r="BV38" s="47"/>
      <c r="BW38" s="47"/>
      <c r="BX38" s="47"/>
      <c r="BY38" s="47"/>
      <c r="BZ38" s="48"/>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6"/>
      <c r="BM39" s="47"/>
      <c r="BN39" s="47"/>
      <c r="BO39" s="47"/>
      <c r="BP39" s="47"/>
      <c r="BQ39" s="47"/>
      <c r="BR39" s="47"/>
      <c r="BS39" s="47"/>
      <c r="BT39" s="47"/>
      <c r="BU39" s="47"/>
      <c r="BV39" s="47"/>
      <c r="BW39" s="47"/>
      <c r="BX39" s="47"/>
      <c r="BY39" s="47"/>
      <c r="BZ39" s="48"/>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6"/>
      <c r="BM40" s="47"/>
      <c r="BN40" s="47"/>
      <c r="BO40" s="47"/>
      <c r="BP40" s="47"/>
      <c r="BQ40" s="47"/>
      <c r="BR40" s="47"/>
      <c r="BS40" s="47"/>
      <c r="BT40" s="47"/>
      <c r="BU40" s="47"/>
      <c r="BV40" s="47"/>
      <c r="BW40" s="47"/>
      <c r="BX40" s="47"/>
      <c r="BY40" s="47"/>
      <c r="BZ40" s="48"/>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6"/>
      <c r="BM41" s="47"/>
      <c r="BN41" s="47"/>
      <c r="BO41" s="47"/>
      <c r="BP41" s="47"/>
      <c r="BQ41" s="47"/>
      <c r="BR41" s="47"/>
      <c r="BS41" s="47"/>
      <c r="BT41" s="47"/>
      <c r="BU41" s="47"/>
      <c r="BV41" s="47"/>
      <c r="BW41" s="47"/>
      <c r="BX41" s="47"/>
      <c r="BY41" s="47"/>
      <c r="BZ41" s="48"/>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6"/>
      <c r="BM42" s="47"/>
      <c r="BN42" s="47"/>
      <c r="BO42" s="47"/>
      <c r="BP42" s="47"/>
      <c r="BQ42" s="47"/>
      <c r="BR42" s="47"/>
      <c r="BS42" s="47"/>
      <c r="BT42" s="47"/>
      <c r="BU42" s="47"/>
      <c r="BV42" s="47"/>
      <c r="BW42" s="47"/>
      <c r="BX42" s="47"/>
      <c r="BY42" s="47"/>
      <c r="BZ42" s="48"/>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6"/>
      <c r="BM43" s="47"/>
      <c r="BN43" s="47"/>
      <c r="BO43" s="47"/>
      <c r="BP43" s="47"/>
      <c r="BQ43" s="47"/>
      <c r="BR43" s="47"/>
      <c r="BS43" s="47"/>
      <c r="BT43" s="47"/>
      <c r="BU43" s="47"/>
      <c r="BV43" s="47"/>
      <c r="BW43" s="47"/>
      <c r="BX43" s="47"/>
      <c r="BY43" s="47"/>
      <c r="BZ43" s="48"/>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9"/>
      <c r="BM44" s="50"/>
      <c r="BN44" s="50"/>
      <c r="BO44" s="50"/>
      <c r="BP44" s="50"/>
      <c r="BQ44" s="50"/>
      <c r="BR44" s="50"/>
      <c r="BS44" s="50"/>
      <c r="BT44" s="50"/>
      <c r="BU44" s="50"/>
      <c r="BV44" s="50"/>
      <c r="BW44" s="50"/>
      <c r="BX44" s="50"/>
      <c r="BY44" s="50"/>
      <c r="BZ44" s="5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6" t="s">
        <v>114</v>
      </c>
      <c r="BM47" s="47"/>
      <c r="BN47" s="47"/>
      <c r="BO47" s="47"/>
      <c r="BP47" s="47"/>
      <c r="BQ47" s="47"/>
      <c r="BR47" s="47"/>
      <c r="BS47" s="47"/>
      <c r="BT47" s="47"/>
      <c r="BU47" s="47"/>
      <c r="BV47" s="47"/>
      <c r="BW47" s="47"/>
      <c r="BX47" s="47"/>
      <c r="BY47" s="47"/>
      <c r="BZ47" s="48"/>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47"/>
      <c r="BN48" s="47"/>
      <c r="BO48" s="47"/>
      <c r="BP48" s="47"/>
      <c r="BQ48" s="47"/>
      <c r="BR48" s="47"/>
      <c r="BS48" s="47"/>
      <c r="BT48" s="47"/>
      <c r="BU48" s="47"/>
      <c r="BV48" s="47"/>
      <c r="BW48" s="47"/>
      <c r="BX48" s="47"/>
      <c r="BY48" s="47"/>
      <c r="BZ48" s="48"/>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47"/>
      <c r="BN49" s="47"/>
      <c r="BO49" s="47"/>
      <c r="BP49" s="47"/>
      <c r="BQ49" s="47"/>
      <c r="BR49" s="47"/>
      <c r="BS49" s="47"/>
      <c r="BT49" s="47"/>
      <c r="BU49" s="47"/>
      <c r="BV49" s="47"/>
      <c r="BW49" s="47"/>
      <c r="BX49" s="47"/>
      <c r="BY49" s="47"/>
      <c r="BZ49" s="48"/>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47"/>
      <c r="BN50" s="47"/>
      <c r="BO50" s="47"/>
      <c r="BP50" s="47"/>
      <c r="BQ50" s="47"/>
      <c r="BR50" s="47"/>
      <c r="BS50" s="47"/>
      <c r="BT50" s="47"/>
      <c r="BU50" s="47"/>
      <c r="BV50" s="47"/>
      <c r="BW50" s="47"/>
      <c r="BX50" s="47"/>
      <c r="BY50" s="47"/>
      <c r="BZ50" s="48"/>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47"/>
      <c r="BN51" s="47"/>
      <c r="BO51" s="47"/>
      <c r="BP51" s="47"/>
      <c r="BQ51" s="47"/>
      <c r="BR51" s="47"/>
      <c r="BS51" s="47"/>
      <c r="BT51" s="47"/>
      <c r="BU51" s="47"/>
      <c r="BV51" s="47"/>
      <c r="BW51" s="47"/>
      <c r="BX51" s="47"/>
      <c r="BY51" s="47"/>
      <c r="BZ51" s="48"/>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47"/>
      <c r="BN52" s="47"/>
      <c r="BO52" s="47"/>
      <c r="BP52" s="47"/>
      <c r="BQ52" s="47"/>
      <c r="BR52" s="47"/>
      <c r="BS52" s="47"/>
      <c r="BT52" s="47"/>
      <c r="BU52" s="47"/>
      <c r="BV52" s="47"/>
      <c r="BW52" s="47"/>
      <c r="BX52" s="47"/>
      <c r="BY52" s="47"/>
      <c r="BZ52" s="48"/>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47"/>
      <c r="BN53" s="47"/>
      <c r="BO53" s="47"/>
      <c r="BP53" s="47"/>
      <c r="BQ53" s="47"/>
      <c r="BR53" s="47"/>
      <c r="BS53" s="47"/>
      <c r="BT53" s="47"/>
      <c r="BU53" s="47"/>
      <c r="BV53" s="47"/>
      <c r="BW53" s="47"/>
      <c r="BX53" s="47"/>
      <c r="BY53" s="47"/>
      <c r="BZ53" s="48"/>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47"/>
      <c r="BN54" s="47"/>
      <c r="BO54" s="47"/>
      <c r="BP54" s="47"/>
      <c r="BQ54" s="47"/>
      <c r="BR54" s="47"/>
      <c r="BS54" s="47"/>
      <c r="BT54" s="47"/>
      <c r="BU54" s="47"/>
      <c r="BV54" s="47"/>
      <c r="BW54" s="47"/>
      <c r="BX54" s="47"/>
      <c r="BY54" s="47"/>
      <c r="BZ54" s="48"/>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47"/>
      <c r="BN55" s="47"/>
      <c r="BO55" s="47"/>
      <c r="BP55" s="47"/>
      <c r="BQ55" s="47"/>
      <c r="BR55" s="47"/>
      <c r="BS55" s="47"/>
      <c r="BT55" s="47"/>
      <c r="BU55" s="47"/>
      <c r="BV55" s="47"/>
      <c r="BW55" s="47"/>
      <c r="BX55" s="47"/>
      <c r="BY55" s="47"/>
      <c r="BZ55" s="48"/>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47"/>
      <c r="BN56" s="47"/>
      <c r="BO56" s="47"/>
      <c r="BP56" s="47"/>
      <c r="BQ56" s="47"/>
      <c r="BR56" s="47"/>
      <c r="BS56" s="47"/>
      <c r="BT56" s="47"/>
      <c r="BU56" s="47"/>
      <c r="BV56" s="47"/>
      <c r="BW56" s="47"/>
      <c r="BX56" s="47"/>
      <c r="BY56" s="47"/>
      <c r="BZ56" s="48"/>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47"/>
      <c r="BN57" s="47"/>
      <c r="BO57" s="47"/>
      <c r="BP57" s="47"/>
      <c r="BQ57" s="47"/>
      <c r="BR57" s="47"/>
      <c r="BS57" s="47"/>
      <c r="BT57" s="47"/>
      <c r="BU57" s="47"/>
      <c r="BV57" s="47"/>
      <c r="BW57" s="47"/>
      <c r="BX57" s="47"/>
      <c r="BY57" s="47"/>
      <c r="BZ57" s="48"/>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47"/>
      <c r="BN58" s="47"/>
      <c r="BO58" s="47"/>
      <c r="BP58" s="47"/>
      <c r="BQ58" s="47"/>
      <c r="BR58" s="47"/>
      <c r="BS58" s="47"/>
      <c r="BT58" s="47"/>
      <c r="BU58" s="47"/>
      <c r="BV58" s="47"/>
      <c r="BW58" s="47"/>
      <c r="BX58" s="47"/>
      <c r="BY58" s="47"/>
      <c r="BZ58" s="48"/>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47"/>
      <c r="BN59" s="47"/>
      <c r="BO59" s="47"/>
      <c r="BP59" s="47"/>
      <c r="BQ59" s="47"/>
      <c r="BR59" s="47"/>
      <c r="BS59" s="47"/>
      <c r="BT59" s="47"/>
      <c r="BU59" s="47"/>
      <c r="BV59" s="47"/>
      <c r="BW59" s="47"/>
      <c r="BX59" s="47"/>
      <c r="BY59" s="47"/>
      <c r="BZ59" s="48"/>
    </row>
    <row r="60" spans="1:78" ht="13.5" customHeight="1">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6"/>
      <c r="BM60" s="47"/>
      <c r="BN60" s="47"/>
      <c r="BO60" s="47"/>
      <c r="BP60" s="47"/>
      <c r="BQ60" s="47"/>
      <c r="BR60" s="47"/>
      <c r="BS60" s="47"/>
      <c r="BT60" s="47"/>
      <c r="BU60" s="47"/>
      <c r="BV60" s="47"/>
      <c r="BW60" s="47"/>
      <c r="BX60" s="47"/>
      <c r="BY60" s="47"/>
      <c r="BZ60" s="48"/>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6"/>
      <c r="BM61" s="47"/>
      <c r="BN61" s="47"/>
      <c r="BO61" s="47"/>
      <c r="BP61" s="47"/>
      <c r="BQ61" s="47"/>
      <c r="BR61" s="47"/>
      <c r="BS61" s="47"/>
      <c r="BT61" s="47"/>
      <c r="BU61" s="47"/>
      <c r="BV61" s="47"/>
      <c r="BW61" s="47"/>
      <c r="BX61" s="47"/>
      <c r="BY61" s="47"/>
      <c r="BZ61" s="48"/>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47"/>
      <c r="BN62" s="47"/>
      <c r="BO62" s="47"/>
      <c r="BP62" s="47"/>
      <c r="BQ62" s="47"/>
      <c r="BR62" s="47"/>
      <c r="BS62" s="47"/>
      <c r="BT62" s="47"/>
      <c r="BU62" s="47"/>
      <c r="BV62" s="47"/>
      <c r="BW62" s="47"/>
      <c r="BX62" s="47"/>
      <c r="BY62" s="47"/>
      <c r="BZ62" s="48"/>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9"/>
      <c r="BM63" s="50"/>
      <c r="BN63" s="50"/>
      <c r="BO63" s="50"/>
      <c r="BP63" s="50"/>
      <c r="BQ63" s="50"/>
      <c r="BR63" s="50"/>
      <c r="BS63" s="50"/>
      <c r="BT63" s="50"/>
      <c r="BU63" s="50"/>
      <c r="BV63" s="50"/>
      <c r="BW63" s="50"/>
      <c r="BX63" s="50"/>
      <c r="BY63" s="50"/>
      <c r="BZ63" s="51"/>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115</v>
      </c>
      <c r="BM66" s="47"/>
      <c r="BN66" s="47"/>
      <c r="BO66" s="47"/>
      <c r="BP66" s="47"/>
      <c r="BQ66" s="47"/>
      <c r="BR66" s="47"/>
      <c r="BS66" s="47"/>
      <c r="BT66" s="47"/>
      <c r="BU66" s="47"/>
      <c r="BV66" s="47"/>
      <c r="BW66" s="47"/>
      <c r="BX66" s="47"/>
      <c r="BY66" s="47"/>
      <c r="BZ66" s="48"/>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42</v>
      </c>
      <c r="O85" s="13" t="str">
        <f>データ!EN6</f>
        <v>【0.40】</v>
      </c>
    </row>
  </sheetData>
  <sheetProtection algorithmName="SHA-512" hashValue="8ESS9kwk0pSqe+qkfzMc0C/XXBIi6GHTGLhSs0XPq/LN28rs8eQv8a89oM8wpnK9B1M1zpuNY+3ni/7AFKwdNQ==" saltValue="nmBdoPo9DBnm/S1AG+Hmb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c r="A6" s="15" t="s">
        <v>95</v>
      </c>
      <c r="B6" s="20">
        <f>B7</f>
        <v>2023</v>
      </c>
      <c r="C6" s="20">
        <f t="shared" ref="C6:W6" si="3">C7</f>
        <v>465054</v>
      </c>
      <c r="D6" s="20">
        <f t="shared" si="3"/>
        <v>47</v>
      </c>
      <c r="E6" s="20">
        <f t="shared" si="3"/>
        <v>1</v>
      </c>
      <c r="F6" s="20">
        <f t="shared" si="3"/>
        <v>0</v>
      </c>
      <c r="G6" s="20">
        <f t="shared" si="3"/>
        <v>0</v>
      </c>
      <c r="H6" s="20" t="str">
        <f t="shared" si="3"/>
        <v>鹿児島県　屋久島町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3025</v>
      </c>
      <c r="R6" s="21">
        <f t="shared" si="3"/>
        <v>11591</v>
      </c>
      <c r="S6" s="21">
        <f t="shared" si="3"/>
        <v>540.45000000000005</v>
      </c>
      <c r="T6" s="21">
        <f t="shared" si="3"/>
        <v>21.45</v>
      </c>
      <c r="U6" s="21">
        <f t="shared" si="3"/>
        <v>81</v>
      </c>
      <c r="V6" s="21">
        <f t="shared" si="3"/>
        <v>0.22</v>
      </c>
      <c r="W6" s="21">
        <f t="shared" si="3"/>
        <v>368.18</v>
      </c>
      <c r="X6" s="22">
        <f>IF(X7="",NA(),X7)</f>
        <v>62.01</v>
      </c>
      <c r="Y6" s="22">
        <f t="shared" ref="Y6:AG6" si="4">IF(Y7="",NA(),Y7)</f>
        <v>101.56</v>
      </c>
      <c r="Z6" s="22">
        <f t="shared" si="4"/>
        <v>239.26</v>
      </c>
      <c r="AA6" s="22">
        <f t="shared" si="4"/>
        <v>21.46</v>
      </c>
      <c r="AB6" s="22">
        <f t="shared" si="4"/>
        <v>20.38</v>
      </c>
      <c r="AC6" s="22">
        <f t="shared" si="4"/>
        <v>73.42</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1000.95</v>
      </c>
      <c r="BF6" s="22">
        <f t="shared" ref="BF6:BN6" si="7">IF(BF7="",NA(),BF7)</f>
        <v>15959.76</v>
      </c>
      <c r="BG6" s="22">
        <f t="shared" si="7"/>
        <v>13349.71</v>
      </c>
      <c r="BH6" s="22">
        <f t="shared" si="7"/>
        <v>12344.93</v>
      </c>
      <c r="BI6" s="22">
        <f t="shared" si="7"/>
        <v>12361.04</v>
      </c>
      <c r="BJ6" s="22">
        <f t="shared" si="7"/>
        <v>982.31</v>
      </c>
      <c r="BK6" s="22">
        <f t="shared" si="7"/>
        <v>1128.72</v>
      </c>
      <c r="BL6" s="22">
        <f t="shared" si="7"/>
        <v>1125.25</v>
      </c>
      <c r="BM6" s="22">
        <f t="shared" si="7"/>
        <v>1157.05</v>
      </c>
      <c r="BN6" s="22">
        <f t="shared" si="7"/>
        <v>1228.8</v>
      </c>
      <c r="BO6" s="21" t="str">
        <f>IF(BO7="","",IF(BO7="-","【-】","【"&amp;SUBSTITUTE(TEXT(BO7,"#,##0.00"),"-","△")&amp;"】"))</f>
        <v>【1,045.20】</v>
      </c>
      <c r="BP6" s="22">
        <f>IF(BP7="",NA(),BP7)</f>
        <v>53.17</v>
      </c>
      <c r="BQ6" s="22">
        <f t="shared" ref="BQ6:BY6" si="8">IF(BQ7="",NA(),BQ7)</f>
        <v>60.09</v>
      </c>
      <c r="BR6" s="22">
        <f t="shared" si="8"/>
        <v>30.54</v>
      </c>
      <c r="BS6" s="22">
        <f t="shared" si="8"/>
        <v>10.24</v>
      </c>
      <c r="BT6" s="22">
        <f t="shared" si="8"/>
        <v>9.4600000000000009</v>
      </c>
      <c r="BU6" s="22">
        <f t="shared" si="8"/>
        <v>53.77</v>
      </c>
      <c r="BV6" s="22">
        <f t="shared" si="8"/>
        <v>41.84</v>
      </c>
      <c r="BW6" s="22">
        <f t="shared" si="8"/>
        <v>41.44</v>
      </c>
      <c r="BX6" s="22">
        <f t="shared" si="8"/>
        <v>37.65</v>
      </c>
      <c r="BY6" s="22">
        <f t="shared" si="8"/>
        <v>37.31</v>
      </c>
      <c r="BZ6" s="21" t="str">
        <f>IF(BZ7="","",IF(BZ7="-","【-】","【"&amp;SUBSTITUTE(TEXT(BZ7,"#,##0.00"),"-","△")&amp;"】"))</f>
        <v>【49.51】</v>
      </c>
      <c r="CA6" s="22">
        <f>IF(CA7="",NA(),CA7)</f>
        <v>280.20999999999998</v>
      </c>
      <c r="CB6" s="22">
        <f t="shared" ref="CB6:CJ6" si="9">IF(CB7="",NA(),CB7)</f>
        <v>332.95</v>
      </c>
      <c r="CC6" s="22">
        <f t="shared" si="9"/>
        <v>623.29</v>
      </c>
      <c r="CD6" s="22">
        <f t="shared" si="9"/>
        <v>1902.79</v>
      </c>
      <c r="CE6" s="22">
        <f t="shared" si="9"/>
        <v>2152.13</v>
      </c>
      <c r="CF6" s="22">
        <f t="shared" si="9"/>
        <v>305.38</v>
      </c>
      <c r="CG6" s="22">
        <f t="shared" si="9"/>
        <v>390.47</v>
      </c>
      <c r="CH6" s="22">
        <f t="shared" si="9"/>
        <v>403.61</v>
      </c>
      <c r="CI6" s="22">
        <f t="shared" si="9"/>
        <v>442.82</v>
      </c>
      <c r="CJ6" s="22">
        <f t="shared" si="9"/>
        <v>425.76</v>
      </c>
      <c r="CK6" s="21" t="str">
        <f>IF(CK7="","",IF(CK7="-","【-】","【"&amp;SUBSTITUTE(TEXT(CK7,"#,##0.00"),"-","△")&amp;"】"))</f>
        <v>【317.14】</v>
      </c>
      <c r="CL6" s="22">
        <f>IF(CL7="",NA(),CL7)</f>
        <v>81.91</v>
      </c>
      <c r="CM6" s="22">
        <f t="shared" ref="CM6:CU6" si="10">IF(CM7="",NA(),CM7)</f>
        <v>51.1</v>
      </c>
      <c r="CN6" s="22">
        <f t="shared" si="10"/>
        <v>64.37</v>
      </c>
      <c r="CO6" s="22">
        <f t="shared" si="10"/>
        <v>58.69</v>
      </c>
      <c r="CP6" s="22">
        <f t="shared" si="10"/>
        <v>53.16</v>
      </c>
      <c r="CQ6" s="22">
        <f t="shared" si="10"/>
        <v>58.56</v>
      </c>
      <c r="CR6" s="22">
        <f t="shared" si="10"/>
        <v>49.08</v>
      </c>
      <c r="CS6" s="22">
        <f t="shared" si="10"/>
        <v>51.46</v>
      </c>
      <c r="CT6" s="22">
        <f t="shared" si="10"/>
        <v>51.84</v>
      </c>
      <c r="CU6" s="22">
        <f t="shared" si="10"/>
        <v>52.34</v>
      </c>
      <c r="CV6" s="21" t="str">
        <f>IF(CV7="","",IF(CV7="-","【-】","【"&amp;SUBSTITUTE(TEXT(CV7,"#,##0.00"),"-","△")&amp;"】"))</f>
        <v>【55.00】</v>
      </c>
      <c r="CW6" s="22">
        <f>IF(CW7="",NA(),CW7)</f>
        <v>64.69</v>
      </c>
      <c r="CX6" s="22">
        <f t="shared" ref="CX6:DF6" si="11">IF(CX7="",NA(),CX7)</f>
        <v>88.09</v>
      </c>
      <c r="CY6" s="22">
        <f t="shared" si="11"/>
        <v>88.64</v>
      </c>
      <c r="CZ6" s="22">
        <f t="shared" si="11"/>
        <v>87.54</v>
      </c>
      <c r="DA6" s="22">
        <f t="shared" si="11"/>
        <v>86.28</v>
      </c>
      <c r="DB6" s="22">
        <f t="shared" si="11"/>
        <v>73.680000000000007</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1.35</v>
      </c>
      <c r="EE6" s="22">
        <f t="shared" ref="EE6:EM6" si="14">IF(EE7="",NA(),EE7)</f>
        <v>27.61</v>
      </c>
      <c r="EF6" s="21">
        <f t="shared" si="14"/>
        <v>0</v>
      </c>
      <c r="EG6" s="21">
        <f t="shared" si="14"/>
        <v>0</v>
      </c>
      <c r="EH6" s="21">
        <f t="shared" si="14"/>
        <v>0</v>
      </c>
      <c r="EI6" s="22">
        <f t="shared" si="14"/>
        <v>0.42</v>
      </c>
      <c r="EJ6" s="22">
        <f t="shared" si="14"/>
        <v>0.61</v>
      </c>
      <c r="EK6" s="22">
        <f t="shared" si="14"/>
        <v>0.4</v>
      </c>
      <c r="EL6" s="22">
        <f t="shared" si="14"/>
        <v>0.59</v>
      </c>
      <c r="EM6" s="22">
        <f t="shared" si="14"/>
        <v>0.5</v>
      </c>
      <c r="EN6" s="21" t="str">
        <f>IF(EN7="","",IF(EN7="-","【-】","【"&amp;SUBSTITUTE(TEXT(EN7,"#,##0.00"),"-","△")&amp;"】"))</f>
        <v>【0.40】</v>
      </c>
    </row>
    <row r="7" spans="1:144" s="23" customFormat="1">
      <c r="A7" s="15"/>
      <c r="B7" s="24">
        <v>2023</v>
      </c>
      <c r="C7" s="24">
        <v>465054</v>
      </c>
      <c r="D7" s="24">
        <v>47</v>
      </c>
      <c r="E7" s="24">
        <v>1</v>
      </c>
      <c r="F7" s="24">
        <v>0</v>
      </c>
      <c r="G7" s="24">
        <v>0</v>
      </c>
      <c r="H7" s="24" t="s">
        <v>96</v>
      </c>
      <c r="I7" s="24" t="s">
        <v>97</v>
      </c>
      <c r="J7" s="24" t="s">
        <v>98</v>
      </c>
      <c r="K7" s="24" t="s">
        <v>99</v>
      </c>
      <c r="L7" s="24" t="s">
        <v>100</v>
      </c>
      <c r="M7" s="24" t="s">
        <v>101</v>
      </c>
      <c r="N7" s="25" t="s">
        <v>102</v>
      </c>
      <c r="O7" s="25" t="s">
        <v>103</v>
      </c>
      <c r="P7" s="25">
        <v>100</v>
      </c>
      <c r="Q7" s="25">
        <v>3025</v>
      </c>
      <c r="R7" s="25">
        <v>11591</v>
      </c>
      <c r="S7" s="25">
        <v>540.45000000000005</v>
      </c>
      <c r="T7" s="25">
        <v>21.45</v>
      </c>
      <c r="U7" s="25">
        <v>81</v>
      </c>
      <c r="V7" s="25">
        <v>0.22</v>
      </c>
      <c r="W7" s="25">
        <v>368.18</v>
      </c>
      <c r="X7" s="25">
        <v>62.01</v>
      </c>
      <c r="Y7" s="25">
        <v>101.56</v>
      </c>
      <c r="Z7" s="25">
        <v>239.26</v>
      </c>
      <c r="AA7" s="25">
        <v>21.46</v>
      </c>
      <c r="AB7" s="25">
        <v>20.38</v>
      </c>
      <c r="AC7" s="25">
        <v>73.42</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1000.95</v>
      </c>
      <c r="BF7" s="25">
        <v>15959.76</v>
      </c>
      <c r="BG7" s="25">
        <v>13349.71</v>
      </c>
      <c r="BH7" s="25">
        <v>12344.93</v>
      </c>
      <c r="BI7" s="25">
        <v>12361.04</v>
      </c>
      <c r="BJ7" s="25">
        <v>982.31</v>
      </c>
      <c r="BK7" s="25">
        <v>1128.72</v>
      </c>
      <c r="BL7" s="25">
        <v>1125.25</v>
      </c>
      <c r="BM7" s="25">
        <v>1157.05</v>
      </c>
      <c r="BN7" s="25">
        <v>1228.8</v>
      </c>
      <c r="BO7" s="25">
        <v>1045.2</v>
      </c>
      <c r="BP7" s="25">
        <v>53.17</v>
      </c>
      <c r="BQ7" s="25">
        <v>60.09</v>
      </c>
      <c r="BR7" s="25">
        <v>30.54</v>
      </c>
      <c r="BS7" s="25">
        <v>10.24</v>
      </c>
      <c r="BT7" s="25">
        <v>9.4600000000000009</v>
      </c>
      <c r="BU7" s="25">
        <v>53.77</v>
      </c>
      <c r="BV7" s="25">
        <v>41.84</v>
      </c>
      <c r="BW7" s="25">
        <v>41.44</v>
      </c>
      <c r="BX7" s="25">
        <v>37.65</v>
      </c>
      <c r="BY7" s="25">
        <v>37.31</v>
      </c>
      <c r="BZ7" s="25">
        <v>49.51</v>
      </c>
      <c r="CA7" s="25">
        <v>280.20999999999998</v>
      </c>
      <c r="CB7" s="25">
        <v>332.95</v>
      </c>
      <c r="CC7" s="25">
        <v>623.29</v>
      </c>
      <c r="CD7" s="25">
        <v>1902.79</v>
      </c>
      <c r="CE7" s="25">
        <v>2152.13</v>
      </c>
      <c r="CF7" s="25">
        <v>305.38</v>
      </c>
      <c r="CG7" s="25">
        <v>390.47</v>
      </c>
      <c r="CH7" s="25">
        <v>403.61</v>
      </c>
      <c r="CI7" s="25">
        <v>442.82</v>
      </c>
      <c r="CJ7" s="25">
        <v>425.76</v>
      </c>
      <c r="CK7" s="25">
        <v>317.14</v>
      </c>
      <c r="CL7" s="25">
        <v>81.91</v>
      </c>
      <c r="CM7" s="25">
        <v>51.1</v>
      </c>
      <c r="CN7" s="25">
        <v>64.37</v>
      </c>
      <c r="CO7" s="25">
        <v>58.69</v>
      </c>
      <c r="CP7" s="25">
        <v>53.16</v>
      </c>
      <c r="CQ7" s="25">
        <v>58.56</v>
      </c>
      <c r="CR7" s="25">
        <v>49.08</v>
      </c>
      <c r="CS7" s="25">
        <v>51.46</v>
      </c>
      <c r="CT7" s="25">
        <v>51.84</v>
      </c>
      <c r="CU7" s="25">
        <v>52.34</v>
      </c>
      <c r="CV7" s="25">
        <v>55</v>
      </c>
      <c r="CW7" s="25">
        <v>64.69</v>
      </c>
      <c r="CX7" s="25">
        <v>88.09</v>
      </c>
      <c r="CY7" s="25">
        <v>88.64</v>
      </c>
      <c r="CZ7" s="25">
        <v>87.54</v>
      </c>
      <c r="DA7" s="25">
        <v>86.28</v>
      </c>
      <c r="DB7" s="25">
        <v>73.680000000000007</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1.35</v>
      </c>
      <c r="EE7" s="25">
        <v>27.61</v>
      </c>
      <c r="EF7" s="25">
        <v>0</v>
      </c>
      <c r="EG7" s="25">
        <v>0</v>
      </c>
      <c r="EH7" s="25">
        <v>0</v>
      </c>
      <c r="EI7" s="25">
        <v>0.42</v>
      </c>
      <c r="EJ7" s="25">
        <v>0.61</v>
      </c>
      <c r="EK7" s="25">
        <v>0.4</v>
      </c>
      <c r="EL7" s="25">
        <v>0.59</v>
      </c>
      <c r="EM7" s="25">
        <v>0.5</v>
      </c>
      <c r="EN7" s="25">
        <v>0.4</v>
      </c>
    </row>
    <row r="8" spans="1:144">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7" t="s">
        <v>46</v>
      </c>
      <c r="B10" s="28">
        <f>DATEVALUE($B7-B11&amp;"/1/"&amp;B12)</f>
        <v>36892</v>
      </c>
      <c r="C10" s="28">
        <f t="shared" ref="C10:F10" si="15">DATEVALUE($B7-C11&amp;"/1/"&amp;C12)</f>
        <v>37257</v>
      </c>
      <c r="D10" s="28">
        <f t="shared" si="15"/>
        <v>37622</v>
      </c>
      <c r="E10" s="28">
        <f t="shared" si="15"/>
        <v>37987</v>
      </c>
      <c r="F10" s="28">
        <f t="shared" si="15"/>
        <v>38353</v>
      </c>
    </row>
    <row r="11" spans="1:144">
      <c r="B11">
        <v>22</v>
      </c>
      <c r="C11">
        <v>21</v>
      </c>
      <c r="D11">
        <v>20</v>
      </c>
      <c r="E11">
        <v>19</v>
      </c>
      <c r="F11">
        <v>18</v>
      </c>
      <c r="G11" t="s">
        <v>109</v>
      </c>
    </row>
    <row r="12" spans="1:144">
      <c r="B12">
        <v>1</v>
      </c>
      <c r="C12">
        <v>1</v>
      </c>
      <c r="D12">
        <v>1</v>
      </c>
      <c r="E12">
        <v>1</v>
      </c>
      <c r="F12">
        <v>1</v>
      </c>
      <c r="G12" t="s">
        <v>110</v>
      </c>
    </row>
    <row r="13" spans="1:144">
      <c r="B13" t="s">
        <v>111</v>
      </c>
      <c r="C13" t="s">
        <v>112</v>
      </c>
      <c r="D13" t="s">
        <v>111</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2025-01-29T06:35:52Z</cp:lastPrinted>
  <dcterms:created xsi:type="dcterms:W3CDTF">2025-01-24T06:41:24Z</dcterms:created>
  <dcterms:modified xsi:type="dcterms:W3CDTF">2025-02-17T00:38:11Z</dcterms:modified>
  <cp:category/>
</cp:coreProperties>
</file>