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Z:\3 財務係\★★★業務データ★★★\05 公営企業\61 公営企業決算統計\R06\03_決算統計関連調査\250120_公営企業に係る経営比較分析表（令和５年度決算）の分析等について（依頼）\★完成版\05 出水市（済）○\"/>
    </mc:Choice>
  </mc:AlternateContent>
  <xr:revisionPtr revIDLastSave="0" documentId="13_ncr:1_{333A5688-ABA0-4880-99A2-EEF720598323}" xr6:coauthVersionLast="36" xr6:coauthVersionMax="36" xr10:uidLastSave="{00000000-0000-0000-0000-000000000000}"/>
  <workbookProtection workbookAlgorithmName="SHA-512" workbookHashValue="v1SGeGSvMKQLn6J3Zb1KxBe2QVQEo4SeBOiGFbLvryUg3oku5p8dESOqXb/pzPQic25aSzs9Zar6/v+C/6dD1g==" workbookSaltValue="IuFpaYhS+QG7YYEZmYzB9w==" workbookSpinCount="100000" lockStructure="1"/>
  <bookViews>
    <workbookView xWindow="0" yWindow="0" windowWidth="19200" windowHeight="750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AL8" i="4" s="1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K85" i="4"/>
  <c r="J85" i="4"/>
  <c r="I85" i="4"/>
  <c r="F85" i="4"/>
  <c r="AT10" i="4"/>
  <c r="AL10" i="4"/>
  <c r="I10" i="4"/>
  <c r="P8" i="4"/>
  <c r="I8" i="4"/>
</calcChain>
</file>

<file path=xl/sharedStrings.xml><?xml version="1.0" encoding="utf-8"?>
<sst xmlns="http://schemas.openxmlformats.org/spreadsheetml/2006/main" count="253" uniqueCount="116">
  <si>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</si>
  <si>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</si>
  <si>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</si>
  <si>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</si>
  <si>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</si>
  <si>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</si>
  <si>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</si>
  <si>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</si>
  <si>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</si>
  <si>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</si>
  <si>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</si>
  <si>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</si>
  <si>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</si>
  <si>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</si>
  <si>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</si>
  <si>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</si>
  <si>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</si>
  <si>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</si>
  <si>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</si>
  <si>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</si>
  <si>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</si>
  <si>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</si>
  <si>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</si>
  <si>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</si>
  <si>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</si>
  <si>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</si>
  <si>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</si>
  <si>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</si>
  <si>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</si>
  <si>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</si>
  <si>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</si>
  <si>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</si>
  <si>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</si>
  <si>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</si>
  <si>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</si>
  <si>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</si>
  <si>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</si>
  <si>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</si>
  <si>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</si>
  <si>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</si>
  <si>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</si>
  <si>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</si>
  <si>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</si>
  <si>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</si>
  <si>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</si>
  <si>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</si>
  <si>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</si>
  <si>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</si>
  <si>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</si>
  <si>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</si>
  <si>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</si>
  <si>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</si>
  <si>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</si>
  <si>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</si>
  <si>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</si>
  <si>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</si>
  <si>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</si>
  <si>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</si>
  <si>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</si>
  <si>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</si>
  <si>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</si>
  <si>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</si>
  <si>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</si>
  <si>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</si>
  <si>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</si>
  <si>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</si>
  <si>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</si>
  <si>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</si>
  <si>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</si>
  <si>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</si>
  <si>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</si>
  <si>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</si>
  <si>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</si>
  <si>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</si>
  <si>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</si>
  <si>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</si>
  <si>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</si>
  <si>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</si>
  <si>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</si>
  <si>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</si>
  <si>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</si>
  <si>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</si>
  <si>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</si>
  <si>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</si>
  <si>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</si>
  <si>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</si>
  <si>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</si>
  <si>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</si>
  <si>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</si>
  <si>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</si>
  <si>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</si>
  <si>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</si>
  <si>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</si>
  <si>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</si>
  <si>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</si>
  <si>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</si>
  <si>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鹿児島県　出水市</t>
  </si>
  <si>
    <t>法適用</t>
  </si>
  <si>
    <t>下水道事業</t>
  </si>
  <si>
    <t>公共下水道</t>
  </si>
  <si>
    <t>Cd1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</si>
  <si>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</si>
  <si>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</si>
  <si>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</si>
  <si>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</si>
  <si>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</si>
  <si>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</si>
  <si>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</si>
  <si>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</si>
  <si>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</si>
  <si>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</si>
  <si>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</si>
  <si>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</si>
  <si>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 xml:space="preserve">　人口減少による使用料収入減少が危惧される中で、老朽化対策については計画的に実施しなければならない。
　更新費用の財源は、起債と一般会計からの繰入金頼みであることから、財源確保と施設の長寿命化に関する検討を行う必要がある。
　今後は、将来にわたり持続的に事業を運営できるよう、財源確保の見通しを立て、業務の効率化等による経費削減に努め、経営と施設の健全化を図っていきたい。
</t>
    <rPh sb="117" eb="119">
      <t>ショウライ</t>
    </rPh>
    <rPh sb="123" eb="125">
      <t>ジゾク</t>
    </rPh>
    <rPh sb="125" eb="126">
      <t>テキ</t>
    </rPh>
    <rPh sb="127" eb="129">
      <t>ジギョウ</t>
    </rPh>
    <rPh sb="130" eb="132">
      <t>ウンエイ</t>
    </rPh>
    <rPh sb="138" eb="140">
      <t>ザイゲン</t>
    </rPh>
    <rPh sb="140" eb="142">
      <t>カクホ</t>
    </rPh>
    <rPh sb="143" eb="145">
      <t>ミトオ</t>
    </rPh>
    <rPh sb="147" eb="148">
      <t>タ</t>
    </rPh>
    <rPh sb="156" eb="157">
      <t>ナド</t>
    </rPh>
    <rPh sb="160" eb="162">
      <t>ケイヒ</t>
    </rPh>
    <rPh sb="162" eb="164">
      <t>サクゲン</t>
    </rPh>
    <rPh sb="165" eb="166">
      <t>ツト</t>
    </rPh>
    <phoneticPr fontId="4"/>
  </si>
  <si>
    <t>　①経常収支比率は、類似団体平均を上回っており、100％以上を維持している。
　②累積欠損金は、これまで生じていない。
　③流動比率が類似団体平均値を下回っており、資金が少なく、繰入金に依存していることを示している。今後は、資金留保の手立てが必要である。
　④企業債残高対事業規模比率は、類似団体平均値を下回っているものの、今後、ストックマネジメント計画による施設更新が始まると、悪化していくことが推測される。
　⑤経費回収率は、類似団体平均値を上回り、100％を超えているが、これは施設更新が進んでいないことから、減価償却費が減少していることが要因である。今後、施設更新により減価償却費が増加すると、経費回収率が悪化することが推測されるので、注意が必要である。
　⑥汚水処理原価は、類似団体平均値を下回っているが、施設更新に伴う資本費の増により今後増加が見込まれる。
　⑦施設利用率は、類似団体平均値を若干下回っているが、節水型機器の普及や人口減少により年々処理水量が減少し、今後も徐々に低下すると推測される。　
　⑧水洗化率は、水洗化率の向上は使用料収入の増加につながることから、経営改善の施策として取り組む必要がある。</t>
    <rPh sb="2" eb="4">
      <t>ケイジョウ</t>
    </rPh>
    <rPh sb="4" eb="6">
      <t>シュウシ</t>
    </rPh>
    <rPh sb="10" eb="12">
      <t>ルイジ</t>
    </rPh>
    <rPh sb="12" eb="14">
      <t>ダンタイ</t>
    </rPh>
    <rPh sb="14" eb="16">
      <t>ヘイキン</t>
    </rPh>
    <rPh sb="17" eb="19">
      <t>ウワマワ</t>
    </rPh>
    <rPh sb="31" eb="33">
      <t>イジ</t>
    </rPh>
    <rPh sb="41" eb="43">
      <t>ルイセキ</t>
    </rPh>
    <rPh sb="43" eb="45">
      <t>ケッソン</t>
    </rPh>
    <rPh sb="45" eb="46">
      <t>キン</t>
    </rPh>
    <rPh sb="52" eb="53">
      <t>ショウ</t>
    </rPh>
    <rPh sb="62" eb="64">
      <t>リュウドウ</t>
    </rPh>
    <rPh sb="64" eb="66">
      <t>ヒリツ</t>
    </rPh>
    <rPh sb="67" eb="69">
      <t>ルイジ</t>
    </rPh>
    <rPh sb="69" eb="71">
      <t>ダンタイ</t>
    </rPh>
    <rPh sb="71" eb="73">
      <t>ヘイキン</t>
    </rPh>
    <rPh sb="73" eb="74">
      <t>チ</t>
    </rPh>
    <rPh sb="75" eb="77">
      <t>シタマワ</t>
    </rPh>
    <rPh sb="82" eb="84">
      <t>シキン</t>
    </rPh>
    <rPh sb="85" eb="86">
      <t>スク</t>
    </rPh>
    <rPh sb="89" eb="91">
      <t>クリイレ</t>
    </rPh>
    <rPh sb="91" eb="92">
      <t>キン</t>
    </rPh>
    <rPh sb="93" eb="95">
      <t>イゾン</t>
    </rPh>
    <rPh sb="102" eb="103">
      <t>シメ</t>
    </rPh>
    <rPh sb="108" eb="110">
      <t>コンゴ</t>
    </rPh>
    <rPh sb="112" eb="114">
      <t>シキン</t>
    </rPh>
    <rPh sb="114" eb="116">
      <t>リュウホ</t>
    </rPh>
    <rPh sb="117" eb="119">
      <t>テダ</t>
    </rPh>
    <rPh sb="121" eb="123">
      <t>ヒツヨウ</t>
    </rPh>
    <rPh sb="162" eb="164">
      <t>コンゴ</t>
    </rPh>
    <rPh sb="175" eb="177">
      <t>ケイカク</t>
    </rPh>
    <rPh sb="180" eb="182">
      <t>シセツ</t>
    </rPh>
    <rPh sb="182" eb="184">
      <t>コウシン</t>
    </rPh>
    <rPh sb="185" eb="186">
      <t>ハジ</t>
    </rPh>
    <rPh sb="223" eb="224">
      <t>ウエ</t>
    </rPh>
    <rPh sb="232" eb="233">
      <t>コ</t>
    </rPh>
    <rPh sb="242" eb="244">
      <t>シセツ</t>
    </rPh>
    <rPh sb="244" eb="246">
      <t>コウシン</t>
    </rPh>
    <rPh sb="247" eb="248">
      <t>スス</t>
    </rPh>
    <rPh sb="258" eb="260">
      <t>ゲンカ</t>
    </rPh>
    <rPh sb="260" eb="262">
      <t>ショウキャク</t>
    </rPh>
    <rPh sb="262" eb="263">
      <t>ヒ</t>
    </rPh>
    <rPh sb="264" eb="266">
      <t>ゲンショウ</t>
    </rPh>
    <rPh sb="273" eb="275">
      <t>ヨウイン</t>
    </rPh>
    <rPh sb="282" eb="284">
      <t>シセツ</t>
    </rPh>
    <rPh sb="284" eb="286">
      <t>コウシン</t>
    </rPh>
    <rPh sb="289" eb="291">
      <t>ゲンカ</t>
    </rPh>
    <rPh sb="291" eb="293">
      <t>ショウキャク</t>
    </rPh>
    <rPh sb="293" eb="294">
      <t>ヒ</t>
    </rPh>
    <rPh sb="295" eb="297">
      <t>ゾウカ</t>
    </rPh>
    <rPh sb="301" eb="303">
      <t>ケイヒ</t>
    </rPh>
    <rPh sb="303" eb="305">
      <t>カイシュウ</t>
    </rPh>
    <rPh sb="305" eb="306">
      <t>リツ</t>
    </rPh>
    <rPh sb="307" eb="309">
      <t>アッカ</t>
    </rPh>
    <rPh sb="314" eb="316">
      <t>スイソク</t>
    </rPh>
    <rPh sb="322" eb="324">
      <t>チュウイ</t>
    </rPh>
    <rPh sb="325" eb="327">
      <t>ヒツヨウ</t>
    </rPh>
    <rPh sb="358" eb="360">
      <t>シセツ</t>
    </rPh>
    <rPh sb="360" eb="362">
      <t>コウシン</t>
    </rPh>
    <rPh sb="363" eb="364">
      <t>トモナ</t>
    </rPh>
    <rPh sb="365" eb="367">
      <t>シホン</t>
    </rPh>
    <rPh sb="367" eb="368">
      <t>ヒ</t>
    </rPh>
    <rPh sb="369" eb="370">
      <t>ゾウ</t>
    </rPh>
    <rPh sb="373" eb="375">
      <t>コンゴ</t>
    </rPh>
    <rPh sb="375" eb="377">
      <t>ゾウカ</t>
    </rPh>
    <rPh sb="378" eb="380">
      <t>ミコ</t>
    </rPh>
    <rPh sb="402" eb="404">
      <t>ジャッカン</t>
    </rPh>
    <rPh sb="404" eb="406">
      <t>シタマワ</t>
    </rPh>
    <rPh sb="439" eb="441">
      <t>コンゴ</t>
    </rPh>
    <rPh sb="506" eb="508">
      <t>ヒツヨウ</t>
    </rPh>
    <phoneticPr fontId="4"/>
  </si>
  <si>
    <t>　①有形固定資産減価償却率は、法適用４年目で低いポイントとなっているが、実際には電気・機械等の施設が耐用年数を迎えている。
　管渠の標準的耐用年数は50年であり、供用開始から36年とまだ猶予があるが、老朽化を示す指標や改善率については、調査検討すべき課題であると捉えている。
　将来に渡り持続的に施設を維持していくためには、ストックマネジメント計画による施設更新が必要であり、その財源には企業債を活用することになる。企業債の活用については、将来の負担とバランスを取りながら行う必要がある。</t>
    <rPh sb="2" eb="4">
      <t>ユウケイ</t>
    </rPh>
    <rPh sb="4" eb="6">
      <t>コテイ</t>
    </rPh>
    <rPh sb="6" eb="8">
      <t>シサン</t>
    </rPh>
    <rPh sb="8" eb="10">
      <t>ゲンカ</t>
    </rPh>
    <rPh sb="10" eb="12">
      <t>ショウキャク</t>
    </rPh>
    <rPh sb="12" eb="13">
      <t>リツ</t>
    </rPh>
    <rPh sb="15" eb="16">
      <t>ホウ</t>
    </rPh>
    <rPh sb="16" eb="18">
      <t>テキヨウ</t>
    </rPh>
    <rPh sb="22" eb="23">
      <t>ヒク</t>
    </rPh>
    <rPh sb="36" eb="38">
      <t>ジッサイ</t>
    </rPh>
    <rPh sb="45" eb="46">
      <t>ナド</t>
    </rPh>
    <rPh sb="50" eb="52">
      <t>タイヨウ</t>
    </rPh>
    <rPh sb="52" eb="54">
      <t>ネンスウ</t>
    </rPh>
    <rPh sb="55" eb="56">
      <t>ムカ</t>
    </rPh>
    <rPh sb="89" eb="90">
      <t>ネン</t>
    </rPh>
    <rPh sb="93" eb="95">
      <t>ユウヨ</t>
    </rPh>
    <rPh sb="139" eb="141">
      <t>ショウライ</t>
    </rPh>
    <rPh sb="142" eb="143">
      <t>ワタ</t>
    </rPh>
    <rPh sb="144" eb="147">
      <t>ジゾクテキ</t>
    </rPh>
    <rPh sb="148" eb="150">
      <t>シセツ</t>
    </rPh>
    <rPh sb="151" eb="153">
      <t>イジ</t>
    </rPh>
    <rPh sb="172" eb="174">
      <t>ケイカク</t>
    </rPh>
    <rPh sb="177" eb="179">
      <t>シセツ</t>
    </rPh>
    <rPh sb="179" eb="181">
      <t>コウシン</t>
    </rPh>
    <rPh sb="182" eb="184">
      <t>ヒツヨウ</t>
    </rPh>
    <rPh sb="190" eb="192">
      <t>ザイゲン</t>
    </rPh>
    <rPh sb="194" eb="196">
      <t>キギョウ</t>
    </rPh>
    <rPh sb="196" eb="197">
      <t>サイ</t>
    </rPh>
    <rPh sb="198" eb="200">
      <t>カツヨウ</t>
    </rPh>
    <rPh sb="208" eb="210">
      <t>キギョウ</t>
    </rPh>
    <rPh sb="210" eb="211">
      <t>サイ</t>
    </rPh>
    <rPh sb="212" eb="214">
      <t>カツヨウ</t>
    </rPh>
    <rPh sb="220" eb="222">
      <t>ショウライ</t>
    </rPh>
    <rPh sb="223" eb="225">
      <t>フタン</t>
    </rPh>
    <rPh sb="231" eb="232">
      <t>ト</t>
    </rPh>
    <rPh sb="236" eb="237">
      <t>オコナ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</si>
</sst>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0.09</c:v>
                </c:pt>
                <c:pt idx="2">
                  <c:v>0.04</c:v>
                </c:pt>
                <c:pt idx="3">
                  <c:v>0.04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28-4D06-A65F-0B359B6F2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0.09</c:v>
                </c:pt>
                <c:pt idx="2">
                  <c:v>0.1</c:v>
                </c:pt>
                <c:pt idx="3">
                  <c:v>7.0000000000000007E-2</c:v>
                </c:pt>
                <c:pt idx="4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28-4D06-A65F-0B359B6F2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54.76</c:v>
                </c:pt>
                <c:pt idx="2">
                  <c:v>54.05</c:v>
                </c:pt>
                <c:pt idx="3">
                  <c:v>51.95</c:v>
                </c:pt>
                <c:pt idx="4">
                  <c:v>52.29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C4-4351-ABC2-59428E97D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55.84</c:v>
                </c:pt>
                <c:pt idx="2">
                  <c:v>55.78</c:v>
                </c:pt>
                <c:pt idx="3">
                  <c:v>54.86</c:v>
                </c:pt>
                <c:pt idx="4">
                  <c:v>55.04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C4-4351-ABC2-59428E97D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89.2</c:v>
                </c:pt>
                <c:pt idx="2">
                  <c:v>88.93</c:v>
                </c:pt>
                <c:pt idx="3">
                  <c:v>88.64</c:v>
                </c:pt>
                <c:pt idx="4">
                  <c:v>88.11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C0-483C-921B-26BE7BC7D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92.34</c:v>
                </c:pt>
                <c:pt idx="2">
                  <c:v>91.78</c:v>
                </c:pt>
                <c:pt idx="3">
                  <c:v>91.37</c:v>
                </c:pt>
                <c:pt idx="4">
                  <c:v>91.92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C0-483C-921B-26BE7BC7D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104.78</c:v>
                </c:pt>
                <c:pt idx="2">
                  <c:v>105.88</c:v>
                </c:pt>
                <c:pt idx="3">
                  <c:v>104.9</c:v>
                </c:pt>
                <c:pt idx="4">
                  <c:v>110.79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FF-47FB-9E8D-E3944BFC3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105.41</c:v>
                </c:pt>
                <c:pt idx="2">
                  <c:v>104.64</c:v>
                </c:pt>
                <c:pt idx="3">
                  <c:v>105.35</c:v>
                </c:pt>
                <c:pt idx="4">
                  <c:v>106.8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FF-47FB-9E8D-E3944BFC3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4.5599999999999996</c:v>
                </c:pt>
                <c:pt idx="2">
                  <c:v>9.06</c:v>
                </c:pt>
                <c:pt idx="3">
                  <c:v>12.91</c:v>
                </c:pt>
                <c:pt idx="4">
                  <c:v>16.600000000000001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F1-408F-9689-0FF1C90D0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25.37</c:v>
                </c:pt>
                <c:pt idx="2">
                  <c:v>26.89</c:v>
                </c:pt>
                <c:pt idx="3">
                  <c:v>29.42</c:v>
                </c:pt>
                <c:pt idx="4">
                  <c:v>31.14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F1-408F-9689-0FF1C90D0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A-4611-9638-9A1C68FE5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0.54</c:v>
                </c:pt>
                <c:pt idx="2">
                  <c:v>0.75</c:v>
                </c:pt>
                <c:pt idx="3">
                  <c:v>0.74</c:v>
                </c:pt>
                <c:pt idx="4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3A-4611-9638-9A1C68FE5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BA-4FC8-9896-035B6A68B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25.86</c:v>
                </c:pt>
                <c:pt idx="2">
                  <c:v>25.76</c:v>
                </c:pt>
                <c:pt idx="3">
                  <c:v>26.07</c:v>
                </c:pt>
                <c:pt idx="4">
                  <c:v>26.89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BA-4FC8-9896-035B6A68B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28.41</c:v>
                </c:pt>
                <c:pt idx="2">
                  <c:v>26.32</c:v>
                </c:pt>
                <c:pt idx="3">
                  <c:v>25.41</c:v>
                </c:pt>
                <c:pt idx="4">
                  <c:v>36.99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42-4C0F-B2A3-20D706847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58.23</c:v>
                </c:pt>
                <c:pt idx="2">
                  <c:v>65.56</c:v>
                </c:pt>
                <c:pt idx="3">
                  <c:v>65.87</c:v>
                </c:pt>
                <c:pt idx="4">
                  <c:v>77.260000000000005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2-4C0F-B2A3-20D706847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428.43</c:v>
                </c:pt>
                <c:pt idx="2">
                  <c:v>426.1</c:v>
                </c:pt>
                <c:pt idx="3">
                  <c:v>345.41</c:v>
                </c:pt>
                <c:pt idx="4">
                  <c:v>379.73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36-42B9-BE6A-A0DFD5860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812.92</c:v>
                </c:pt>
                <c:pt idx="2">
                  <c:v>765.48</c:v>
                </c:pt>
                <c:pt idx="3">
                  <c:v>742.08</c:v>
                </c:pt>
                <c:pt idx="4">
                  <c:v>730.84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36-42B9-BE6A-A0DFD5860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89.93</c:v>
                </c:pt>
                <c:pt idx="2">
                  <c:v>91.24</c:v>
                </c:pt>
                <c:pt idx="3">
                  <c:v>100.28</c:v>
                </c:pt>
                <c:pt idx="4">
                  <c:v>102.81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68-4C3F-8B32-A6FBC6311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85.4</c:v>
                </c:pt>
                <c:pt idx="2">
                  <c:v>87.8</c:v>
                </c:pt>
                <c:pt idx="3">
                  <c:v>86.51</c:v>
                </c:pt>
                <c:pt idx="4">
                  <c:v>89.17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68-4C3F-8B32-A6FBC6311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141.97999999999999</c:v>
                </c:pt>
                <c:pt idx="2">
                  <c:v>141.13999999999999</c:v>
                </c:pt>
                <c:pt idx="3">
                  <c:v>129.55000000000001</c:v>
                </c:pt>
                <c:pt idx="4">
                  <c:v>127.04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B-4CB1-B5ED-43D7BBEAD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188.57</c:v>
                </c:pt>
                <c:pt idx="2">
                  <c:v>187.69</c:v>
                </c:pt>
                <c:pt idx="3">
                  <c:v>188.24</c:v>
                </c:pt>
                <c:pt idx="4">
                  <c:v>184.85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8B-4CB1-B5ED-43D7BBEAD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【78.43】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【630.82】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【138.75】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【41.09】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【8.68】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view="pageBreakPreview" zoomScale="52" zoomScaleNormal="115" zoomScaleSheetLayoutView="52" workbookViewId="0"/>
  </sheetViews>
  <sheetFormatPr defaultColWidth="2.6328125" defaultRowHeight="13" x14ac:dyDescent="0.2"/>
  <cols>
    <col min="1" max="1" width="2.6328125" customWidth="1"/>
    <col min="2" max="62" width="3.7265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2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2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29" t="str">
        <f>データ!H6</f>
        <v>鹿児島県　出水市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2">
      <c r="A8" s="2"/>
      <c r="B8" s="39" t="str">
        <f>データ!I6</f>
        <v>法適用</v>
      </c>
      <c r="C8" s="39"/>
      <c r="D8" s="39"/>
      <c r="E8" s="39"/>
      <c r="F8" s="39"/>
      <c r="G8" s="39"/>
      <c r="H8" s="39"/>
      <c r="I8" s="39" t="str">
        <f>データ!J6</f>
        <v>下水道事業</v>
      </c>
      <c r="J8" s="39"/>
      <c r="K8" s="39"/>
      <c r="L8" s="39"/>
      <c r="M8" s="39"/>
      <c r="N8" s="39"/>
      <c r="O8" s="39"/>
      <c r="P8" s="39" t="str">
        <f>データ!K6</f>
        <v>公共下水道</v>
      </c>
      <c r="Q8" s="39"/>
      <c r="R8" s="39"/>
      <c r="S8" s="39"/>
      <c r="T8" s="39"/>
      <c r="U8" s="39"/>
      <c r="V8" s="39"/>
      <c r="W8" s="39" t="str">
        <f>データ!L6</f>
        <v>Cd1</v>
      </c>
      <c r="X8" s="39"/>
      <c r="Y8" s="39"/>
      <c r="Z8" s="39"/>
      <c r="AA8" s="39"/>
      <c r="AB8" s="39"/>
      <c r="AC8" s="39"/>
      <c r="AD8" s="40" t="str">
        <f>データ!$M$6</f>
        <v>非設置</v>
      </c>
      <c r="AE8" s="40"/>
      <c r="AF8" s="40"/>
      <c r="AG8" s="40"/>
      <c r="AH8" s="40"/>
      <c r="AI8" s="40"/>
      <c r="AJ8" s="40"/>
      <c r="AK8" s="3"/>
      <c r="AL8" s="41">
        <f>データ!S6</f>
        <v>51783</v>
      </c>
      <c r="AM8" s="41"/>
      <c r="AN8" s="41"/>
      <c r="AO8" s="41"/>
      <c r="AP8" s="41"/>
      <c r="AQ8" s="41"/>
      <c r="AR8" s="41"/>
      <c r="AS8" s="41"/>
      <c r="AT8" s="34">
        <f>データ!T6</f>
        <v>329.98</v>
      </c>
      <c r="AU8" s="34"/>
      <c r="AV8" s="34"/>
      <c r="AW8" s="34"/>
      <c r="AX8" s="34"/>
      <c r="AY8" s="34"/>
      <c r="AZ8" s="34"/>
      <c r="BA8" s="34"/>
      <c r="BB8" s="34">
        <f>データ!U6</f>
        <v>156.93</v>
      </c>
      <c r="BC8" s="34"/>
      <c r="BD8" s="34"/>
      <c r="BE8" s="34"/>
      <c r="BF8" s="34"/>
      <c r="BG8" s="34"/>
      <c r="BH8" s="34"/>
      <c r="BI8" s="34"/>
      <c r="BJ8" s="3"/>
      <c r="BK8" s="3"/>
      <c r="BL8" s="35" t="s">
        <v>10</v>
      </c>
      <c r="BM8" s="36"/>
      <c r="BN8" s="37" t="s">
        <v>11</v>
      </c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</row>
    <row r="9" spans="1:78" ht="18.75" customHeight="1" x14ac:dyDescent="0.2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2">
      <c r="A10" s="2"/>
      <c r="B10" s="34" t="str">
        <f>データ!N6</f>
        <v>-</v>
      </c>
      <c r="C10" s="34"/>
      <c r="D10" s="34"/>
      <c r="E10" s="34"/>
      <c r="F10" s="34"/>
      <c r="G10" s="34"/>
      <c r="H10" s="34"/>
      <c r="I10" s="34">
        <f>データ!O6</f>
        <v>63.17</v>
      </c>
      <c r="J10" s="34"/>
      <c r="K10" s="34"/>
      <c r="L10" s="34"/>
      <c r="M10" s="34"/>
      <c r="N10" s="34"/>
      <c r="O10" s="34"/>
      <c r="P10" s="34">
        <f>データ!P6</f>
        <v>44.36</v>
      </c>
      <c r="Q10" s="34"/>
      <c r="R10" s="34"/>
      <c r="S10" s="34"/>
      <c r="T10" s="34"/>
      <c r="U10" s="34"/>
      <c r="V10" s="34"/>
      <c r="W10" s="34">
        <f>データ!Q6</f>
        <v>88.81</v>
      </c>
      <c r="X10" s="34"/>
      <c r="Y10" s="34"/>
      <c r="Z10" s="34"/>
      <c r="AA10" s="34"/>
      <c r="AB10" s="34"/>
      <c r="AC10" s="34"/>
      <c r="AD10" s="41">
        <f>データ!R6</f>
        <v>2310</v>
      </c>
      <c r="AE10" s="41"/>
      <c r="AF10" s="41"/>
      <c r="AG10" s="41"/>
      <c r="AH10" s="41"/>
      <c r="AI10" s="41"/>
      <c r="AJ10" s="41"/>
      <c r="AK10" s="2"/>
      <c r="AL10" s="41">
        <f>データ!V6</f>
        <v>22771</v>
      </c>
      <c r="AM10" s="41"/>
      <c r="AN10" s="41"/>
      <c r="AO10" s="41"/>
      <c r="AP10" s="41"/>
      <c r="AQ10" s="41"/>
      <c r="AR10" s="41"/>
      <c r="AS10" s="41"/>
      <c r="AT10" s="34">
        <f>データ!W6</f>
        <v>9.99</v>
      </c>
      <c r="AU10" s="34"/>
      <c r="AV10" s="34"/>
      <c r="AW10" s="34"/>
      <c r="AX10" s="34"/>
      <c r="AY10" s="34"/>
      <c r="AZ10" s="34"/>
      <c r="BA10" s="34"/>
      <c r="BB10" s="34">
        <f>データ!X6</f>
        <v>2279.38</v>
      </c>
      <c r="BC10" s="34"/>
      <c r="BD10" s="34"/>
      <c r="BE10" s="34"/>
      <c r="BF10" s="34"/>
      <c r="BG10" s="34"/>
      <c r="BH10" s="34"/>
      <c r="BI10" s="34"/>
      <c r="BJ10" s="2"/>
      <c r="BK10" s="2"/>
      <c r="BL10" s="66" t="s">
        <v>22</v>
      </c>
      <c r="BM10" s="67"/>
      <c r="BN10" s="68" t="s">
        <v>23</v>
      </c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9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24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 x14ac:dyDescent="0.2">
      <c r="A14" s="2"/>
      <c r="B14" s="54" t="s">
        <v>25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2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0" t="s">
        <v>114</v>
      </c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2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0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2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0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2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0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2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0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2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0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2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0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2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0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2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0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2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0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2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0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2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0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2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0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2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0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2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0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2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0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2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0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2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0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2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0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2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0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2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0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2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0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2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0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2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0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2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0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2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0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2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0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2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0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2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3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5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0" t="s">
        <v>115</v>
      </c>
      <c r="BM47" s="61"/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1"/>
      <c r="BY47" s="61"/>
      <c r="BZ47" s="62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0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2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0"/>
      <c r="BM49" s="61"/>
      <c r="BN49" s="61"/>
      <c r="BO49" s="61"/>
      <c r="BP49" s="61"/>
      <c r="BQ49" s="61"/>
      <c r="BR49" s="61"/>
      <c r="BS49" s="61"/>
      <c r="BT49" s="61"/>
      <c r="BU49" s="61"/>
      <c r="BV49" s="61"/>
      <c r="BW49" s="61"/>
      <c r="BX49" s="61"/>
      <c r="BY49" s="61"/>
      <c r="BZ49" s="62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0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2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0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2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0"/>
      <c r="BM52" s="61"/>
      <c r="BN52" s="61"/>
      <c r="BO52" s="61"/>
      <c r="BP52" s="61"/>
      <c r="BQ52" s="61"/>
      <c r="BR52" s="61"/>
      <c r="BS52" s="61"/>
      <c r="BT52" s="61"/>
      <c r="BU52" s="61"/>
      <c r="BV52" s="61"/>
      <c r="BW52" s="61"/>
      <c r="BX52" s="61"/>
      <c r="BY52" s="61"/>
      <c r="BZ52" s="62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0"/>
      <c r="BM53" s="61"/>
      <c r="BN53" s="61"/>
      <c r="BO53" s="61"/>
      <c r="BP53" s="61"/>
      <c r="BQ53" s="61"/>
      <c r="BR53" s="61"/>
      <c r="BS53" s="61"/>
      <c r="BT53" s="61"/>
      <c r="BU53" s="61"/>
      <c r="BV53" s="61"/>
      <c r="BW53" s="61"/>
      <c r="BX53" s="61"/>
      <c r="BY53" s="61"/>
      <c r="BZ53" s="62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0"/>
      <c r="BM54" s="61"/>
      <c r="BN54" s="61"/>
      <c r="BO54" s="61"/>
      <c r="BP54" s="61"/>
      <c r="BQ54" s="61"/>
      <c r="BR54" s="61"/>
      <c r="BS54" s="61"/>
      <c r="BT54" s="61"/>
      <c r="BU54" s="61"/>
      <c r="BV54" s="61"/>
      <c r="BW54" s="61"/>
      <c r="BX54" s="61"/>
      <c r="BY54" s="61"/>
      <c r="BZ54" s="62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0"/>
      <c r="BM55" s="61"/>
      <c r="BN55" s="61"/>
      <c r="BO55" s="61"/>
      <c r="BP55" s="61"/>
      <c r="BQ55" s="61"/>
      <c r="BR55" s="61"/>
      <c r="BS55" s="61"/>
      <c r="BT55" s="61"/>
      <c r="BU55" s="61"/>
      <c r="BV55" s="61"/>
      <c r="BW55" s="61"/>
      <c r="BX55" s="61"/>
      <c r="BY55" s="61"/>
      <c r="BZ55" s="62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0"/>
      <c r="BM56" s="61"/>
      <c r="BN56" s="61"/>
      <c r="BO56" s="61"/>
      <c r="BP56" s="61"/>
      <c r="BQ56" s="61"/>
      <c r="BR56" s="61"/>
      <c r="BS56" s="61"/>
      <c r="BT56" s="61"/>
      <c r="BU56" s="61"/>
      <c r="BV56" s="61"/>
      <c r="BW56" s="61"/>
      <c r="BX56" s="61"/>
      <c r="BY56" s="61"/>
      <c r="BZ56" s="62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0"/>
      <c r="BM57" s="61"/>
      <c r="BN57" s="61"/>
      <c r="BO57" s="61"/>
      <c r="BP57" s="61"/>
      <c r="BQ57" s="61"/>
      <c r="BR57" s="61"/>
      <c r="BS57" s="61"/>
      <c r="BT57" s="61"/>
      <c r="BU57" s="61"/>
      <c r="BV57" s="61"/>
      <c r="BW57" s="61"/>
      <c r="BX57" s="61"/>
      <c r="BY57" s="61"/>
      <c r="BZ57" s="62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0"/>
      <c r="BM58" s="61"/>
      <c r="BN58" s="61"/>
      <c r="BO58" s="61"/>
      <c r="BP58" s="61"/>
      <c r="BQ58" s="61"/>
      <c r="BR58" s="61"/>
      <c r="BS58" s="61"/>
      <c r="BT58" s="61"/>
      <c r="BU58" s="61"/>
      <c r="BV58" s="61"/>
      <c r="BW58" s="61"/>
      <c r="BX58" s="61"/>
      <c r="BY58" s="61"/>
      <c r="BZ58" s="62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0"/>
      <c r="BM59" s="61"/>
      <c r="BN59" s="61"/>
      <c r="BO59" s="61"/>
      <c r="BP59" s="61"/>
      <c r="BQ59" s="61"/>
      <c r="BR59" s="61"/>
      <c r="BS59" s="61"/>
      <c r="BT59" s="61"/>
      <c r="BU59" s="61"/>
      <c r="BV59" s="61"/>
      <c r="BW59" s="61"/>
      <c r="BX59" s="61"/>
      <c r="BY59" s="61"/>
      <c r="BZ59" s="62"/>
    </row>
    <row r="60" spans="1:78" ht="13.5" customHeight="1" x14ac:dyDescent="0.2">
      <c r="A60" s="2"/>
      <c r="B60" s="57" t="s">
        <v>28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0"/>
      <c r="BM60" s="61"/>
      <c r="BN60" s="61"/>
      <c r="BO60" s="61"/>
      <c r="BP60" s="61"/>
      <c r="BQ60" s="61"/>
      <c r="BR60" s="61"/>
      <c r="BS60" s="61"/>
      <c r="BT60" s="61"/>
      <c r="BU60" s="61"/>
      <c r="BV60" s="61"/>
      <c r="BW60" s="61"/>
      <c r="BX60" s="61"/>
      <c r="BY60" s="61"/>
      <c r="BZ60" s="62"/>
    </row>
    <row r="61" spans="1:78" ht="13.5" customHeight="1" x14ac:dyDescent="0.2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0"/>
      <c r="BM61" s="61"/>
      <c r="BN61" s="61"/>
      <c r="BO61" s="61"/>
      <c r="BP61" s="61"/>
      <c r="BQ61" s="61"/>
      <c r="BR61" s="61"/>
      <c r="BS61" s="61"/>
      <c r="BT61" s="61"/>
      <c r="BU61" s="61"/>
      <c r="BV61" s="61"/>
      <c r="BW61" s="61"/>
      <c r="BX61" s="61"/>
      <c r="BY61" s="61"/>
      <c r="BZ61" s="62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0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2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3"/>
      <c r="BM63" s="64"/>
      <c r="BN63" s="64"/>
      <c r="BO63" s="64"/>
      <c r="BP63" s="64"/>
      <c r="BQ63" s="64"/>
      <c r="BR63" s="64"/>
      <c r="BS63" s="64"/>
      <c r="BT63" s="64"/>
      <c r="BU63" s="64"/>
      <c r="BV63" s="64"/>
      <c r="BW63" s="64"/>
      <c r="BX63" s="64"/>
      <c r="BY63" s="64"/>
      <c r="BZ63" s="65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0" t="s">
        <v>113</v>
      </c>
      <c r="BM66" s="61"/>
      <c r="BN66" s="61"/>
      <c r="BO66" s="61"/>
      <c r="BP66" s="61"/>
      <c r="BQ66" s="61"/>
      <c r="BR66" s="61"/>
      <c r="BS66" s="61"/>
      <c r="BT66" s="61"/>
      <c r="BU66" s="61"/>
      <c r="BV66" s="61"/>
      <c r="BW66" s="61"/>
      <c r="BX66" s="61"/>
      <c r="BY66" s="61"/>
      <c r="BZ66" s="62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0"/>
      <c r="BM67" s="61"/>
      <c r="BN67" s="61"/>
      <c r="BO67" s="61"/>
      <c r="BP67" s="61"/>
      <c r="BQ67" s="61"/>
      <c r="BR67" s="61"/>
      <c r="BS67" s="61"/>
      <c r="BT67" s="61"/>
      <c r="BU67" s="61"/>
      <c r="BV67" s="61"/>
      <c r="BW67" s="61"/>
      <c r="BX67" s="61"/>
      <c r="BY67" s="61"/>
      <c r="BZ67" s="62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0"/>
      <c r="BM68" s="61"/>
      <c r="BN68" s="61"/>
      <c r="BO68" s="61"/>
      <c r="BP68" s="61"/>
      <c r="BQ68" s="61"/>
      <c r="BR68" s="61"/>
      <c r="BS68" s="61"/>
      <c r="BT68" s="61"/>
      <c r="BU68" s="61"/>
      <c r="BV68" s="61"/>
      <c r="BW68" s="61"/>
      <c r="BX68" s="61"/>
      <c r="BY68" s="61"/>
      <c r="BZ68" s="62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0"/>
      <c r="BM69" s="61"/>
      <c r="BN69" s="61"/>
      <c r="BO69" s="61"/>
      <c r="BP69" s="61"/>
      <c r="BQ69" s="61"/>
      <c r="BR69" s="61"/>
      <c r="BS69" s="61"/>
      <c r="BT69" s="61"/>
      <c r="BU69" s="61"/>
      <c r="BV69" s="61"/>
      <c r="BW69" s="61"/>
      <c r="BX69" s="61"/>
      <c r="BY69" s="61"/>
      <c r="BZ69" s="62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0"/>
      <c r="BM70" s="61"/>
      <c r="BN70" s="61"/>
      <c r="BO70" s="61"/>
      <c r="BP70" s="61"/>
      <c r="BQ70" s="61"/>
      <c r="BR70" s="61"/>
      <c r="BS70" s="61"/>
      <c r="BT70" s="61"/>
      <c r="BU70" s="61"/>
      <c r="BV70" s="61"/>
      <c r="BW70" s="61"/>
      <c r="BX70" s="61"/>
      <c r="BY70" s="61"/>
      <c r="BZ70" s="62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0"/>
      <c r="BM71" s="61"/>
      <c r="BN71" s="61"/>
      <c r="BO71" s="61"/>
      <c r="BP71" s="61"/>
      <c r="BQ71" s="61"/>
      <c r="BR71" s="61"/>
      <c r="BS71" s="61"/>
      <c r="BT71" s="61"/>
      <c r="BU71" s="61"/>
      <c r="BV71" s="61"/>
      <c r="BW71" s="61"/>
      <c r="BX71" s="61"/>
      <c r="BY71" s="61"/>
      <c r="BZ71" s="62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0"/>
      <c r="BM72" s="61"/>
      <c r="BN72" s="61"/>
      <c r="BO72" s="61"/>
      <c r="BP72" s="61"/>
      <c r="BQ72" s="61"/>
      <c r="BR72" s="61"/>
      <c r="BS72" s="61"/>
      <c r="BT72" s="61"/>
      <c r="BU72" s="61"/>
      <c r="BV72" s="61"/>
      <c r="BW72" s="61"/>
      <c r="BX72" s="61"/>
      <c r="BY72" s="61"/>
      <c r="BZ72" s="62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0"/>
      <c r="BM73" s="61"/>
      <c r="BN73" s="61"/>
      <c r="BO73" s="61"/>
      <c r="BP73" s="61"/>
      <c r="BQ73" s="61"/>
      <c r="BR73" s="61"/>
      <c r="BS73" s="61"/>
      <c r="BT73" s="61"/>
      <c r="BU73" s="61"/>
      <c r="BV73" s="61"/>
      <c r="BW73" s="61"/>
      <c r="BX73" s="61"/>
      <c r="BY73" s="61"/>
      <c r="BZ73" s="62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0"/>
      <c r="BM74" s="61"/>
      <c r="BN74" s="61"/>
      <c r="BO74" s="61"/>
      <c r="BP74" s="61"/>
      <c r="BQ74" s="61"/>
      <c r="BR74" s="61"/>
      <c r="BS74" s="61"/>
      <c r="BT74" s="61"/>
      <c r="BU74" s="61"/>
      <c r="BV74" s="61"/>
      <c r="BW74" s="61"/>
      <c r="BX74" s="61"/>
      <c r="BY74" s="61"/>
      <c r="BZ74" s="62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0"/>
      <c r="BM75" s="61"/>
      <c r="BN75" s="61"/>
      <c r="BO75" s="61"/>
      <c r="BP75" s="61"/>
      <c r="BQ75" s="61"/>
      <c r="BR75" s="61"/>
      <c r="BS75" s="61"/>
      <c r="BT75" s="61"/>
      <c r="BU75" s="61"/>
      <c r="BV75" s="61"/>
      <c r="BW75" s="61"/>
      <c r="BX75" s="61"/>
      <c r="BY75" s="61"/>
      <c r="BZ75" s="62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0"/>
      <c r="BM76" s="61"/>
      <c r="BN76" s="61"/>
      <c r="BO76" s="61"/>
      <c r="BP76" s="61"/>
      <c r="BQ76" s="61"/>
      <c r="BR76" s="61"/>
      <c r="BS76" s="61"/>
      <c r="BT76" s="61"/>
      <c r="BU76" s="61"/>
      <c r="BV76" s="61"/>
      <c r="BW76" s="61"/>
      <c r="BX76" s="61"/>
      <c r="BY76" s="61"/>
      <c r="BZ76" s="62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0"/>
      <c r="BM77" s="61"/>
      <c r="BN77" s="61"/>
      <c r="BO77" s="61"/>
      <c r="BP77" s="61"/>
      <c r="BQ77" s="61"/>
      <c r="BR77" s="61"/>
      <c r="BS77" s="61"/>
      <c r="BT77" s="61"/>
      <c r="BU77" s="61"/>
      <c r="BV77" s="61"/>
      <c r="BW77" s="61"/>
      <c r="BX77" s="61"/>
      <c r="BY77" s="61"/>
      <c r="BZ77" s="62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0"/>
      <c r="BM78" s="61"/>
      <c r="BN78" s="61"/>
      <c r="BO78" s="61"/>
      <c r="BP78" s="61"/>
      <c r="BQ78" s="61"/>
      <c r="BR78" s="61"/>
      <c r="BS78" s="61"/>
      <c r="BT78" s="61"/>
      <c r="BU78" s="61"/>
      <c r="BV78" s="61"/>
      <c r="BW78" s="61"/>
      <c r="BX78" s="61"/>
      <c r="BY78" s="61"/>
      <c r="BZ78" s="62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0"/>
      <c r="BM79" s="61"/>
      <c r="BN79" s="61"/>
      <c r="BO79" s="61"/>
      <c r="BP79" s="61"/>
      <c r="BQ79" s="61"/>
      <c r="BR79" s="61"/>
      <c r="BS79" s="61"/>
      <c r="BT79" s="61"/>
      <c r="BU79" s="61"/>
      <c r="BV79" s="61"/>
      <c r="BW79" s="61"/>
      <c r="BX79" s="61"/>
      <c r="BY79" s="61"/>
      <c r="BZ79" s="62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0"/>
      <c r="BM80" s="61"/>
      <c r="BN80" s="61"/>
      <c r="BO80" s="61"/>
      <c r="BP80" s="61"/>
      <c r="BQ80" s="61"/>
      <c r="BR80" s="61"/>
      <c r="BS80" s="61"/>
      <c r="BT80" s="61"/>
      <c r="BU80" s="61"/>
      <c r="BV80" s="61"/>
      <c r="BW80" s="61"/>
      <c r="BX80" s="61"/>
      <c r="BY80" s="61"/>
      <c r="BZ80" s="62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0"/>
      <c r="BM81" s="61"/>
      <c r="BN81" s="61"/>
      <c r="BO81" s="61"/>
      <c r="BP81" s="61"/>
      <c r="BQ81" s="61"/>
      <c r="BR81" s="61"/>
      <c r="BS81" s="61"/>
      <c r="BT81" s="61"/>
      <c r="BU81" s="61"/>
      <c r="BV81" s="61"/>
      <c r="BW81" s="61"/>
      <c r="BX81" s="61"/>
      <c r="BY81" s="61"/>
      <c r="BZ81" s="62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3"/>
      <c r="BM82" s="64"/>
      <c r="BN82" s="64"/>
      <c r="BO82" s="64"/>
      <c r="BP82" s="64"/>
      <c r="BQ82" s="64"/>
      <c r="BR82" s="64"/>
      <c r="BS82" s="64"/>
      <c r="BT82" s="64"/>
      <c r="BU82" s="64"/>
      <c r="BV82" s="64"/>
      <c r="BW82" s="64"/>
      <c r="BX82" s="64"/>
      <c r="BY82" s="64"/>
      <c r="BZ82" s="65"/>
    </row>
    <row r="83" spans="1:78" x14ac:dyDescent="0.2">
      <c r="C83" s="70" t="s">
        <v>30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【105.91】</v>
      </c>
      <c r="F85" s="12" t="str">
        <f>データ!AT6</f>
        <v>【3.03】</v>
      </c>
      <c r="G85" s="12" t="str">
        <f>データ!BE6</f>
        <v>【78.43】</v>
      </c>
      <c r="H85" s="12" t="str">
        <f>データ!BP6</f>
        <v>【630.82】</v>
      </c>
      <c r="I85" s="12" t="str">
        <f>データ!CA6</f>
        <v>【97.81】</v>
      </c>
      <c r="J85" s="12" t="str">
        <f>データ!CL6</f>
        <v>【138.75】</v>
      </c>
      <c r="K85" s="12" t="str">
        <f>データ!CW6</f>
        <v>【58.94】</v>
      </c>
      <c r="L85" s="12" t="str">
        <f>データ!DH6</f>
        <v>【95.91】</v>
      </c>
      <c r="M85" s="12" t="str">
        <f>データ!DS6</f>
        <v>【41.09】</v>
      </c>
      <c r="N85" s="12" t="str">
        <f>データ!ED6</f>
        <v>【8.68】</v>
      </c>
      <c r="O85" s="12" t="str">
        <f>データ!EO6</f>
        <v>【0.22】</v>
      </c>
    </row>
  </sheetData>
  <sheetProtection algorithmName="SHA-512" hashValue="EipDP5MwfQcBaF26iBz06STCYVBd5PfQzsVzBDp4DNV6jbMotIWQhNaAyEMsJNDU+yqlPDOzAvEHGOnT+QesCQ==" saltValue="SXW3F7vfIQh26pUZqINwiw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" x14ac:dyDescent="0.2"/>
  <cols>
    <col min="2" max="144" width="11.9062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2023</v>
      </c>
      <c r="C6" s="19">
        <f t="shared" ref="C6:X6" si="3">C7</f>
        <v>462080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鹿児島県　出水市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Cd1</v>
      </c>
      <c r="M6" s="19" t="str">
        <f t="shared" si="3"/>
        <v>非設置</v>
      </c>
      <c r="N6" s="20" t="str">
        <f t="shared" si="3"/>
        <v>-</v>
      </c>
      <c r="O6" s="20">
        <f t="shared" si="3"/>
        <v>63.17</v>
      </c>
      <c r="P6" s="20">
        <f t="shared" si="3"/>
        <v>44.36</v>
      </c>
      <c r="Q6" s="20">
        <f t="shared" si="3"/>
        <v>88.81</v>
      </c>
      <c r="R6" s="20">
        <f t="shared" si="3"/>
        <v>2310</v>
      </c>
      <c r="S6" s="20">
        <f t="shared" si="3"/>
        <v>51783</v>
      </c>
      <c r="T6" s="20">
        <f t="shared" si="3"/>
        <v>329.98</v>
      </c>
      <c r="U6" s="20">
        <f t="shared" si="3"/>
        <v>156.93</v>
      </c>
      <c r="V6" s="20">
        <f t="shared" si="3"/>
        <v>22771</v>
      </c>
      <c r="W6" s="20">
        <f t="shared" si="3"/>
        <v>9.99</v>
      </c>
      <c r="X6" s="20">
        <f t="shared" si="3"/>
        <v>2279.38</v>
      </c>
      <c r="Y6" s="21" t="str">
        <f>IF(Y7="",NA(),Y7)</f>
        <v>-</v>
      </c>
      <c r="Z6" s="21">
        <f t="shared" ref="Z6:AH6" si="4">IF(Z7="",NA(),Z7)</f>
        <v>104.78</v>
      </c>
      <c r="AA6" s="21">
        <f t="shared" si="4"/>
        <v>105.88</v>
      </c>
      <c r="AB6" s="21">
        <f t="shared" si="4"/>
        <v>104.9</v>
      </c>
      <c r="AC6" s="21">
        <f t="shared" si="4"/>
        <v>110.79</v>
      </c>
      <c r="AD6" s="21" t="str">
        <f t="shared" si="4"/>
        <v>-</v>
      </c>
      <c r="AE6" s="21">
        <f t="shared" si="4"/>
        <v>105.41</v>
      </c>
      <c r="AF6" s="21">
        <f t="shared" si="4"/>
        <v>104.64</v>
      </c>
      <c r="AG6" s="21">
        <f t="shared" si="4"/>
        <v>105.35</v>
      </c>
      <c r="AH6" s="21">
        <f t="shared" si="4"/>
        <v>106.8</v>
      </c>
      <c r="AI6" s="20" t="str">
        <f>IF(AI7="","",IF(AI7="-","【-】","【"&amp;SUBSTITUTE(TEXT(AI7,"#,##0.00"),"-","△")&amp;"】"))</f>
        <v>【105.91】</v>
      </c>
      <c r="AJ6" s="21" t="str">
        <f>IF(AJ7="",NA(),AJ7)</f>
        <v>-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 t="str">
        <f t="shared" si="5"/>
        <v>-</v>
      </c>
      <c r="AP6" s="21">
        <f t="shared" si="5"/>
        <v>25.86</v>
      </c>
      <c r="AQ6" s="21">
        <f t="shared" si="5"/>
        <v>25.76</v>
      </c>
      <c r="AR6" s="21">
        <f t="shared" si="5"/>
        <v>26.07</v>
      </c>
      <c r="AS6" s="21">
        <f t="shared" si="5"/>
        <v>26.89</v>
      </c>
      <c r="AT6" s="20" t="str">
        <f>IF(AT7="","",IF(AT7="-","【-】","【"&amp;SUBSTITUTE(TEXT(AT7,"#,##0.00"),"-","△")&amp;"】"))</f>
        <v>【3.03】</v>
      </c>
      <c r="AU6" s="21" t="str">
        <f>IF(AU7="",NA(),AU7)</f>
        <v>-</v>
      </c>
      <c r="AV6" s="21">
        <f t="shared" ref="AV6:BD6" si="6">IF(AV7="",NA(),AV7)</f>
        <v>28.41</v>
      </c>
      <c r="AW6" s="21">
        <f t="shared" si="6"/>
        <v>26.32</v>
      </c>
      <c r="AX6" s="21">
        <f t="shared" si="6"/>
        <v>25.41</v>
      </c>
      <c r="AY6" s="21">
        <f t="shared" si="6"/>
        <v>36.99</v>
      </c>
      <c r="AZ6" s="21" t="str">
        <f t="shared" si="6"/>
        <v>-</v>
      </c>
      <c r="BA6" s="21">
        <f t="shared" si="6"/>
        <v>58.23</v>
      </c>
      <c r="BB6" s="21">
        <f t="shared" si="6"/>
        <v>65.56</v>
      </c>
      <c r="BC6" s="21">
        <f t="shared" si="6"/>
        <v>65.87</v>
      </c>
      <c r="BD6" s="21">
        <f t="shared" si="6"/>
        <v>77.260000000000005</v>
      </c>
      <c r="BE6" s="20" t="str">
        <f>IF(BE7="","",IF(BE7="-","【-】","【"&amp;SUBSTITUTE(TEXT(BE7,"#,##0.00"),"-","△")&amp;"】"))</f>
        <v>【78.43】</v>
      </c>
      <c r="BF6" s="21" t="str">
        <f>IF(BF7="",NA(),BF7)</f>
        <v>-</v>
      </c>
      <c r="BG6" s="21">
        <f t="shared" ref="BG6:BO6" si="7">IF(BG7="",NA(),BG7)</f>
        <v>428.43</v>
      </c>
      <c r="BH6" s="21">
        <f t="shared" si="7"/>
        <v>426.1</v>
      </c>
      <c r="BI6" s="21">
        <f t="shared" si="7"/>
        <v>345.41</v>
      </c>
      <c r="BJ6" s="21">
        <f t="shared" si="7"/>
        <v>379.73</v>
      </c>
      <c r="BK6" s="21" t="str">
        <f t="shared" si="7"/>
        <v>-</v>
      </c>
      <c r="BL6" s="21">
        <f t="shared" si="7"/>
        <v>812.92</v>
      </c>
      <c r="BM6" s="21">
        <f t="shared" si="7"/>
        <v>765.48</v>
      </c>
      <c r="BN6" s="21">
        <f t="shared" si="7"/>
        <v>742.08</v>
      </c>
      <c r="BO6" s="21">
        <f t="shared" si="7"/>
        <v>730.84</v>
      </c>
      <c r="BP6" s="20" t="str">
        <f>IF(BP7="","",IF(BP7="-","【-】","【"&amp;SUBSTITUTE(TEXT(BP7,"#,##0.00"),"-","△")&amp;"】"))</f>
        <v>【630.82】</v>
      </c>
      <c r="BQ6" s="21" t="str">
        <f>IF(BQ7="",NA(),BQ7)</f>
        <v>-</v>
      </c>
      <c r="BR6" s="21">
        <f t="shared" ref="BR6:BZ6" si="8">IF(BR7="",NA(),BR7)</f>
        <v>89.93</v>
      </c>
      <c r="BS6" s="21">
        <f t="shared" si="8"/>
        <v>91.24</v>
      </c>
      <c r="BT6" s="21">
        <f t="shared" si="8"/>
        <v>100.28</v>
      </c>
      <c r="BU6" s="21">
        <f t="shared" si="8"/>
        <v>102.81</v>
      </c>
      <c r="BV6" s="21" t="str">
        <f t="shared" si="8"/>
        <v>-</v>
      </c>
      <c r="BW6" s="21">
        <f t="shared" si="8"/>
        <v>85.4</v>
      </c>
      <c r="BX6" s="21">
        <f t="shared" si="8"/>
        <v>87.8</v>
      </c>
      <c r="BY6" s="21">
        <f t="shared" si="8"/>
        <v>86.51</v>
      </c>
      <c r="BZ6" s="21">
        <f t="shared" si="8"/>
        <v>89.17</v>
      </c>
      <c r="CA6" s="20" t="str">
        <f>IF(CA7="","",IF(CA7="-","【-】","【"&amp;SUBSTITUTE(TEXT(CA7,"#,##0.00"),"-","△")&amp;"】"))</f>
        <v>【97.81】</v>
      </c>
      <c r="CB6" s="21" t="str">
        <f>IF(CB7="",NA(),CB7)</f>
        <v>-</v>
      </c>
      <c r="CC6" s="21">
        <f t="shared" ref="CC6:CK6" si="9">IF(CC7="",NA(),CC7)</f>
        <v>141.97999999999999</v>
      </c>
      <c r="CD6" s="21">
        <f t="shared" si="9"/>
        <v>141.13999999999999</v>
      </c>
      <c r="CE6" s="21">
        <f t="shared" si="9"/>
        <v>129.55000000000001</v>
      </c>
      <c r="CF6" s="21">
        <f t="shared" si="9"/>
        <v>127.04</v>
      </c>
      <c r="CG6" s="21" t="str">
        <f t="shared" si="9"/>
        <v>-</v>
      </c>
      <c r="CH6" s="21">
        <f t="shared" si="9"/>
        <v>188.57</v>
      </c>
      <c r="CI6" s="21">
        <f t="shared" si="9"/>
        <v>187.69</v>
      </c>
      <c r="CJ6" s="21">
        <f t="shared" si="9"/>
        <v>188.24</v>
      </c>
      <c r="CK6" s="21">
        <f t="shared" si="9"/>
        <v>184.85</v>
      </c>
      <c r="CL6" s="20" t="str">
        <f>IF(CL7="","",IF(CL7="-","【-】","【"&amp;SUBSTITUTE(TEXT(CL7,"#,##0.00"),"-","△")&amp;"】"))</f>
        <v>【138.75】</v>
      </c>
      <c r="CM6" s="21" t="str">
        <f>IF(CM7="",NA(),CM7)</f>
        <v>-</v>
      </c>
      <c r="CN6" s="21">
        <f t="shared" ref="CN6:CV6" si="10">IF(CN7="",NA(),CN7)</f>
        <v>54.76</v>
      </c>
      <c r="CO6" s="21">
        <f t="shared" si="10"/>
        <v>54.05</v>
      </c>
      <c r="CP6" s="21">
        <f t="shared" si="10"/>
        <v>51.95</v>
      </c>
      <c r="CQ6" s="21">
        <f t="shared" si="10"/>
        <v>52.29</v>
      </c>
      <c r="CR6" s="21" t="str">
        <f t="shared" si="10"/>
        <v>-</v>
      </c>
      <c r="CS6" s="21">
        <f t="shared" si="10"/>
        <v>55.84</v>
      </c>
      <c r="CT6" s="21">
        <f t="shared" si="10"/>
        <v>55.78</v>
      </c>
      <c r="CU6" s="21">
        <f t="shared" si="10"/>
        <v>54.86</v>
      </c>
      <c r="CV6" s="21">
        <f t="shared" si="10"/>
        <v>55.04</v>
      </c>
      <c r="CW6" s="20" t="str">
        <f>IF(CW7="","",IF(CW7="-","【-】","【"&amp;SUBSTITUTE(TEXT(CW7,"#,##0.00"),"-","△")&amp;"】"))</f>
        <v>【58.94】</v>
      </c>
      <c r="CX6" s="21" t="str">
        <f>IF(CX7="",NA(),CX7)</f>
        <v>-</v>
      </c>
      <c r="CY6" s="21">
        <f t="shared" ref="CY6:DG6" si="11">IF(CY7="",NA(),CY7)</f>
        <v>89.2</v>
      </c>
      <c r="CZ6" s="21">
        <f t="shared" si="11"/>
        <v>88.93</v>
      </c>
      <c r="DA6" s="21">
        <f t="shared" si="11"/>
        <v>88.64</v>
      </c>
      <c r="DB6" s="21">
        <f t="shared" si="11"/>
        <v>88.11</v>
      </c>
      <c r="DC6" s="21" t="str">
        <f t="shared" si="11"/>
        <v>-</v>
      </c>
      <c r="DD6" s="21">
        <f t="shared" si="11"/>
        <v>92.34</v>
      </c>
      <c r="DE6" s="21">
        <f t="shared" si="11"/>
        <v>91.78</v>
      </c>
      <c r="DF6" s="21">
        <f t="shared" si="11"/>
        <v>91.37</v>
      </c>
      <c r="DG6" s="21">
        <f t="shared" si="11"/>
        <v>91.92</v>
      </c>
      <c r="DH6" s="20" t="str">
        <f>IF(DH7="","",IF(DH7="-","【-】","【"&amp;SUBSTITUTE(TEXT(DH7,"#,##0.00"),"-","△")&amp;"】"))</f>
        <v>【95.91】</v>
      </c>
      <c r="DI6" s="21" t="str">
        <f>IF(DI7="",NA(),DI7)</f>
        <v>-</v>
      </c>
      <c r="DJ6" s="21">
        <f t="shared" ref="DJ6:DR6" si="12">IF(DJ7="",NA(),DJ7)</f>
        <v>4.5599999999999996</v>
      </c>
      <c r="DK6" s="21">
        <f t="shared" si="12"/>
        <v>9.06</v>
      </c>
      <c r="DL6" s="21">
        <f t="shared" si="12"/>
        <v>12.91</v>
      </c>
      <c r="DM6" s="21">
        <f t="shared" si="12"/>
        <v>16.600000000000001</v>
      </c>
      <c r="DN6" s="21" t="str">
        <f t="shared" si="12"/>
        <v>-</v>
      </c>
      <c r="DO6" s="21">
        <f t="shared" si="12"/>
        <v>25.37</v>
      </c>
      <c r="DP6" s="21">
        <f t="shared" si="12"/>
        <v>26.89</v>
      </c>
      <c r="DQ6" s="21">
        <f t="shared" si="12"/>
        <v>29.42</v>
      </c>
      <c r="DR6" s="21">
        <f t="shared" si="12"/>
        <v>31.14</v>
      </c>
      <c r="DS6" s="20" t="str">
        <f>IF(DS7="","",IF(DS7="-","【-】","【"&amp;SUBSTITUTE(TEXT(DS7,"#,##0.00"),"-","△")&amp;"】"))</f>
        <v>【41.09】</v>
      </c>
      <c r="DT6" s="21" t="str">
        <f>IF(DT7="",NA(),DT7)</f>
        <v>-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1" t="str">
        <f t="shared" si="13"/>
        <v>-</v>
      </c>
      <c r="DZ6" s="21">
        <f t="shared" si="13"/>
        <v>0.54</v>
      </c>
      <c r="EA6" s="21">
        <f t="shared" si="13"/>
        <v>0.75</v>
      </c>
      <c r="EB6" s="21">
        <f t="shared" si="13"/>
        <v>0.74</v>
      </c>
      <c r="EC6" s="21">
        <f t="shared" si="13"/>
        <v>0.76</v>
      </c>
      <c r="ED6" s="20" t="str">
        <f>IF(ED7="","",IF(ED7="-","【-】","【"&amp;SUBSTITUTE(TEXT(ED7,"#,##0.00"),"-","△")&amp;"】"))</f>
        <v>【8.68】</v>
      </c>
      <c r="EE6" s="21" t="str">
        <f>IF(EE7="",NA(),EE7)</f>
        <v>-</v>
      </c>
      <c r="EF6" s="21">
        <f t="shared" ref="EF6:EN6" si="14">IF(EF7="",NA(),EF7)</f>
        <v>0.09</v>
      </c>
      <c r="EG6" s="21">
        <f t="shared" si="14"/>
        <v>0.04</v>
      </c>
      <c r="EH6" s="21">
        <f t="shared" si="14"/>
        <v>0.04</v>
      </c>
      <c r="EI6" s="20">
        <f t="shared" si="14"/>
        <v>0</v>
      </c>
      <c r="EJ6" s="21" t="str">
        <f t="shared" si="14"/>
        <v>-</v>
      </c>
      <c r="EK6" s="21">
        <f t="shared" si="14"/>
        <v>0.09</v>
      </c>
      <c r="EL6" s="21">
        <f t="shared" si="14"/>
        <v>0.1</v>
      </c>
      <c r="EM6" s="21">
        <f t="shared" si="14"/>
        <v>7.0000000000000007E-2</v>
      </c>
      <c r="EN6" s="21">
        <f t="shared" si="14"/>
        <v>0.06</v>
      </c>
      <c r="EO6" s="20" t="str">
        <f>IF(EO7="","",IF(EO7="-","【-】","【"&amp;SUBSTITUTE(TEXT(EO7,"#,##0.00"),"-","△")&amp;"】"))</f>
        <v>【0.22】</v>
      </c>
    </row>
    <row r="7" spans="1:148" s="22" customFormat="1" x14ac:dyDescent="0.2">
      <c r="A7" s="14"/>
      <c r="B7" s="23">
        <v>2023</v>
      </c>
      <c r="C7" s="23">
        <v>462080</v>
      </c>
      <c r="D7" s="23">
        <v>46</v>
      </c>
      <c r="E7" s="23">
        <v>17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63.17</v>
      </c>
      <c r="P7" s="24">
        <v>44.36</v>
      </c>
      <c r="Q7" s="24">
        <v>88.81</v>
      </c>
      <c r="R7" s="24">
        <v>2310</v>
      </c>
      <c r="S7" s="24">
        <v>51783</v>
      </c>
      <c r="T7" s="24">
        <v>329.98</v>
      </c>
      <c r="U7" s="24">
        <v>156.93</v>
      </c>
      <c r="V7" s="24">
        <v>22771</v>
      </c>
      <c r="W7" s="24">
        <v>9.99</v>
      </c>
      <c r="X7" s="24">
        <v>2279.38</v>
      </c>
      <c r="Y7" s="24" t="s">
        <v>102</v>
      </c>
      <c r="Z7" s="24">
        <v>104.78</v>
      </c>
      <c r="AA7" s="24">
        <v>105.88</v>
      </c>
      <c r="AB7" s="24">
        <v>104.9</v>
      </c>
      <c r="AC7" s="24">
        <v>110.79</v>
      </c>
      <c r="AD7" s="24" t="s">
        <v>102</v>
      </c>
      <c r="AE7" s="24">
        <v>105.41</v>
      </c>
      <c r="AF7" s="24">
        <v>104.64</v>
      </c>
      <c r="AG7" s="24">
        <v>105.35</v>
      </c>
      <c r="AH7" s="24">
        <v>106.8</v>
      </c>
      <c r="AI7" s="24">
        <v>105.91</v>
      </c>
      <c r="AJ7" s="24" t="s">
        <v>102</v>
      </c>
      <c r="AK7" s="24">
        <v>0</v>
      </c>
      <c r="AL7" s="24">
        <v>0</v>
      </c>
      <c r="AM7" s="24">
        <v>0</v>
      </c>
      <c r="AN7" s="24">
        <v>0</v>
      </c>
      <c r="AO7" s="24" t="s">
        <v>102</v>
      </c>
      <c r="AP7" s="24">
        <v>25.86</v>
      </c>
      <c r="AQ7" s="24">
        <v>25.76</v>
      </c>
      <c r="AR7" s="24">
        <v>26.07</v>
      </c>
      <c r="AS7" s="24">
        <v>26.89</v>
      </c>
      <c r="AT7" s="24">
        <v>3.03</v>
      </c>
      <c r="AU7" s="24" t="s">
        <v>102</v>
      </c>
      <c r="AV7" s="24">
        <v>28.41</v>
      </c>
      <c r="AW7" s="24">
        <v>26.32</v>
      </c>
      <c r="AX7" s="24">
        <v>25.41</v>
      </c>
      <c r="AY7" s="24">
        <v>36.99</v>
      </c>
      <c r="AZ7" s="24" t="s">
        <v>102</v>
      </c>
      <c r="BA7" s="24">
        <v>58.23</v>
      </c>
      <c r="BB7" s="24">
        <v>65.56</v>
      </c>
      <c r="BC7" s="24">
        <v>65.87</v>
      </c>
      <c r="BD7" s="24">
        <v>77.260000000000005</v>
      </c>
      <c r="BE7" s="24">
        <v>78.430000000000007</v>
      </c>
      <c r="BF7" s="24" t="s">
        <v>102</v>
      </c>
      <c r="BG7" s="24">
        <v>428.43</v>
      </c>
      <c r="BH7" s="24">
        <v>426.1</v>
      </c>
      <c r="BI7" s="24">
        <v>345.41</v>
      </c>
      <c r="BJ7" s="24">
        <v>379.73</v>
      </c>
      <c r="BK7" s="24" t="s">
        <v>102</v>
      </c>
      <c r="BL7" s="24">
        <v>812.92</v>
      </c>
      <c r="BM7" s="24">
        <v>765.48</v>
      </c>
      <c r="BN7" s="24">
        <v>742.08</v>
      </c>
      <c r="BO7" s="24">
        <v>730.84</v>
      </c>
      <c r="BP7" s="24">
        <v>630.82000000000005</v>
      </c>
      <c r="BQ7" s="24" t="s">
        <v>102</v>
      </c>
      <c r="BR7" s="24">
        <v>89.93</v>
      </c>
      <c r="BS7" s="24">
        <v>91.24</v>
      </c>
      <c r="BT7" s="24">
        <v>100.28</v>
      </c>
      <c r="BU7" s="24">
        <v>102.81</v>
      </c>
      <c r="BV7" s="24" t="s">
        <v>102</v>
      </c>
      <c r="BW7" s="24">
        <v>85.4</v>
      </c>
      <c r="BX7" s="24">
        <v>87.8</v>
      </c>
      <c r="BY7" s="24">
        <v>86.51</v>
      </c>
      <c r="BZ7" s="24">
        <v>89.17</v>
      </c>
      <c r="CA7" s="24">
        <v>97.81</v>
      </c>
      <c r="CB7" s="24" t="s">
        <v>102</v>
      </c>
      <c r="CC7" s="24">
        <v>141.97999999999999</v>
      </c>
      <c r="CD7" s="24">
        <v>141.13999999999999</v>
      </c>
      <c r="CE7" s="24">
        <v>129.55000000000001</v>
      </c>
      <c r="CF7" s="24">
        <v>127.04</v>
      </c>
      <c r="CG7" s="24" t="s">
        <v>102</v>
      </c>
      <c r="CH7" s="24">
        <v>188.57</v>
      </c>
      <c r="CI7" s="24">
        <v>187.69</v>
      </c>
      <c r="CJ7" s="24">
        <v>188.24</v>
      </c>
      <c r="CK7" s="24">
        <v>184.85</v>
      </c>
      <c r="CL7" s="24">
        <v>138.75</v>
      </c>
      <c r="CM7" s="24" t="s">
        <v>102</v>
      </c>
      <c r="CN7" s="24">
        <v>54.76</v>
      </c>
      <c r="CO7" s="24">
        <v>54.05</v>
      </c>
      <c r="CP7" s="24">
        <v>51.95</v>
      </c>
      <c r="CQ7" s="24">
        <v>52.29</v>
      </c>
      <c r="CR7" s="24" t="s">
        <v>102</v>
      </c>
      <c r="CS7" s="24">
        <v>55.84</v>
      </c>
      <c r="CT7" s="24">
        <v>55.78</v>
      </c>
      <c r="CU7" s="24">
        <v>54.86</v>
      </c>
      <c r="CV7" s="24">
        <v>55.04</v>
      </c>
      <c r="CW7" s="24">
        <v>58.94</v>
      </c>
      <c r="CX7" s="24" t="s">
        <v>102</v>
      </c>
      <c r="CY7" s="24">
        <v>89.2</v>
      </c>
      <c r="CZ7" s="24">
        <v>88.93</v>
      </c>
      <c r="DA7" s="24">
        <v>88.64</v>
      </c>
      <c r="DB7" s="24">
        <v>88.11</v>
      </c>
      <c r="DC7" s="24" t="s">
        <v>102</v>
      </c>
      <c r="DD7" s="24">
        <v>92.34</v>
      </c>
      <c r="DE7" s="24">
        <v>91.78</v>
      </c>
      <c r="DF7" s="24">
        <v>91.37</v>
      </c>
      <c r="DG7" s="24">
        <v>91.92</v>
      </c>
      <c r="DH7" s="24">
        <v>95.91</v>
      </c>
      <c r="DI7" s="24" t="s">
        <v>102</v>
      </c>
      <c r="DJ7" s="24">
        <v>4.5599999999999996</v>
      </c>
      <c r="DK7" s="24">
        <v>9.06</v>
      </c>
      <c r="DL7" s="24">
        <v>12.91</v>
      </c>
      <c r="DM7" s="24">
        <v>16.600000000000001</v>
      </c>
      <c r="DN7" s="24" t="s">
        <v>102</v>
      </c>
      <c r="DO7" s="24">
        <v>25.37</v>
      </c>
      <c r="DP7" s="24">
        <v>26.89</v>
      </c>
      <c r="DQ7" s="24">
        <v>29.42</v>
      </c>
      <c r="DR7" s="24">
        <v>31.14</v>
      </c>
      <c r="DS7" s="24">
        <v>41.09</v>
      </c>
      <c r="DT7" s="24" t="s">
        <v>102</v>
      </c>
      <c r="DU7" s="24">
        <v>0</v>
      </c>
      <c r="DV7" s="24">
        <v>0</v>
      </c>
      <c r="DW7" s="24">
        <v>0</v>
      </c>
      <c r="DX7" s="24">
        <v>0</v>
      </c>
      <c r="DY7" s="24" t="s">
        <v>102</v>
      </c>
      <c r="DZ7" s="24">
        <v>0.54</v>
      </c>
      <c r="EA7" s="24">
        <v>0.75</v>
      </c>
      <c r="EB7" s="24">
        <v>0.74</v>
      </c>
      <c r="EC7" s="24">
        <v>0.76</v>
      </c>
      <c r="ED7" s="24">
        <v>8.68</v>
      </c>
      <c r="EE7" s="24" t="s">
        <v>102</v>
      </c>
      <c r="EF7" s="24">
        <v>0.09</v>
      </c>
      <c r="EG7" s="24">
        <v>0.04</v>
      </c>
      <c r="EH7" s="24">
        <v>0.04</v>
      </c>
      <c r="EI7" s="24">
        <v>0</v>
      </c>
      <c r="EJ7" s="24" t="s">
        <v>102</v>
      </c>
      <c r="EK7" s="24">
        <v>0.09</v>
      </c>
      <c r="EL7" s="24">
        <v>0.1</v>
      </c>
      <c r="EM7" s="24">
        <v>7.0000000000000007E-2</v>
      </c>
      <c r="EN7" s="24">
        <v>0.06</v>
      </c>
      <c r="EO7" s="24">
        <v>0.22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36892</v>
      </c>
      <c r="C10" s="27">
        <f t="shared" ref="C10:F10" si="15">DATEVALUE($B7-C11&amp;"/1/"&amp;C12)</f>
        <v>37257</v>
      </c>
      <c r="D10" s="27">
        <f t="shared" si="15"/>
        <v>37623</v>
      </c>
      <c r="E10" s="27">
        <f t="shared" si="15"/>
        <v>37989</v>
      </c>
      <c r="F10" s="27">
        <f t="shared" si="15"/>
        <v>38356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110</v>
      </c>
      <c r="D13" t="s">
        <v>110</v>
      </c>
      <c r="E13" t="s">
        <v>110</v>
      </c>
      <c r="F13" t="s">
        <v>111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2025-02-27T05:14:01Z</cp:lastPrinted>
  <dcterms:created xsi:type="dcterms:W3CDTF">2025-01-24T07:07:41Z</dcterms:created>
  <dcterms:modified xsi:type="dcterms:W3CDTF">2025-02-27T05:14:05Z</dcterms:modified>
  <cp:category/>
</cp:coreProperties>
</file>