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35　瀬戸内町◎\"/>
    </mc:Choice>
  </mc:AlternateContent>
  <workbookProtection workbookAlgorithmName="SHA-512" workbookHashValue="GZkW82ewuap+XBu+2EdW4gj2Ou6abnjf14ol1hos/0iAbuBV6ys24AVpNCBOBdrH5jwSEzRCltP7et2B4+pttw==" workbookSaltValue="sZReoSo0xtJn9Y5Od6sMtQ==" workbookSpinCount="100000" lockStructure="1"/>
  <bookViews>
    <workbookView xWindow="0" yWindow="0" windowWidth="28800" windowHeight="1246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<sst xmlns="http://schemas.openxmlformats.org/spreadsheetml/2006/main" count="236" uniqueCount="116">
  <si>
    <t>人口（人）</t>
    <rPh sb="0" eb="2">
      <t>ジンコウ</t>
    </rPh>
    <rPh sb="3" eb="4">
      <t>ヒト</t>
    </rPh>
    <phoneticPr fontId="1"/>
  </si>
  <si>
    <t>経営比較分析表（令和4年度決算）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</si>
  <si>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</si>
  <si>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</si>
  <si>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</si>
  <si>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</si>
  <si>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</si>
  <si>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</si>
  <si>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</si>
  <si>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</si>
  <si>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</si>
  <si>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</si>
  <si>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</si>
  <si>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</si>
  <si>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</si>
  <si>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令和4年度全国平均</t>
    <rPh sb="0" eb="2">
      <t>レイワ</t>
    </rPh>
    <rPh sb="3" eb="5">
      <t>ネンド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</si>
  <si>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</si>
  <si>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</si>
  <si>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</si>
  <si>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</si>
  <si>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</si>
  <si>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</si>
  <si>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</si>
  <si>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</si>
  <si>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</si>
  <si>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</si>
  <si>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</si>
  <si>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</si>
  <si>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</si>
  <si>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</si>
  <si>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</si>
  <si>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</si>
  <si>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</si>
  <si>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</si>
  <si>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</si>
  <si>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</si>
  <si>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</si>
  <si>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</si>
  <si>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</si>
  <si>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</si>
  <si>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</si>
  <si>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</si>
  <si>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</si>
  <si>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</si>
  <si>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</si>
  <si>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</si>
  <si>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</si>
  <si>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</si>
  <si>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</si>
  <si>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</si>
  <si>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</si>
  <si>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</si>
  <si>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</si>
  <si>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</si>
  <si>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</si>
  <si>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</si>
  <si>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</si>
  <si>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</si>
  <si>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</si>
  <si>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</si>
  <si>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</si>
  <si>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</si>
  <si>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</si>
  <si>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</si>
  <si>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</si>
  <si>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</si>
  <si>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</si>
  <si>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</si>
  <si>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</si>
  <si>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</si>
  <si>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</si>
  <si>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</si>
  <si>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</si>
  <si>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</si>
  <si>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</si>
  <si>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</si>
  <si>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</si>
  <si>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</si>
  <si>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</si>
  <si>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</si>
  <si>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</si>
  <si>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</si>
  <si>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</si>
  <si>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</si>
  <si>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</si>
  <si>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</si>
  <si>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</si>
  <si>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</si>
  <si>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</si>
  <si>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</si>
  <si>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</si>
  <si>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</si>
  <si>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</si>
  <si>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</si>
  <si>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</si>
  <si>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</si>
  <si>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鹿児島県　瀬戸内町</t>
  </si>
  <si>
    <t>法非適用</t>
  </si>
  <si>
    <t>下水道事業</t>
  </si>
  <si>
    <t>農業集落排水</t>
  </si>
  <si>
    <t>F2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</si>
  <si>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</si>
  <si>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</si>
  <si>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</si>
  <si>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</si>
  <si>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</si>
  <si>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</si>
  <si>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</si>
  <si>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</si>
  <si>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</si>
  <si>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</si>
  <si>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</si>
  <si>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</si>
  <si>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現在、管渠の改築等は行っておらず、処理施設（機械設備）の更新を令和6年度（予定）にかけて進めているところである。</t>
  </si>
  <si>
    <t>①　収益的収支比率は一般会計からの繰入金により、安定しているが主な内容が地方債元利償還金である。
⑤　電気料等の上昇が見受けられる。収納率はほぼ100％であることから、今後は更なる費用削減に加え、使用料の見直しについても検討する必要がある。
⑦⑧　新たな家屋に対しては水洗化を進めているところである。水洗化率が前年度と比べ僅かに増加している。</t>
    <rPh sb="5" eb="7">
      <t>シュウシ</t>
    </rPh>
    <rPh sb="7" eb="9">
      <t>ヒリツ</t>
    </rPh>
    <rPh sb="10" eb="12">
      <t>イッパン</t>
    </rPh>
    <rPh sb="12" eb="14">
      <t>カイケイ</t>
    </rPh>
    <rPh sb="17" eb="19">
      <t>クリイレ</t>
    </rPh>
    <rPh sb="19" eb="20">
      <t>キン</t>
    </rPh>
    <rPh sb="24" eb="26">
      <t>アンテイ</t>
    </rPh>
    <rPh sb="31" eb="32">
      <t>オモ</t>
    </rPh>
    <rPh sb="33" eb="35">
      <t>ナイヨウ</t>
    </rPh>
    <rPh sb="51" eb="53">
      <t>デンキ</t>
    </rPh>
    <rPh sb="53" eb="54">
      <t>リョウ</t>
    </rPh>
    <rPh sb="54" eb="55">
      <t>トウ</t>
    </rPh>
    <rPh sb="56" eb="58">
      <t>ジョウショウ</t>
    </rPh>
    <rPh sb="59" eb="61">
      <t>ミウ</t>
    </rPh>
    <rPh sb="161" eb="162">
      <t>ワズ</t>
    </rPh>
    <rPh sb="164" eb="166">
      <t>ゾウカ</t>
    </rPh>
    <phoneticPr fontId="1"/>
  </si>
  <si>
    <t>令和元年度の自衛隊宿舎開設により、経営状況は改善傾向にある。人口増加に伴う処理水量の増大等、施設の老朽化は当初の想定を上回るペースで進んでいる。今現在、その更新投資を使用料収入では賄えていないため、将来の事業継続に向けては使用料の見直しを検討する等、抜本的な対策を講じながら経営改善を図っ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</si>
</sst>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6" fillId="0" borderId="0" xfId="0" applyFont="1">
      <alignment vertical="center"/>
    </xf>
    <xf numFmtId="181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2.8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0-4527-9734-9B5088D4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0-4527-9734-9B5088D4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42.86</c:v>
                </c:pt>
                <c:pt idx="1">
                  <c:v>54.33</c:v>
                </c:pt>
                <c:pt idx="2">
                  <c:v>57.38</c:v>
                </c:pt>
                <c:pt idx="3">
                  <c:v>61.59</c:v>
                </c:pt>
                <c:pt idx="4">
                  <c:v>57.38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8-4459-86E0-9EBD9E1C9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8-4459-86E0-9EBD9E1C9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49.8</c:v>
                </c:pt>
                <c:pt idx="1">
                  <c:v>58.79</c:v>
                </c:pt>
                <c:pt idx="2">
                  <c:v>64.650000000000006</c:v>
                </c:pt>
                <c:pt idx="3">
                  <c:v>60.66</c:v>
                </c:pt>
                <c:pt idx="4">
                  <c:v>65.3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A-43EE-91B3-FA86A796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A-43EE-91B3-FA86A796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168.35</c:v>
                </c:pt>
                <c:pt idx="3">
                  <c:v>82.08</c:v>
                </c:pt>
                <c:pt idx="4">
                  <c:v>100.51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8-447E-8002-727C3ADC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8-447E-8002-727C3ADC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0-42EA-81A0-6E57A8BD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2EA-81A0-6E57A8BD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E-4530-82BB-F7B0389AC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E-4530-82BB-F7B0389AC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1-4682-BA2C-5D6FB20CD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1-4682-BA2C-5D6FB20CD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148-A287-4A433379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148-A287-4A433379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C-495A-9A4C-4903FCCD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C-495A-9A4C-4903FCCD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41.09</c:v>
                </c:pt>
                <c:pt idx="1">
                  <c:v>94.59</c:v>
                </c:pt>
                <c:pt idx="2">
                  <c:v>64.14</c:v>
                </c:pt>
                <c:pt idx="3">
                  <c:v>71.099999999999994</c:v>
                </c:pt>
                <c:pt idx="4">
                  <c:v>46.83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D-4C9F-B573-FECBB485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D-4C9F-B573-FECBB485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298.55</c:v>
                </c:pt>
                <c:pt idx="1">
                  <c:v>125.35</c:v>
                </c:pt>
                <c:pt idx="2">
                  <c:v>183.51</c:v>
                </c:pt>
                <c:pt idx="3">
                  <c:v>161.09</c:v>
                </c:pt>
                <c:pt idx="4">
                  <c:v>246.57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A-4F60-9ABD-E4CA5CD7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A-4F60-9ABD-E4CA5CD7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【809.19】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【87.30】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【52.55】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【273.68】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【57.02】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52" zoomScaleNormal="52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</row>
    <row r="3" spans="1:78" ht="9.75" customHeight="1" x14ac:dyDescent="0.15">
      <c r="A3" s="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</row>
    <row r="4" spans="1:78" ht="9.75" customHeight="1" x14ac:dyDescent="0.15">
      <c r="A4" s="2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鹿児島県　瀬戸内町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6</v>
      </c>
      <c r="C7" s="30"/>
      <c r="D7" s="30"/>
      <c r="E7" s="30"/>
      <c r="F7" s="30"/>
      <c r="G7" s="30"/>
      <c r="H7" s="30"/>
      <c r="I7" s="30" t="s">
        <v>12</v>
      </c>
      <c r="J7" s="30"/>
      <c r="K7" s="30"/>
      <c r="L7" s="30"/>
      <c r="M7" s="30"/>
      <c r="N7" s="30"/>
      <c r="O7" s="30"/>
      <c r="P7" s="30" t="s">
        <v>5</v>
      </c>
      <c r="Q7" s="30"/>
      <c r="R7" s="30"/>
      <c r="S7" s="30"/>
      <c r="T7" s="30"/>
      <c r="U7" s="30"/>
      <c r="V7" s="30"/>
      <c r="W7" s="30" t="s">
        <v>14</v>
      </c>
      <c r="X7" s="30"/>
      <c r="Y7" s="30"/>
      <c r="Z7" s="30"/>
      <c r="AA7" s="30"/>
      <c r="AB7" s="30"/>
      <c r="AC7" s="30"/>
      <c r="AD7" s="30" t="s">
        <v>4</v>
      </c>
      <c r="AE7" s="30"/>
      <c r="AF7" s="30"/>
      <c r="AG7" s="30"/>
      <c r="AH7" s="30"/>
      <c r="AI7" s="30"/>
      <c r="AJ7" s="30"/>
      <c r="AK7" s="3"/>
      <c r="AL7" s="30" t="s">
        <v>0</v>
      </c>
      <c r="AM7" s="30"/>
      <c r="AN7" s="30"/>
      <c r="AO7" s="30"/>
      <c r="AP7" s="30"/>
      <c r="AQ7" s="30"/>
      <c r="AR7" s="30"/>
      <c r="AS7" s="30"/>
      <c r="AT7" s="30" t="s">
        <v>10</v>
      </c>
      <c r="AU7" s="30"/>
      <c r="AV7" s="30"/>
      <c r="AW7" s="30"/>
      <c r="AX7" s="30"/>
      <c r="AY7" s="30"/>
      <c r="AZ7" s="30"/>
      <c r="BA7" s="30"/>
      <c r="BB7" s="30" t="s">
        <v>16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17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農業集落排水</v>
      </c>
      <c r="Q8" s="34"/>
      <c r="R8" s="34"/>
      <c r="S8" s="34"/>
      <c r="T8" s="34"/>
      <c r="U8" s="34"/>
      <c r="V8" s="34"/>
      <c r="W8" s="34" t="str">
        <f>データ!L6</f>
        <v>F2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8442</v>
      </c>
      <c r="AM8" s="36"/>
      <c r="AN8" s="36"/>
      <c r="AO8" s="36"/>
      <c r="AP8" s="36"/>
      <c r="AQ8" s="36"/>
      <c r="AR8" s="36"/>
      <c r="AS8" s="36"/>
      <c r="AT8" s="37">
        <f>データ!T6</f>
        <v>239.65</v>
      </c>
      <c r="AU8" s="37"/>
      <c r="AV8" s="37"/>
      <c r="AW8" s="37"/>
      <c r="AX8" s="37"/>
      <c r="AY8" s="37"/>
      <c r="AZ8" s="37"/>
      <c r="BA8" s="37"/>
      <c r="BB8" s="37">
        <f>データ!U6</f>
        <v>35.229999999999997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11</v>
      </c>
      <c r="BM8" s="39"/>
      <c r="BN8" s="40" t="s">
        <v>19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21</v>
      </c>
      <c r="C9" s="30"/>
      <c r="D9" s="30"/>
      <c r="E9" s="30"/>
      <c r="F9" s="30"/>
      <c r="G9" s="30"/>
      <c r="H9" s="30"/>
      <c r="I9" s="30" t="s">
        <v>22</v>
      </c>
      <c r="J9" s="30"/>
      <c r="K9" s="30"/>
      <c r="L9" s="30"/>
      <c r="M9" s="30"/>
      <c r="N9" s="30"/>
      <c r="O9" s="30"/>
      <c r="P9" s="30" t="s">
        <v>23</v>
      </c>
      <c r="Q9" s="30"/>
      <c r="R9" s="30"/>
      <c r="S9" s="30"/>
      <c r="T9" s="30"/>
      <c r="U9" s="30"/>
      <c r="V9" s="30"/>
      <c r="W9" s="30" t="s">
        <v>26</v>
      </c>
      <c r="X9" s="30"/>
      <c r="Y9" s="30"/>
      <c r="Z9" s="30"/>
      <c r="AA9" s="30"/>
      <c r="AB9" s="30"/>
      <c r="AC9" s="30"/>
      <c r="AD9" s="30" t="s">
        <v>20</v>
      </c>
      <c r="AE9" s="30"/>
      <c r="AF9" s="30"/>
      <c r="AG9" s="30"/>
      <c r="AH9" s="30"/>
      <c r="AI9" s="30"/>
      <c r="AJ9" s="30"/>
      <c r="AK9" s="3"/>
      <c r="AL9" s="30" t="s">
        <v>29</v>
      </c>
      <c r="AM9" s="30"/>
      <c r="AN9" s="30"/>
      <c r="AO9" s="30"/>
      <c r="AP9" s="30"/>
      <c r="AQ9" s="30"/>
      <c r="AR9" s="30"/>
      <c r="AS9" s="30"/>
      <c r="AT9" s="30" t="s">
        <v>30</v>
      </c>
      <c r="AU9" s="30"/>
      <c r="AV9" s="30"/>
      <c r="AW9" s="30"/>
      <c r="AX9" s="30"/>
      <c r="AY9" s="30"/>
      <c r="AZ9" s="30"/>
      <c r="BA9" s="30"/>
      <c r="BB9" s="30" t="s">
        <v>33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34</v>
      </c>
      <c r="BM9" s="43"/>
      <c r="BN9" s="44" t="s">
        <v>36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8.8000000000000007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2860</v>
      </c>
      <c r="AE10" s="36"/>
      <c r="AF10" s="36"/>
      <c r="AG10" s="36"/>
      <c r="AH10" s="36"/>
      <c r="AI10" s="36"/>
      <c r="AJ10" s="36"/>
      <c r="AK10" s="2"/>
      <c r="AL10" s="36">
        <f>データ!V6</f>
        <v>732</v>
      </c>
      <c r="AM10" s="36"/>
      <c r="AN10" s="36"/>
      <c r="AO10" s="36"/>
      <c r="AP10" s="36"/>
      <c r="AQ10" s="36"/>
      <c r="AR10" s="36"/>
      <c r="AS10" s="36"/>
      <c r="AT10" s="37">
        <f>データ!W6</f>
        <v>0.49</v>
      </c>
      <c r="AU10" s="37"/>
      <c r="AV10" s="37"/>
      <c r="AW10" s="37"/>
      <c r="AX10" s="37"/>
      <c r="AY10" s="37"/>
      <c r="AZ10" s="37"/>
      <c r="BA10" s="37"/>
      <c r="BB10" s="37">
        <f>データ!X6</f>
        <v>1493.88</v>
      </c>
      <c r="BC10" s="37"/>
      <c r="BD10" s="37"/>
      <c r="BE10" s="37"/>
      <c r="BF10" s="37"/>
      <c r="BG10" s="37"/>
      <c r="BH10" s="37"/>
      <c r="BI10" s="37"/>
      <c r="BJ10" s="2"/>
      <c r="BK10" s="2"/>
      <c r="BL10" s="46" t="s">
        <v>37</v>
      </c>
      <c r="BM10" s="47"/>
      <c r="BN10" s="48" t="s">
        <v>15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39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28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40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6" t="s">
        <v>114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60" t="s">
        <v>42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6" t="s">
        <v>113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15">
      <c r="A60" s="2"/>
      <c r="B60" s="57" t="s">
        <v>9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60" t="s">
        <v>8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6" t="s">
        <v>115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 x14ac:dyDescent="0.15">
      <c r="C83" s="50" t="s">
        <v>43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</row>
    <row r="84" spans="1:78" x14ac:dyDescent="0.15">
      <c r="C84" s="2"/>
    </row>
    <row r="85" spans="1:78" hidden="1" x14ac:dyDescent="0.15">
      <c r="B85" s="6" t="s">
        <v>44</v>
      </c>
      <c r="C85" s="6"/>
      <c r="D85" s="6"/>
      <c r="E85" s="6" t="s">
        <v>46</v>
      </c>
      <c r="F85" s="6" t="s">
        <v>47</v>
      </c>
      <c r="G85" s="6" t="s">
        <v>48</v>
      </c>
      <c r="H85" s="6" t="s">
        <v>41</v>
      </c>
      <c r="I85" s="6" t="s">
        <v>7</v>
      </c>
      <c r="J85" s="6" t="s">
        <v>49</v>
      </c>
      <c r="K85" s="6" t="s">
        <v>50</v>
      </c>
      <c r="L85" s="6" t="s">
        <v>32</v>
      </c>
      <c r="M85" s="6" t="s">
        <v>35</v>
      </c>
      <c r="N85" s="6" t="s">
        <v>51</v>
      </c>
      <c r="O85" s="6" t="s">
        <v>53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38</v>
      </c>
      <c r="G86" s="6" t="s">
        <v>38</v>
      </c>
      <c r="H86" s="6" t="str">
        <f>データ!BP6</f>
        <v>【809.19】</v>
      </c>
      <c r="I86" s="6" t="str">
        <f>データ!CA6</f>
        <v>【57.02】</v>
      </c>
      <c r="J86" s="6" t="str">
        <f>データ!CL6</f>
        <v>【273.68】</v>
      </c>
      <c r="K86" s="6" t="str">
        <f>データ!CW6</f>
        <v>【52.55】</v>
      </c>
      <c r="L86" s="6" t="str">
        <f>データ!DH6</f>
        <v>【87.30】</v>
      </c>
      <c r="M86" s="6" t="s">
        <v>38</v>
      </c>
      <c r="N86" s="6" t="s">
        <v>38</v>
      </c>
      <c r="O86" s="6" t="str">
        <f>データ!EO6</f>
        <v>【0.02】</v>
      </c>
    </row>
  </sheetData>
  <sheetProtection algorithmName="SHA-512" hashValue="MdFsgx1M2kcBC6oXMCQHB/Ylg3VhBUZRvB699zNdLDElcXwqz89jJqreJxMEt1l3Wz9TV8PjUwNV81SAv+j19A==" saltValue="gxtz58XCIhLM2r4643sDiw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14" t="s">
        <v>56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5" x14ac:dyDescent="0.15">
      <c r="A3" s="14" t="s">
        <v>18</v>
      </c>
      <c r="B3" s="16" t="s">
        <v>31</v>
      </c>
      <c r="C3" s="16" t="s">
        <v>58</v>
      </c>
      <c r="D3" s="16" t="s">
        <v>59</v>
      </c>
      <c r="E3" s="16" t="s">
        <v>3</v>
      </c>
      <c r="F3" s="16" t="s">
        <v>2</v>
      </c>
      <c r="G3" s="16" t="s">
        <v>25</v>
      </c>
      <c r="H3" s="74" t="s">
        <v>55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72" t="s">
        <v>52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9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5" x14ac:dyDescent="0.15">
      <c r="A4" s="14" t="s">
        <v>60</v>
      </c>
      <c r="B4" s="17"/>
      <c r="C4" s="17"/>
      <c r="D4" s="17"/>
      <c r="E4" s="17"/>
      <c r="F4" s="17"/>
      <c r="G4" s="17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24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45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27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62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13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61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64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65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66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67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68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5" x14ac:dyDescent="0.15">
      <c r="A5" s="14" t="s">
        <v>69</v>
      </c>
      <c r="B5" s="18"/>
      <c r="C5" s="18"/>
      <c r="D5" s="18"/>
      <c r="E5" s="18"/>
      <c r="F5" s="18"/>
      <c r="G5" s="18"/>
      <c r="H5" s="23" t="s">
        <v>57</v>
      </c>
      <c r="I5" s="23" t="s">
        <v>70</v>
      </c>
      <c r="J5" s="23" t="s">
        <v>71</v>
      </c>
      <c r="K5" s="23" t="s">
        <v>72</v>
      </c>
      <c r="L5" s="23" t="s">
        <v>73</v>
      </c>
      <c r="M5" s="23" t="s">
        <v>4</v>
      </c>
      <c r="N5" s="23" t="s">
        <v>74</v>
      </c>
      <c r="O5" s="23" t="s">
        <v>75</v>
      </c>
      <c r="P5" s="23" t="s">
        <v>76</v>
      </c>
      <c r="Q5" s="23" t="s">
        <v>77</v>
      </c>
      <c r="R5" s="23" t="s">
        <v>78</v>
      </c>
      <c r="S5" s="23" t="s">
        <v>79</v>
      </c>
      <c r="T5" s="23" t="s">
        <v>80</v>
      </c>
      <c r="U5" s="23" t="s">
        <v>63</v>
      </c>
      <c r="V5" s="23" t="s">
        <v>81</v>
      </c>
      <c r="W5" s="23" t="s">
        <v>82</v>
      </c>
      <c r="X5" s="23" t="s">
        <v>83</v>
      </c>
      <c r="Y5" s="23" t="s">
        <v>84</v>
      </c>
      <c r="Z5" s="23" t="s">
        <v>85</v>
      </c>
      <c r="AA5" s="23" t="s">
        <v>86</v>
      </c>
      <c r="AB5" s="23" t="s">
        <v>87</v>
      </c>
      <c r="AC5" s="23" t="s">
        <v>88</v>
      </c>
      <c r="AD5" s="23" t="s">
        <v>90</v>
      </c>
      <c r="AE5" s="23" t="s">
        <v>91</v>
      </c>
      <c r="AF5" s="23" t="s">
        <v>92</v>
      </c>
      <c r="AG5" s="23" t="s">
        <v>93</v>
      </c>
      <c r="AH5" s="23" t="s">
        <v>94</v>
      </c>
      <c r="AI5" s="23" t="s">
        <v>44</v>
      </c>
      <c r="AJ5" s="23" t="s">
        <v>84</v>
      </c>
      <c r="AK5" s="23" t="s">
        <v>85</v>
      </c>
      <c r="AL5" s="23" t="s">
        <v>86</v>
      </c>
      <c r="AM5" s="23" t="s">
        <v>87</v>
      </c>
      <c r="AN5" s="23" t="s">
        <v>88</v>
      </c>
      <c r="AO5" s="23" t="s">
        <v>90</v>
      </c>
      <c r="AP5" s="23" t="s">
        <v>91</v>
      </c>
      <c r="AQ5" s="23" t="s">
        <v>92</v>
      </c>
      <c r="AR5" s="23" t="s">
        <v>93</v>
      </c>
      <c r="AS5" s="23" t="s">
        <v>94</v>
      </c>
      <c r="AT5" s="23" t="s">
        <v>89</v>
      </c>
      <c r="AU5" s="23" t="s">
        <v>84</v>
      </c>
      <c r="AV5" s="23" t="s">
        <v>85</v>
      </c>
      <c r="AW5" s="23" t="s">
        <v>86</v>
      </c>
      <c r="AX5" s="23" t="s">
        <v>87</v>
      </c>
      <c r="AY5" s="23" t="s">
        <v>88</v>
      </c>
      <c r="AZ5" s="23" t="s">
        <v>90</v>
      </c>
      <c r="BA5" s="23" t="s">
        <v>91</v>
      </c>
      <c r="BB5" s="23" t="s">
        <v>92</v>
      </c>
      <c r="BC5" s="23" t="s">
        <v>93</v>
      </c>
      <c r="BD5" s="23" t="s">
        <v>94</v>
      </c>
      <c r="BE5" s="23" t="s">
        <v>89</v>
      </c>
      <c r="BF5" s="23" t="s">
        <v>84</v>
      </c>
      <c r="BG5" s="23" t="s">
        <v>85</v>
      </c>
      <c r="BH5" s="23" t="s">
        <v>86</v>
      </c>
      <c r="BI5" s="23" t="s">
        <v>87</v>
      </c>
      <c r="BJ5" s="23" t="s">
        <v>88</v>
      </c>
      <c r="BK5" s="23" t="s">
        <v>90</v>
      </c>
      <c r="BL5" s="23" t="s">
        <v>91</v>
      </c>
      <c r="BM5" s="23" t="s">
        <v>92</v>
      </c>
      <c r="BN5" s="23" t="s">
        <v>93</v>
      </c>
      <c r="BO5" s="23" t="s">
        <v>94</v>
      </c>
      <c r="BP5" s="23" t="s">
        <v>89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90</v>
      </c>
      <c r="BW5" s="23" t="s">
        <v>91</v>
      </c>
      <c r="BX5" s="23" t="s">
        <v>92</v>
      </c>
      <c r="BY5" s="23" t="s">
        <v>93</v>
      </c>
      <c r="BZ5" s="23" t="s">
        <v>94</v>
      </c>
      <c r="CA5" s="23" t="s">
        <v>89</v>
      </c>
      <c r="CB5" s="23" t="s">
        <v>84</v>
      </c>
      <c r="CC5" s="23" t="s">
        <v>85</v>
      </c>
      <c r="CD5" s="23" t="s">
        <v>86</v>
      </c>
      <c r="CE5" s="23" t="s">
        <v>87</v>
      </c>
      <c r="CF5" s="23" t="s">
        <v>88</v>
      </c>
      <c r="CG5" s="23" t="s">
        <v>90</v>
      </c>
      <c r="CH5" s="23" t="s">
        <v>91</v>
      </c>
      <c r="CI5" s="23" t="s">
        <v>92</v>
      </c>
      <c r="CJ5" s="23" t="s">
        <v>93</v>
      </c>
      <c r="CK5" s="23" t="s">
        <v>94</v>
      </c>
      <c r="CL5" s="23" t="s">
        <v>89</v>
      </c>
      <c r="CM5" s="23" t="s">
        <v>84</v>
      </c>
      <c r="CN5" s="23" t="s">
        <v>85</v>
      </c>
      <c r="CO5" s="23" t="s">
        <v>86</v>
      </c>
      <c r="CP5" s="23" t="s">
        <v>87</v>
      </c>
      <c r="CQ5" s="23" t="s">
        <v>88</v>
      </c>
      <c r="CR5" s="23" t="s">
        <v>90</v>
      </c>
      <c r="CS5" s="23" t="s">
        <v>91</v>
      </c>
      <c r="CT5" s="23" t="s">
        <v>92</v>
      </c>
      <c r="CU5" s="23" t="s">
        <v>93</v>
      </c>
      <c r="CV5" s="23" t="s">
        <v>94</v>
      </c>
      <c r="CW5" s="23" t="s">
        <v>89</v>
      </c>
      <c r="CX5" s="23" t="s">
        <v>84</v>
      </c>
      <c r="CY5" s="23" t="s">
        <v>85</v>
      </c>
      <c r="CZ5" s="23" t="s">
        <v>86</v>
      </c>
      <c r="DA5" s="23" t="s">
        <v>87</v>
      </c>
      <c r="DB5" s="23" t="s">
        <v>88</v>
      </c>
      <c r="DC5" s="23" t="s">
        <v>90</v>
      </c>
      <c r="DD5" s="23" t="s">
        <v>91</v>
      </c>
      <c r="DE5" s="23" t="s">
        <v>92</v>
      </c>
      <c r="DF5" s="23" t="s">
        <v>93</v>
      </c>
      <c r="DG5" s="23" t="s">
        <v>94</v>
      </c>
      <c r="DH5" s="23" t="s">
        <v>89</v>
      </c>
      <c r="DI5" s="23" t="s">
        <v>84</v>
      </c>
      <c r="DJ5" s="23" t="s">
        <v>85</v>
      </c>
      <c r="DK5" s="23" t="s">
        <v>86</v>
      </c>
      <c r="DL5" s="23" t="s">
        <v>87</v>
      </c>
      <c r="DM5" s="23" t="s">
        <v>88</v>
      </c>
      <c r="DN5" s="23" t="s">
        <v>90</v>
      </c>
      <c r="DO5" s="23" t="s">
        <v>91</v>
      </c>
      <c r="DP5" s="23" t="s">
        <v>92</v>
      </c>
      <c r="DQ5" s="23" t="s">
        <v>93</v>
      </c>
      <c r="DR5" s="23" t="s">
        <v>94</v>
      </c>
      <c r="DS5" s="23" t="s">
        <v>89</v>
      </c>
      <c r="DT5" s="23" t="s">
        <v>84</v>
      </c>
      <c r="DU5" s="23" t="s">
        <v>85</v>
      </c>
      <c r="DV5" s="23" t="s">
        <v>86</v>
      </c>
      <c r="DW5" s="23" t="s">
        <v>87</v>
      </c>
      <c r="DX5" s="23" t="s">
        <v>88</v>
      </c>
      <c r="DY5" s="23" t="s">
        <v>90</v>
      </c>
      <c r="DZ5" s="23" t="s">
        <v>91</v>
      </c>
      <c r="EA5" s="23" t="s">
        <v>92</v>
      </c>
      <c r="EB5" s="23" t="s">
        <v>93</v>
      </c>
      <c r="EC5" s="23" t="s">
        <v>94</v>
      </c>
      <c r="ED5" s="23" t="s">
        <v>89</v>
      </c>
      <c r="EE5" s="23" t="s">
        <v>84</v>
      </c>
      <c r="EF5" s="23" t="s">
        <v>85</v>
      </c>
      <c r="EG5" s="23" t="s">
        <v>86</v>
      </c>
      <c r="EH5" s="23" t="s">
        <v>87</v>
      </c>
      <c r="EI5" s="23" t="s">
        <v>88</v>
      </c>
      <c r="EJ5" s="23" t="s">
        <v>90</v>
      </c>
      <c r="EK5" s="23" t="s">
        <v>91</v>
      </c>
      <c r="EL5" s="23" t="s">
        <v>92</v>
      </c>
      <c r="EM5" s="23" t="s">
        <v>93</v>
      </c>
      <c r="EN5" s="23" t="s">
        <v>94</v>
      </c>
      <c r="EO5" s="23" t="s">
        <v>89</v>
      </c>
    </row>
    <row r="6" spans="1:145" s="13" customFormat="1" x14ac:dyDescent="0.15">
      <c r="A6" s="14" t="s">
        <v>95</v>
      </c>
      <c r="B6" s="19">
        <f t="shared" ref="B6:X6" si="1">B7</f>
        <v>2022</v>
      </c>
      <c r="C6" s="19">
        <f t="shared" si="1"/>
        <v>465259</v>
      </c>
      <c r="D6" s="19">
        <f t="shared" si="1"/>
        <v>47</v>
      </c>
      <c r="E6" s="19">
        <f t="shared" si="1"/>
        <v>17</v>
      </c>
      <c r="F6" s="19">
        <f t="shared" si="1"/>
        <v>5</v>
      </c>
      <c r="G6" s="19">
        <f t="shared" si="1"/>
        <v>0</v>
      </c>
      <c r="H6" s="19" t="str">
        <f t="shared" si="1"/>
        <v>鹿児島県　瀬戸内町</v>
      </c>
      <c r="I6" s="19" t="str">
        <f t="shared" si="1"/>
        <v>法非適用</v>
      </c>
      <c r="J6" s="19" t="str">
        <f t="shared" si="1"/>
        <v>下水道事業</v>
      </c>
      <c r="K6" s="19" t="str">
        <f t="shared" si="1"/>
        <v>農業集落排水</v>
      </c>
      <c r="L6" s="19" t="str">
        <f t="shared" si="1"/>
        <v>F2</v>
      </c>
      <c r="M6" s="19" t="str">
        <f t="shared" si="1"/>
        <v>非設置</v>
      </c>
      <c r="N6" s="24" t="str">
        <f t="shared" si="1"/>
        <v>-</v>
      </c>
      <c r="O6" s="24" t="str">
        <f t="shared" si="1"/>
        <v>該当数値なし</v>
      </c>
      <c r="P6" s="24">
        <f t="shared" si="1"/>
        <v>8.8000000000000007</v>
      </c>
      <c r="Q6" s="24">
        <f t="shared" si="1"/>
        <v>100</v>
      </c>
      <c r="R6" s="24">
        <f t="shared" si="1"/>
        <v>2860</v>
      </c>
      <c r="S6" s="24">
        <f t="shared" si="1"/>
        <v>8442</v>
      </c>
      <c r="T6" s="24">
        <f t="shared" si="1"/>
        <v>239.65</v>
      </c>
      <c r="U6" s="24">
        <f t="shared" si="1"/>
        <v>35.229999999999997</v>
      </c>
      <c r="V6" s="24">
        <f t="shared" si="1"/>
        <v>732</v>
      </c>
      <c r="W6" s="24">
        <f t="shared" si="1"/>
        <v>0.49</v>
      </c>
      <c r="X6" s="24">
        <f t="shared" si="1"/>
        <v>1493.88</v>
      </c>
      <c r="Y6" s="28">
        <f t="shared" ref="Y6:AH6" si="2">IF(Y7="",NA(),Y7)</f>
        <v>100</v>
      </c>
      <c r="Z6" s="28">
        <f t="shared" si="2"/>
        <v>100</v>
      </c>
      <c r="AA6" s="28">
        <f t="shared" si="2"/>
        <v>168.35</v>
      </c>
      <c r="AB6" s="28">
        <f t="shared" si="2"/>
        <v>82.08</v>
      </c>
      <c r="AC6" s="28">
        <f t="shared" si="2"/>
        <v>100.51</v>
      </c>
      <c r="AD6" s="24" t="e">
        <f t="shared" si="2"/>
        <v>#N/A</v>
      </c>
      <c r="AE6" s="24" t="e">
        <f t="shared" si="2"/>
        <v>#N/A</v>
      </c>
      <c r="AF6" s="24" t="e">
        <f t="shared" si="2"/>
        <v>#N/A</v>
      </c>
      <c r="AG6" s="24" t="e">
        <f t="shared" si="2"/>
        <v>#N/A</v>
      </c>
      <c r="AH6" s="24" t="e">
        <f t="shared" si="2"/>
        <v>#N/A</v>
      </c>
      <c r="AI6" s="24" t="str">
        <f>IF(AI7="","",IF(AI7="-","【-】","【"&amp;SUBSTITUTE(TEXT(AI7,"#,##0.00"),"-","△")&amp;"】"))</f>
        <v/>
      </c>
      <c r="AJ6" s="24" t="e">
        <f t="shared" ref="AJ6:AS6" si="3">IF(AJ7="",NA(),AJ7)</f>
        <v>#N/A</v>
      </c>
      <c r="AK6" s="24" t="e">
        <f t="shared" si="3"/>
        <v>#N/A</v>
      </c>
      <c r="AL6" s="24" t="e">
        <f t="shared" si="3"/>
        <v>#N/A</v>
      </c>
      <c r="AM6" s="24" t="e">
        <f t="shared" si="3"/>
        <v>#N/A</v>
      </c>
      <c r="AN6" s="24" t="e">
        <f t="shared" si="3"/>
        <v>#N/A</v>
      </c>
      <c r="AO6" s="24" t="e">
        <f t="shared" si="3"/>
        <v>#N/A</v>
      </c>
      <c r="AP6" s="24" t="e">
        <f t="shared" si="3"/>
        <v>#N/A</v>
      </c>
      <c r="AQ6" s="24" t="e">
        <f t="shared" si="3"/>
        <v>#N/A</v>
      </c>
      <c r="AR6" s="24" t="e">
        <f t="shared" si="3"/>
        <v>#N/A</v>
      </c>
      <c r="AS6" s="24" t="e">
        <f t="shared" si="3"/>
        <v>#N/A</v>
      </c>
      <c r="AT6" s="24" t="str">
        <f>IF(AT7="","",IF(AT7="-","【-】","【"&amp;SUBSTITUTE(TEXT(AT7,"#,##0.00"),"-","△")&amp;"】"))</f>
        <v/>
      </c>
      <c r="AU6" s="24" t="e">
        <f t="shared" ref="AU6:BD6" si="4">IF(AU7="",NA(),AU7)</f>
        <v>#N/A</v>
      </c>
      <c r="AV6" s="24" t="e">
        <f t="shared" si="4"/>
        <v>#N/A</v>
      </c>
      <c r="AW6" s="24" t="e">
        <f t="shared" si="4"/>
        <v>#N/A</v>
      </c>
      <c r="AX6" s="24" t="e">
        <f t="shared" si="4"/>
        <v>#N/A</v>
      </c>
      <c r="AY6" s="24" t="e">
        <f t="shared" si="4"/>
        <v>#N/A</v>
      </c>
      <c r="AZ6" s="24" t="e">
        <f t="shared" si="4"/>
        <v>#N/A</v>
      </c>
      <c r="BA6" s="24" t="e">
        <f t="shared" si="4"/>
        <v>#N/A</v>
      </c>
      <c r="BB6" s="24" t="e">
        <f t="shared" si="4"/>
        <v>#N/A</v>
      </c>
      <c r="BC6" s="24" t="e">
        <f t="shared" si="4"/>
        <v>#N/A</v>
      </c>
      <c r="BD6" s="24" t="e">
        <f t="shared" si="4"/>
        <v>#N/A</v>
      </c>
      <c r="BE6" s="24" t="str">
        <f>IF(BE7="","",IF(BE7="-","【-】","【"&amp;SUBSTITUTE(TEXT(BE7,"#,##0.00"),"-","△")&amp;"】"))</f>
        <v/>
      </c>
      <c r="BF6" s="24">
        <f t="shared" ref="BF6:BO6" si="5">IF(BF7="",NA(),BF7)</f>
        <v>0</v>
      </c>
      <c r="BG6" s="24">
        <f t="shared" si="5"/>
        <v>0</v>
      </c>
      <c r="BH6" s="24">
        <f t="shared" si="5"/>
        <v>0</v>
      </c>
      <c r="BI6" s="24">
        <f t="shared" si="5"/>
        <v>0</v>
      </c>
      <c r="BJ6" s="24">
        <f t="shared" si="5"/>
        <v>0</v>
      </c>
      <c r="BK6" s="28">
        <f t="shared" si="5"/>
        <v>789.46</v>
      </c>
      <c r="BL6" s="28">
        <f t="shared" si="5"/>
        <v>826.83</v>
      </c>
      <c r="BM6" s="28">
        <f t="shared" si="5"/>
        <v>867.83</v>
      </c>
      <c r="BN6" s="28">
        <f t="shared" si="5"/>
        <v>791.76</v>
      </c>
      <c r="BO6" s="28">
        <f t="shared" si="5"/>
        <v>900.82</v>
      </c>
      <c r="BP6" s="24" t="str">
        <f>IF(BP7="","",IF(BP7="-","【-】","【"&amp;SUBSTITUTE(TEXT(BP7,"#,##0.00"),"-","△")&amp;"】"))</f>
        <v>【809.19】</v>
      </c>
      <c r="BQ6" s="28">
        <f t="shared" ref="BQ6:BZ6" si="6">IF(BQ7="",NA(),BQ7)</f>
        <v>41.09</v>
      </c>
      <c r="BR6" s="28">
        <f t="shared" si="6"/>
        <v>94.59</v>
      </c>
      <c r="BS6" s="28">
        <f t="shared" si="6"/>
        <v>64.14</v>
      </c>
      <c r="BT6" s="28">
        <f t="shared" si="6"/>
        <v>71.099999999999994</v>
      </c>
      <c r="BU6" s="28">
        <f t="shared" si="6"/>
        <v>46.83</v>
      </c>
      <c r="BV6" s="28">
        <f t="shared" si="6"/>
        <v>57.77</v>
      </c>
      <c r="BW6" s="28">
        <f t="shared" si="6"/>
        <v>57.31</v>
      </c>
      <c r="BX6" s="28">
        <f t="shared" si="6"/>
        <v>57.08</v>
      </c>
      <c r="BY6" s="28">
        <f t="shared" si="6"/>
        <v>56.26</v>
      </c>
      <c r="BZ6" s="28">
        <f t="shared" si="6"/>
        <v>52.94</v>
      </c>
      <c r="CA6" s="24" t="str">
        <f>IF(CA7="","",IF(CA7="-","【-】","【"&amp;SUBSTITUTE(TEXT(CA7,"#,##0.00"),"-","△")&amp;"】"))</f>
        <v>【57.02】</v>
      </c>
      <c r="CB6" s="28">
        <f t="shared" ref="CB6:CK6" si="7">IF(CB7="",NA(),CB7)</f>
        <v>298.55</v>
      </c>
      <c r="CC6" s="28">
        <f t="shared" si="7"/>
        <v>125.35</v>
      </c>
      <c r="CD6" s="28">
        <f t="shared" si="7"/>
        <v>183.51</v>
      </c>
      <c r="CE6" s="28">
        <f t="shared" si="7"/>
        <v>161.09</v>
      </c>
      <c r="CF6" s="28">
        <f t="shared" si="7"/>
        <v>246.57</v>
      </c>
      <c r="CG6" s="28">
        <f t="shared" si="7"/>
        <v>274.35000000000002</v>
      </c>
      <c r="CH6" s="28">
        <f t="shared" si="7"/>
        <v>273.52</v>
      </c>
      <c r="CI6" s="28">
        <f t="shared" si="7"/>
        <v>274.99</v>
      </c>
      <c r="CJ6" s="28">
        <f t="shared" si="7"/>
        <v>282.08999999999997</v>
      </c>
      <c r="CK6" s="28">
        <f t="shared" si="7"/>
        <v>303.27999999999997</v>
      </c>
      <c r="CL6" s="24" t="str">
        <f>IF(CL7="","",IF(CL7="-","【-】","【"&amp;SUBSTITUTE(TEXT(CL7,"#,##0.00"),"-","△")&amp;"】"))</f>
        <v>【273.68】</v>
      </c>
      <c r="CM6" s="28">
        <f t="shared" ref="CM6:CV6" si="8">IF(CM7="",NA(),CM7)</f>
        <v>42.86</v>
      </c>
      <c r="CN6" s="28">
        <f t="shared" si="8"/>
        <v>54.33</v>
      </c>
      <c r="CO6" s="28">
        <f t="shared" si="8"/>
        <v>57.38</v>
      </c>
      <c r="CP6" s="28">
        <f t="shared" si="8"/>
        <v>61.59</v>
      </c>
      <c r="CQ6" s="28">
        <f t="shared" si="8"/>
        <v>57.38</v>
      </c>
      <c r="CR6" s="28">
        <f t="shared" si="8"/>
        <v>50.68</v>
      </c>
      <c r="CS6" s="28">
        <f t="shared" si="8"/>
        <v>50.14</v>
      </c>
      <c r="CT6" s="28">
        <f t="shared" si="8"/>
        <v>54.83</v>
      </c>
      <c r="CU6" s="28">
        <f t="shared" si="8"/>
        <v>66.53</v>
      </c>
      <c r="CV6" s="28">
        <f t="shared" si="8"/>
        <v>52.35</v>
      </c>
      <c r="CW6" s="24" t="str">
        <f>IF(CW7="","",IF(CW7="-","【-】","【"&amp;SUBSTITUTE(TEXT(CW7,"#,##0.00"),"-","△")&amp;"】"))</f>
        <v>【52.55】</v>
      </c>
      <c r="CX6" s="28">
        <f t="shared" ref="CX6:DG6" si="9">IF(CX7="",NA(),CX7)</f>
        <v>49.8</v>
      </c>
      <c r="CY6" s="28">
        <f t="shared" si="9"/>
        <v>58.79</v>
      </c>
      <c r="CZ6" s="28">
        <f t="shared" si="9"/>
        <v>64.650000000000006</v>
      </c>
      <c r="DA6" s="28">
        <f t="shared" si="9"/>
        <v>60.66</v>
      </c>
      <c r="DB6" s="28">
        <f t="shared" si="9"/>
        <v>65.3</v>
      </c>
      <c r="DC6" s="28">
        <f t="shared" si="9"/>
        <v>84.86</v>
      </c>
      <c r="DD6" s="28">
        <f t="shared" si="9"/>
        <v>84.98</v>
      </c>
      <c r="DE6" s="28">
        <f t="shared" si="9"/>
        <v>84.7</v>
      </c>
      <c r="DF6" s="28">
        <f t="shared" si="9"/>
        <v>84.67</v>
      </c>
      <c r="DG6" s="28">
        <f t="shared" si="9"/>
        <v>84.39</v>
      </c>
      <c r="DH6" s="24" t="str">
        <f>IF(DH7="","",IF(DH7="-","【-】","【"&amp;SUBSTITUTE(TEXT(DH7,"#,##0.00"),"-","△")&amp;"】"))</f>
        <v>【87.30】</v>
      </c>
      <c r="DI6" s="24" t="e">
        <f t="shared" ref="DI6:DR6" si="10">IF(DI7="",NA(),DI7)</f>
        <v>#N/A</v>
      </c>
      <c r="DJ6" s="24" t="e">
        <f t="shared" si="10"/>
        <v>#N/A</v>
      </c>
      <c r="DK6" s="24" t="e">
        <f t="shared" si="10"/>
        <v>#N/A</v>
      </c>
      <c r="DL6" s="24" t="e">
        <f t="shared" si="10"/>
        <v>#N/A</v>
      </c>
      <c r="DM6" s="24" t="e">
        <f t="shared" si="10"/>
        <v>#N/A</v>
      </c>
      <c r="DN6" s="24" t="e">
        <f t="shared" si="10"/>
        <v>#N/A</v>
      </c>
      <c r="DO6" s="24" t="e">
        <f t="shared" si="10"/>
        <v>#N/A</v>
      </c>
      <c r="DP6" s="24" t="e">
        <f t="shared" si="10"/>
        <v>#N/A</v>
      </c>
      <c r="DQ6" s="24" t="e">
        <f t="shared" si="10"/>
        <v>#N/A</v>
      </c>
      <c r="DR6" s="24" t="e">
        <f t="shared" si="10"/>
        <v>#N/A</v>
      </c>
      <c r="DS6" s="24" t="str">
        <f>IF(DS7="","",IF(DS7="-","【-】","【"&amp;SUBSTITUTE(TEXT(DS7,"#,##0.00"),"-","△")&amp;"】"))</f>
        <v/>
      </c>
      <c r="DT6" s="24" t="e">
        <f t="shared" ref="DT6:EC6" si="11">IF(DT7="",NA(),DT7)</f>
        <v>#N/A</v>
      </c>
      <c r="DU6" s="24" t="e">
        <f t="shared" si="11"/>
        <v>#N/A</v>
      </c>
      <c r="DV6" s="24" t="e">
        <f t="shared" si="11"/>
        <v>#N/A</v>
      </c>
      <c r="DW6" s="24" t="e">
        <f t="shared" si="11"/>
        <v>#N/A</v>
      </c>
      <c r="DX6" s="24" t="e">
        <f t="shared" si="11"/>
        <v>#N/A</v>
      </c>
      <c r="DY6" s="24" t="e">
        <f t="shared" si="11"/>
        <v>#N/A</v>
      </c>
      <c r="DZ6" s="24" t="e">
        <f t="shared" si="11"/>
        <v>#N/A</v>
      </c>
      <c r="EA6" s="24" t="e">
        <f t="shared" si="11"/>
        <v>#N/A</v>
      </c>
      <c r="EB6" s="24" t="e">
        <f t="shared" si="11"/>
        <v>#N/A</v>
      </c>
      <c r="EC6" s="24" t="e">
        <f t="shared" si="11"/>
        <v>#N/A</v>
      </c>
      <c r="ED6" s="24" t="str">
        <f>IF(ED7="","",IF(ED7="-","【-】","【"&amp;SUBSTITUTE(TEXT(ED7,"#,##0.00"),"-","△")&amp;"】"))</f>
        <v/>
      </c>
      <c r="EE6" s="28">
        <f t="shared" ref="EE6:EN6" si="12">IF(EE7="",NA(),EE7)</f>
        <v>2.8</v>
      </c>
      <c r="EF6" s="24">
        <f t="shared" si="12"/>
        <v>0</v>
      </c>
      <c r="EG6" s="24">
        <f t="shared" si="12"/>
        <v>0</v>
      </c>
      <c r="EH6" s="24">
        <f t="shared" si="12"/>
        <v>0</v>
      </c>
      <c r="EI6" s="24">
        <f t="shared" si="12"/>
        <v>0</v>
      </c>
      <c r="EJ6" s="28">
        <f t="shared" si="12"/>
        <v>0.01</v>
      </c>
      <c r="EK6" s="28">
        <f t="shared" si="12"/>
        <v>0.02</v>
      </c>
      <c r="EL6" s="28">
        <f t="shared" si="12"/>
        <v>0.25</v>
      </c>
      <c r="EM6" s="28">
        <f t="shared" si="12"/>
        <v>0.05</v>
      </c>
      <c r="EN6" s="28">
        <f t="shared" si="12"/>
        <v>0.03</v>
      </c>
      <c r="EO6" s="24" t="str">
        <f>IF(EO7="","",IF(EO7="-","【-】","【"&amp;SUBSTITUTE(TEXT(EO7,"#,##0.00"),"-","△")&amp;"】"))</f>
        <v>【0.02】</v>
      </c>
    </row>
    <row r="7" spans="1:145" s="13" customFormat="1" x14ac:dyDescent="0.15">
      <c r="A7" s="14"/>
      <c r="B7" s="20">
        <v>2022</v>
      </c>
      <c r="C7" s="20">
        <v>465259</v>
      </c>
      <c r="D7" s="20">
        <v>47</v>
      </c>
      <c r="E7" s="20">
        <v>17</v>
      </c>
      <c r="F7" s="20">
        <v>5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100</v>
      </c>
      <c r="M7" s="20" t="s">
        <v>101</v>
      </c>
      <c r="N7" s="25" t="s">
        <v>38</v>
      </c>
      <c r="O7" s="25" t="s">
        <v>102</v>
      </c>
      <c r="P7" s="25">
        <v>8.8000000000000007</v>
      </c>
      <c r="Q7" s="25">
        <v>100</v>
      </c>
      <c r="R7" s="25">
        <v>2860</v>
      </c>
      <c r="S7" s="25">
        <v>8442</v>
      </c>
      <c r="T7" s="25">
        <v>239.65</v>
      </c>
      <c r="U7" s="25">
        <v>35.229999999999997</v>
      </c>
      <c r="V7" s="25">
        <v>732</v>
      </c>
      <c r="W7" s="25">
        <v>0.49</v>
      </c>
      <c r="X7" s="25">
        <v>1493.88</v>
      </c>
      <c r="Y7" s="25">
        <v>100</v>
      </c>
      <c r="Z7" s="25">
        <v>100</v>
      </c>
      <c r="AA7" s="25">
        <v>168.35</v>
      </c>
      <c r="AB7" s="25">
        <v>82.08</v>
      </c>
      <c r="AC7" s="25">
        <v>100.51</v>
      </c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>
        <v>0</v>
      </c>
      <c r="BG7" s="25">
        <v>0</v>
      </c>
      <c r="BH7" s="25">
        <v>0</v>
      </c>
      <c r="BI7" s="25">
        <v>0</v>
      </c>
      <c r="BJ7" s="25">
        <v>0</v>
      </c>
      <c r="BK7" s="25">
        <v>789.46</v>
      </c>
      <c r="BL7" s="25">
        <v>826.83</v>
      </c>
      <c r="BM7" s="25">
        <v>867.83</v>
      </c>
      <c r="BN7" s="25">
        <v>791.76</v>
      </c>
      <c r="BO7" s="25">
        <v>900.82</v>
      </c>
      <c r="BP7" s="25">
        <v>809.19</v>
      </c>
      <c r="BQ7" s="25">
        <v>41.09</v>
      </c>
      <c r="BR7" s="25">
        <v>94.59</v>
      </c>
      <c r="BS7" s="25">
        <v>64.14</v>
      </c>
      <c r="BT7" s="25">
        <v>71.099999999999994</v>
      </c>
      <c r="BU7" s="25">
        <v>46.83</v>
      </c>
      <c r="BV7" s="25">
        <v>57.77</v>
      </c>
      <c r="BW7" s="25">
        <v>57.31</v>
      </c>
      <c r="BX7" s="25">
        <v>57.08</v>
      </c>
      <c r="BY7" s="25">
        <v>56.26</v>
      </c>
      <c r="BZ7" s="25">
        <v>52.94</v>
      </c>
      <c r="CA7" s="25">
        <v>57.02</v>
      </c>
      <c r="CB7" s="25">
        <v>298.55</v>
      </c>
      <c r="CC7" s="25">
        <v>125.35</v>
      </c>
      <c r="CD7" s="25">
        <v>183.51</v>
      </c>
      <c r="CE7" s="25">
        <v>161.09</v>
      </c>
      <c r="CF7" s="25">
        <v>246.57</v>
      </c>
      <c r="CG7" s="25">
        <v>274.35000000000002</v>
      </c>
      <c r="CH7" s="25">
        <v>273.52</v>
      </c>
      <c r="CI7" s="25">
        <v>274.99</v>
      </c>
      <c r="CJ7" s="25">
        <v>282.08999999999997</v>
      </c>
      <c r="CK7" s="25">
        <v>303.27999999999997</v>
      </c>
      <c r="CL7" s="25">
        <v>273.68</v>
      </c>
      <c r="CM7" s="25">
        <v>42.86</v>
      </c>
      <c r="CN7" s="25">
        <v>54.33</v>
      </c>
      <c r="CO7" s="25">
        <v>57.38</v>
      </c>
      <c r="CP7" s="25">
        <v>61.59</v>
      </c>
      <c r="CQ7" s="25">
        <v>57.38</v>
      </c>
      <c r="CR7" s="25">
        <v>50.68</v>
      </c>
      <c r="CS7" s="25">
        <v>50.14</v>
      </c>
      <c r="CT7" s="25">
        <v>54.83</v>
      </c>
      <c r="CU7" s="25">
        <v>66.53</v>
      </c>
      <c r="CV7" s="25">
        <v>52.35</v>
      </c>
      <c r="CW7" s="25">
        <v>52.55</v>
      </c>
      <c r="CX7" s="25">
        <v>49.8</v>
      </c>
      <c r="CY7" s="25">
        <v>58.79</v>
      </c>
      <c r="CZ7" s="25">
        <v>64.650000000000006</v>
      </c>
      <c r="DA7" s="25">
        <v>60.66</v>
      </c>
      <c r="DB7" s="25">
        <v>65.3</v>
      </c>
      <c r="DC7" s="25">
        <v>84.86</v>
      </c>
      <c r="DD7" s="25">
        <v>84.98</v>
      </c>
      <c r="DE7" s="25">
        <v>84.7</v>
      </c>
      <c r="DF7" s="25">
        <v>84.67</v>
      </c>
      <c r="DG7" s="25">
        <v>84.39</v>
      </c>
      <c r="DH7" s="25">
        <v>87.3</v>
      </c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>
        <v>2.8</v>
      </c>
      <c r="EF7" s="25">
        <v>0</v>
      </c>
      <c r="EG7" s="25">
        <v>0</v>
      </c>
      <c r="EH7" s="25">
        <v>0</v>
      </c>
      <c r="EI7" s="25">
        <v>0</v>
      </c>
      <c r="EJ7" s="25">
        <v>0.01</v>
      </c>
      <c r="EK7" s="25">
        <v>0.02</v>
      </c>
      <c r="EL7" s="25">
        <v>0.25</v>
      </c>
      <c r="EM7" s="25">
        <v>0.05</v>
      </c>
      <c r="EN7" s="25">
        <v>0.03</v>
      </c>
      <c r="EO7" s="25">
        <v>0.02</v>
      </c>
    </row>
    <row r="8" spans="1:145" x14ac:dyDescent="0.15"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</row>
    <row r="9" spans="1:145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5" x14ac:dyDescent="0.15">
      <c r="A10" s="15" t="s">
        <v>31</v>
      </c>
      <c r="B10" s="21">
        <f>DATEVALUE($B7+12-B11&amp;"/1/"&amp;B12)</f>
        <v>47484</v>
      </c>
      <c r="C10" s="22">
        <f>DATEVALUE($B7+12-C11&amp;"/1/"&amp;C12)</f>
        <v>47849</v>
      </c>
      <c r="D10" s="22">
        <f>DATEVALUE($B7+12-D11&amp;"/1/"&amp;D12)</f>
        <v>48215</v>
      </c>
      <c r="E10" s="22">
        <f>DATEVALUE($B7+12-E11&amp;"/1/"&amp;E12)</f>
        <v>48582</v>
      </c>
      <c r="F10" s="22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5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鹿児島県</cp:lastModifiedBy>
  <cp:lastPrinted>2024-02-14T06:10:12Z</cp:lastPrinted>
  <dcterms:created xsi:type="dcterms:W3CDTF">2023-12-12T02:56:47Z</dcterms:created>
  <dcterms:modified xsi:type="dcterms:W3CDTF">2024-02-14T06:28:58Z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2024-01-31T00:39:38Z</vt:filetime>
  </property>
</Properties>
</file>