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3　枕崎市◎\"/>
    </mc:Choice>
  </mc:AlternateContent>
  <workbookProtection workbookAlgorithmName="SHA-512" workbookHashValue="cv4g4WVzOnJ1JSjMIj3cx2P78GtfF+etyHsUA15THy2i9+ZYacZQ1je+tsEBRgLlRGCt1yUrb+mvaCb6VvnvRQ==" workbookSaltValue="SjJUNmnjNSh5b52jq2E5IQ=="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B10" i="4" s="1"/>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BB10" i="4"/>
  <c r="AT10" i="4"/>
  <c r="AL10" i="4"/>
  <c r="W10" i="4"/>
  <c r="AD8" i="4"/>
  <c r="P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<sst xmlns="http://schemas.openxmlformats.org/spreadsheetml/2006/main" count="228" uniqueCount="113">
  <si>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</si>
  <si>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</si>
  <si>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</si>
  <si>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</si>
  <si>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</si>
  <si>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</si>
  <si>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</si>
  <si>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</si>
  <si>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</si>
  <si>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</si>
  <si>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</si>
  <si>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</si>
  <si>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</si>
  <si>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</si>
  <si>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</si>
  <si>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</si>
  <si>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</si>
  <si>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</si>
  <si>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</si>
  <si>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</si>
  <si>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</si>
  <si>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</si>
  <si>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</si>
  <si>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</si>
  <si>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</si>
  <si>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</si>
  <si>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</si>
  <si>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</si>
  <si>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</si>
  <si>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</si>
  <si>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</si>
  <si>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</si>
  <si>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</si>
  <si>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</si>
  <si>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</si>
  <si>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</si>
  <si>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</si>
  <si>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</si>
  <si>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</si>
  <si>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</si>
  <si>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</si>
  <si>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</si>
  <si>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</si>
  <si>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</si>
  <si>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</si>
  <si>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</si>
  <si>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</si>
  <si>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</si>
  <si>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</si>
  <si>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</si>
  <si>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</si>
  <si>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</si>
  <si>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</si>
  <si>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</si>
  <si>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</si>
  <si>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</si>
  <si>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</si>
  <si>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</si>
  <si>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</si>
  <si>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</si>
  <si>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</si>
  <si>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</si>
  <si>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</si>
  <si>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</si>
  <si>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</si>
  <si>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</si>
  <si>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</si>
  <si>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</si>
  <si>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</si>
  <si>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</si>
  <si>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</si>
  <si>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</si>
  <si>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</si>
  <si>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</si>
  <si>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</si>
  <si>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</si>
  <si>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</si>
  <si>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</si>
  <si>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</si>
  <si>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</si>
  <si>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</si>
  <si>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</si>
  <si>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</si>
  <si>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</si>
  <si>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</si>
  <si>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</si>
  <si>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</si>
  <si>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</si>
  <si>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</si>
  <si>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</si>
  <si>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</si>
  <si>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</si>
  <si>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</si>
  <si>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</si>
  <si>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</si>
  <si>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</si>
  <si>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</si>
  <si>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</si>
  <si>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</si>
  <si>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</si>
  <si>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</si>
  <si>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</si>
  <si>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</si>
  <si>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</si>
  <si>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</si>
  <si>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</si>
  <si>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</si>
  <si>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</si>
  <si>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</si>
  <si>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</si>
  <si>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については、100％以上で、類似団体と比較しても全般的に安定した状況が維持されているが、給水収益は人口減少に伴い年々減少していく傾向にあるので、健全な経営を維持していくため、料金体系の見直しとともに、経常経費の見直しを行うなど、無駄のない効率的な経営を図る必要がある。　　　　　　
③流動比率については、類似団体平均値を下回っており、今後老朽施設の更新により流動資産の大部分を占める資金は減少していく見通しである。
④企業債残高対給水収益比率については、類似団体平均値を上回っており、今後給水収益の減少、施設更新費用の増加によりさらに率の上昇が見込まれることから、企業債借入額の抑制、及び原資となる料金体系の見直しを進めていく必要がある。　　　　　　　　
⑤料金回収率については100%を上回っており、費用を水道料金などの収益で賄えている。　　　　　　　　　　　
⑥給水原価については、効率的な施設の運用による費用の縮減を図ることにより、安定した原価を維持しているが、有収水量の減少に伴って増加傾向にあり、今後も継続的に経営効率化を図っていく必要がある。　
⑦施設利用率については、類似団体平均値を下回っており、人口減少に伴う配水量の減により率は低下しているため、今後分母となる一日配水能力の見直しを行う必要がある。
⑧有収率については、別府地区の漏水により前年度と比較し低下している。今後も計画的に管路更新を進め、漏水調査により漏水箇所の早期発見に努める。</t>
    <rPh sb="167" eb="168">
      <t>シタ</t>
    </rPh>
    <rPh sb="506" eb="507">
      <t>シタ</t>
    </rPh>
    <rPh sb="576" eb="580">
      <t>ベップチク</t>
    </rPh>
    <rPh sb="581" eb="583">
      <t>ロウスイ</t>
    </rPh>
    <rPh sb="586" eb="589">
      <t>ゼンネンド</t>
    </rPh>
    <rPh sb="590" eb="592">
      <t>ヒカク</t>
    </rPh>
    <rPh sb="593" eb="595">
      <t>テイカ</t>
    </rPh>
    <phoneticPr fontId="4"/>
  </si>
  <si>
    <t>全般的に良好な経営を維持しているものの、施設や管路の老朽化に関わる計画的な更新事業の実施の必要性がある。資材や燃料等近年の物価高騰もあり、今後ますます投資額の増加が見込まれる。また、給水収益は年々減少していく傾向にあるため、水道ビジョンに基づきながら計画的な更新事業実施を行うとともに、経営の健全性を損なわないよう料金体系の見直しや人件費を含めた経常経費の削減、施設の効率的な運用を図っていく必要がある。</t>
    <rPh sb="33" eb="36">
      <t>ケイカクテキ</t>
    </rPh>
    <rPh sb="45" eb="48">
      <t>ヒツヨウセイ</t>
    </rPh>
    <rPh sb="52" eb="54">
      <t>シザイ</t>
    </rPh>
    <rPh sb="77" eb="78">
      <t>ガク</t>
    </rPh>
    <rPh sb="82" eb="84">
      <t>ミコ</t>
    </rPh>
    <phoneticPr fontId="4"/>
  </si>
  <si>
    <t>①有形固定資産減価償却率については、類似団体を上回り、傾向的には水道施設や管路などの資産の老朽化が徐々に進行している。今後、水道ビジョン（平成29年度策定）に基づく計画的な施設更新を進め、老朽化の解消を図っていく必要がある。
②管路経年化率は類似団体を下回り、③管路更新率も類似団体を下回っている。管路の老朽化は進行する傾向にあり、今後、経営の健全性を損なわないよう、計画的に施設の更新を進めていく必要がある。</t>
    <rPh sb="131" eb="133">
      <t>カンロ</t>
    </rPh>
    <rPh sb="133" eb="136">
      <t>コウシンリツ</t>
    </rPh>
    <rPh sb="137" eb="139">
      <t>ルイジ</t>
    </rPh>
    <rPh sb="139" eb="141">
      <t>ダンタイ</t>
    </rPh>
    <rPh sb="142" eb="144">
      <t>シタマワ</t>
    </rPh>
    <rPh sb="188" eb="19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</si>
</sst>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0.62</c:v>
                </c:pt>
                <c:pt idx="1">
                  <c:v>1.2</c:v>
                </c:pt>
                <c:pt idx="2">
                  <c:v>0.54</c:v>
                </c:pt>
                <c:pt idx="3">
                  <c:v>0.33</c:v>
                </c:pt>
                <c:pt idx="4">
                  <c:v>0.39</c:v>
                </c:pt>
              </c:numCache>
            </c:numRef>
          </c:val>
          <c:extLst>
            <c:ext xmlns:c16="http://schemas.microsoft.com/office/drawing/2014/chart" uri="{C3380CC4-5D6E-409C-BE32-E72D297353CC}">
              <c16:uniqueId val="{00000000-1827-4804-8220-243C7D074A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1827-4804-8220-243C7D074A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58.29</c:v>
                </c:pt>
                <c:pt idx="1">
                  <c:v>57.11</c:v>
                </c:pt>
                <c:pt idx="2">
                  <c:v>56.48</c:v>
                </c:pt>
                <c:pt idx="3">
                  <c:v>55.35</c:v>
                </c:pt>
                <c:pt idx="4">
                  <c:v>54.41</c:v>
                </c:pt>
              </c:numCache>
            </c:numRef>
          </c:val>
          <c:extLst>
            <c:ext xmlns:c16="http://schemas.microsoft.com/office/drawing/2014/chart" uri="{C3380CC4-5D6E-409C-BE32-E72D297353CC}">
              <c16:uniqueId val="{00000000-6AFD-48B8-B72F-BC67F02F6E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6AFD-48B8-B72F-BC67F02F6E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90.88</c:v>
                </c:pt>
                <c:pt idx="1">
                  <c:v>90.9</c:v>
                </c:pt>
                <c:pt idx="2">
                  <c:v>91.45</c:v>
                </c:pt>
                <c:pt idx="3">
                  <c:v>91.51</c:v>
                </c:pt>
                <c:pt idx="4">
                  <c:v>90.76</c:v>
                </c:pt>
              </c:numCache>
            </c:numRef>
          </c:val>
          <c:extLst>
            <c:ext xmlns:c16="http://schemas.microsoft.com/office/drawing/2014/chart" uri="{C3380CC4-5D6E-409C-BE32-E72D297353CC}">
              <c16:uniqueId val="{00000000-F0D1-42DA-8F2E-849898673B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F0D1-42DA-8F2E-849898673B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115.56</c:v>
                </c:pt>
                <c:pt idx="1">
                  <c:v>116.62</c:v>
                </c:pt>
                <c:pt idx="2">
                  <c:v>117.31</c:v>
                </c:pt>
                <c:pt idx="3">
                  <c:v>115.03</c:v>
                </c:pt>
                <c:pt idx="4">
                  <c:v>111.78</c:v>
                </c:pt>
              </c:numCache>
            </c:numRef>
          </c:val>
          <c:extLst>
            <c:ext xmlns:c16="http://schemas.microsoft.com/office/drawing/2014/chart" uri="{C3380CC4-5D6E-409C-BE32-E72D297353CC}">
              <c16:uniqueId val="{00000000-462B-47F9-9245-FC1C5D037D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462B-47F9-9245-FC1C5D037D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57.24</c:v>
                </c:pt>
                <c:pt idx="1">
                  <c:v>58</c:v>
                </c:pt>
                <c:pt idx="2">
                  <c:v>58.89</c:v>
                </c:pt>
                <c:pt idx="3">
                  <c:v>56.31</c:v>
                </c:pt>
                <c:pt idx="4">
                  <c:v>56.97</c:v>
                </c:pt>
              </c:numCache>
            </c:numRef>
          </c:val>
          <c:extLst>
            <c:ext xmlns:c16="http://schemas.microsoft.com/office/drawing/2014/chart" uri="{C3380CC4-5D6E-409C-BE32-E72D297353CC}">
              <c16:uniqueId val="{00000000-D26A-4AF8-BB85-C2CBB07A3F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D26A-4AF8-BB85-C2CBB07A3F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13.32</c:v>
                </c:pt>
                <c:pt idx="1">
                  <c:v>13.91</c:v>
                </c:pt>
                <c:pt idx="2">
                  <c:v>13.87</c:v>
                </c:pt>
                <c:pt idx="3">
                  <c:v>15.53</c:v>
                </c:pt>
                <c:pt idx="4">
                  <c:v>15.24</c:v>
                </c:pt>
              </c:numCache>
            </c:numRef>
          </c:val>
          <c:extLst>
            <c:ext xmlns:c16="http://schemas.microsoft.com/office/drawing/2014/chart" uri="{C3380CC4-5D6E-409C-BE32-E72D297353CC}">
              <c16:uniqueId val="{00000000-C99D-42ED-858D-421617C985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C99D-42ED-858D-421617C985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73-4EDC-8D89-10C74990F3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B873-4EDC-8D89-10C74990F3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474.88</c:v>
                </c:pt>
                <c:pt idx="1">
                  <c:v>451.45</c:v>
                </c:pt>
                <c:pt idx="2">
                  <c:v>495.45</c:v>
                </c:pt>
                <c:pt idx="3">
                  <c:v>349.05</c:v>
                </c:pt>
                <c:pt idx="4">
                  <c:v>323.29000000000002</c:v>
                </c:pt>
              </c:numCache>
            </c:numRef>
          </c:val>
          <c:extLst>
            <c:ext xmlns:c16="http://schemas.microsoft.com/office/drawing/2014/chart" uri="{C3380CC4-5D6E-409C-BE32-E72D297353CC}">
              <c16:uniqueId val="{00000000-70C6-4FA0-9D57-1283688DAD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70C6-4FA0-9D57-1283688DAD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487.31</c:v>
                </c:pt>
                <c:pt idx="1">
                  <c:v>474.58</c:v>
                </c:pt>
                <c:pt idx="2">
                  <c:v>481.94</c:v>
                </c:pt>
                <c:pt idx="3">
                  <c:v>484.1</c:v>
                </c:pt>
                <c:pt idx="4">
                  <c:v>466.04</c:v>
                </c:pt>
              </c:numCache>
            </c:numRef>
          </c:val>
          <c:extLst>
            <c:ext xmlns:c16="http://schemas.microsoft.com/office/drawing/2014/chart" uri="{C3380CC4-5D6E-409C-BE32-E72D297353CC}">
              <c16:uniqueId val="{00000000-9EDB-4DF4-971B-2473ACD847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9EDB-4DF4-971B-2473ACD847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111.46</c:v>
                </c:pt>
                <c:pt idx="1">
                  <c:v>113.31</c:v>
                </c:pt>
                <c:pt idx="2">
                  <c:v>113.75</c:v>
                </c:pt>
                <c:pt idx="3">
                  <c:v>111.93</c:v>
                </c:pt>
                <c:pt idx="4">
                  <c:v>108.6</c:v>
                </c:pt>
              </c:numCache>
            </c:numRef>
          </c:val>
          <c:extLst>
            <c:ext xmlns:c16="http://schemas.microsoft.com/office/drawing/2014/chart" uri="{C3380CC4-5D6E-409C-BE32-E72D297353CC}">
              <c16:uniqueId val="{00000000-6AF1-4337-8ED6-3F879FE5B7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6AF1-4337-8ED6-3F879FE5B7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143.88999999999999</c:v>
                </c:pt>
                <c:pt idx="1">
                  <c:v>141.93</c:v>
                </c:pt>
                <c:pt idx="2">
                  <c:v>141.79</c:v>
                </c:pt>
                <c:pt idx="3">
                  <c:v>144.37</c:v>
                </c:pt>
                <c:pt idx="4">
                  <c:v>149.25</c:v>
                </c:pt>
              </c:numCache>
            </c:numRef>
          </c:val>
          <c:extLst>
            <c:ext xmlns:c16="http://schemas.microsoft.com/office/drawing/2014/chart" uri="{C3380CC4-5D6E-409C-BE32-E72D297353CC}">
              <c16:uniqueId val="{00000000-D2F7-4562-836B-DD14C9E3AE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D2F7-4562-836B-DD14C9E3AE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枕崎市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19715</v>
      </c>
      <c r="AM8" s="45"/>
      <c r="AN8" s="45"/>
      <c r="AO8" s="45"/>
      <c r="AP8" s="45"/>
      <c r="AQ8" s="45"/>
      <c r="AR8" s="45"/>
      <c r="AS8" s="45"/>
      <c r="AT8" s="46">
        <f>データ!$S$6</f>
        <v>74.78</v>
      </c>
      <c r="AU8" s="47"/>
      <c r="AV8" s="47"/>
      <c r="AW8" s="47"/>
      <c r="AX8" s="47"/>
      <c r="AY8" s="47"/>
      <c r="AZ8" s="47"/>
      <c r="BA8" s="47"/>
      <c r="BB8" s="48">
        <f>データ!$T$6</f>
        <v>263.64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55.72</v>
      </c>
      <c r="J10" s="47"/>
      <c r="K10" s="47"/>
      <c r="L10" s="47"/>
      <c r="M10" s="47"/>
      <c r="N10" s="47"/>
      <c r="O10" s="81"/>
      <c r="P10" s="48">
        <f>データ!$P$6</f>
        <v>86.22</v>
      </c>
      <c r="Q10" s="48"/>
      <c r="R10" s="48"/>
      <c r="S10" s="48"/>
      <c r="T10" s="48"/>
      <c r="U10" s="48"/>
      <c r="V10" s="48"/>
      <c r="W10" s="45">
        <f>データ!$Q$6</f>
        <v>2695</v>
      </c>
      <c r="X10" s="45"/>
      <c r="Y10" s="45"/>
      <c r="Z10" s="45"/>
      <c r="AA10" s="45"/>
      <c r="AB10" s="45"/>
      <c r="AC10" s="45"/>
      <c r="AD10" s="2"/>
      <c r="AE10" s="2"/>
      <c r="AF10" s="2"/>
      <c r="AG10" s="2"/>
      <c r="AH10" s="2"/>
      <c r="AI10" s="2"/>
      <c r="AJ10" s="2"/>
      <c r="AK10" s="2"/>
      <c r="AL10" s="45">
        <f>データ!$U$6</f>
        <v>16844</v>
      </c>
      <c r="AM10" s="45"/>
      <c r="AN10" s="45"/>
      <c r="AO10" s="45"/>
      <c r="AP10" s="45"/>
      <c r="AQ10" s="45"/>
      <c r="AR10" s="45"/>
      <c r="AS10" s="45"/>
      <c r="AT10" s="46">
        <f>データ!$V$6</f>
        <v>38.159999999999997</v>
      </c>
      <c r="AU10" s="47"/>
      <c r="AV10" s="47"/>
      <c r="AW10" s="47"/>
      <c r="AX10" s="47"/>
      <c r="AY10" s="47"/>
      <c r="AZ10" s="47"/>
      <c r="BA10" s="47"/>
      <c r="BB10" s="48">
        <f>データ!$W$6</f>
        <v>441.4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112</v>
      </c>
      <c r="BM47" s="83"/>
      <c r="BN47" s="83"/>
      <c r="BO47" s="83"/>
      <c r="BP47" s="83"/>
      <c r="BQ47" s="83"/>
      <c r="BR47" s="83"/>
      <c r="BS47" s="83"/>
      <c r="BT47" s="83"/>
      <c r="BU47" s="83"/>
      <c r="BV47" s="83"/>
      <c r="BW47" s="83"/>
      <c r="BX47" s="83"/>
      <c r="BY47" s="83"/>
      <c r="BZ47" s="8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PI6Qi1kjaKgqdSAleBR89acYEL5aARTujYGa8TH53o5l4q/G5B84gka6LTdFxYcyEKVCTiQEiZB0hfCkXiWMA==" saltValue="ew5yH8TOGjWjEqrMn3qx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462047</v>
      </c>
      <c r="D6" s="20">
        <f t="shared" si="3"/>
        <v>46</v>
      </c>
      <c r="E6" s="20">
        <f t="shared" si="3"/>
        <v>1</v>
      </c>
      <c r="F6" s="20">
        <f t="shared" si="3"/>
        <v>0</v>
      </c>
      <c r="G6" s="20">
        <f t="shared" si="3"/>
        <v>1</v>
      </c>
      <c r="H6" s="20" t="str">
        <f t="shared" si="3"/>
        <v>鹿児島県　枕崎市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55.72</v>
      </c>
      <c r="P6" s="21">
        <f t="shared" si="3"/>
        <v>86.22</v>
      </c>
      <c r="Q6" s="21">
        <f t="shared" si="3"/>
        <v>2695</v>
      </c>
      <c r="R6" s="21">
        <f t="shared" si="3"/>
        <v>19715</v>
      </c>
      <c r="S6" s="21">
        <f t="shared" si="3"/>
        <v>74.78</v>
      </c>
      <c r="T6" s="21">
        <f t="shared" si="3"/>
        <v>263.64</v>
      </c>
      <c r="U6" s="21">
        <f t="shared" si="3"/>
        <v>16844</v>
      </c>
      <c r="V6" s="21">
        <f t="shared" si="3"/>
        <v>38.159999999999997</v>
      </c>
      <c r="W6" s="21">
        <f t="shared" si="3"/>
        <v>441.4</v>
      </c>
      <c r="X6" s="22">
        <f>IF(X7="",NA(),X7)</f>
        <v>115.56</v>
      </c>
      <c r="Y6" s="22">
        <f t="shared" ref="Y6:AG6" si="4">IF(Y7="",NA(),Y7)</f>
        <v>116.62</v>
      </c>
      <c r="Z6" s="22">
        <f t="shared" si="4"/>
        <v>117.31</v>
      </c>
      <c r="AA6" s="22">
        <f t="shared" si="4"/>
        <v>115.03</v>
      </c>
      <c r="AB6" s="22">
        <f t="shared" si="4"/>
        <v>111.78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474.88</v>
      </c>
      <c r="AU6" s="22">
        <f t="shared" ref="AU6:BC6" si="6">IF(AU7="",NA(),AU7)</f>
        <v>451.45</v>
      </c>
      <c r="AV6" s="22">
        <f t="shared" si="6"/>
        <v>495.45</v>
      </c>
      <c r="AW6" s="22">
        <f t="shared" si="6"/>
        <v>349.05</v>
      </c>
      <c r="AX6" s="22">
        <f t="shared" si="6"/>
        <v>323.29000000000002</v>
      </c>
      <c r="AY6" s="22">
        <f t="shared" si="6"/>
        <v>369.69</v>
      </c>
      <c r="AZ6" s="22">
        <f t="shared" si="6"/>
        <v>379.08</v>
      </c>
      <c r="BA6" s="22">
        <f t="shared" si="6"/>
        <v>367.55</v>
      </c>
      <c r="BB6" s="22">
        <f t="shared" si="6"/>
        <v>378.56</v>
      </c>
      <c r="BC6" s="22">
        <f t="shared" si="6"/>
        <v>364.46</v>
      </c>
      <c r="BD6" s="21" t="str">
        <f>IF(BD7="","",IF(BD7="-","【-】","【"&amp;SUBSTITUTE(TEXT(BD7,"#,##0.00"),"-","△")&amp;"】"))</f>
        <v>【252.29】</v>
      </c>
      <c r="BE6" s="22">
        <f>IF(BE7="",NA(),BE7)</f>
        <v>487.31</v>
      </c>
      <c r="BF6" s="22">
        <f t="shared" ref="BF6:BN6" si="7">IF(BF7="",NA(),BF7)</f>
        <v>474.58</v>
      </c>
      <c r="BG6" s="22">
        <f t="shared" si="7"/>
        <v>481.94</v>
      </c>
      <c r="BH6" s="22">
        <f t="shared" si="7"/>
        <v>484.1</v>
      </c>
      <c r="BI6" s="22">
        <f t="shared" si="7"/>
        <v>466.04</v>
      </c>
      <c r="BJ6" s="22">
        <f t="shared" si="7"/>
        <v>402.99</v>
      </c>
      <c r="BK6" s="22">
        <f t="shared" si="7"/>
        <v>398.98</v>
      </c>
      <c r="BL6" s="22">
        <f t="shared" si="7"/>
        <v>418.68</v>
      </c>
      <c r="BM6" s="22">
        <f t="shared" si="7"/>
        <v>395.68</v>
      </c>
      <c r="BN6" s="22">
        <f t="shared" si="7"/>
        <v>403.72</v>
      </c>
      <c r="BO6" s="21" t="str">
        <f>IF(BO7="","",IF(BO7="-","【-】","【"&amp;SUBSTITUTE(TEXT(BO7,"#,##0.00"),"-","△")&amp;"】"))</f>
        <v>【268.07】</v>
      </c>
      <c r="BP6" s="22">
        <f>IF(BP7="",NA(),BP7)</f>
        <v>111.46</v>
      </c>
      <c r="BQ6" s="22">
        <f t="shared" ref="BQ6:BY6" si="8">IF(BQ7="",NA(),BQ7)</f>
        <v>113.31</v>
      </c>
      <c r="BR6" s="22">
        <f t="shared" si="8"/>
        <v>113.75</v>
      </c>
      <c r="BS6" s="22">
        <f t="shared" si="8"/>
        <v>111.93</v>
      </c>
      <c r="BT6" s="22">
        <f t="shared" si="8"/>
        <v>108.6</v>
      </c>
      <c r="BU6" s="22">
        <f t="shared" si="8"/>
        <v>98.66</v>
      </c>
      <c r="BV6" s="22">
        <f t="shared" si="8"/>
        <v>98.64</v>
      </c>
      <c r="BW6" s="22">
        <f t="shared" si="8"/>
        <v>94.78</v>
      </c>
      <c r="BX6" s="22">
        <f t="shared" si="8"/>
        <v>97.59</v>
      </c>
      <c r="BY6" s="22">
        <f t="shared" si="8"/>
        <v>92.17</v>
      </c>
      <c r="BZ6" s="21" t="str">
        <f>IF(BZ7="","",IF(BZ7="-","【-】","【"&amp;SUBSTITUTE(TEXT(BZ7,"#,##0.00"),"-","△")&amp;"】"))</f>
        <v>【97.47】</v>
      </c>
      <c r="CA6" s="22">
        <f>IF(CA7="",NA(),CA7)</f>
        <v>143.88999999999999</v>
      </c>
      <c r="CB6" s="22">
        <f t="shared" ref="CB6:CJ6" si="9">IF(CB7="",NA(),CB7)</f>
        <v>141.93</v>
      </c>
      <c r="CC6" s="22">
        <f t="shared" si="9"/>
        <v>141.79</v>
      </c>
      <c r="CD6" s="22">
        <f t="shared" si="9"/>
        <v>144.37</v>
      </c>
      <c r="CE6" s="22">
        <f t="shared" si="9"/>
        <v>149.25</v>
      </c>
      <c r="CF6" s="22">
        <f t="shared" si="9"/>
        <v>178.59</v>
      </c>
      <c r="CG6" s="22">
        <f t="shared" si="9"/>
        <v>178.92</v>
      </c>
      <c r="CH6" s="22">
        <f t="shared" si="9"/>
        <v>181.3</v>
      </c>
      <c r="CI6" s="22">
        <f t="shared" si="9"/>
        <v>181.71</v>
      </c>
      <c r="CJ6" s="22">
        <f t="shared" si="9"/>
        <v>188.51</v>
      </c>
      <c r="CK6" s="21" t="str">
        <f>IF(CK7="","",IF(CK7="-","【-】","【"&amp;SUBSTITUTE(TEXT(CK7,"#,##0.00"),"-","△")&amp;"】"))</f>
        <v>【174.75】</v>
      </c>
      <c r="CL6" s="22">
        <f>IF(CL7="",NA(),CL7)</f>
        <v>58.29</v>
      </c>
      <c r="CM6" s="22">
        <f t="shared" ref="CM6:CU6" si="10">IF(CM7="",NA(),CM7)</f>
        <v>57.11</v>
      </c>
      <c r="CN6" s="22">
        <f t="shared" si="10"/>
        <v>56.48</v>
      </c>
      <c r="CO6" s="22">
        <f t="shared" si="10"/>
        <v>55.35</v>
      </c>
      <c r="CP6" s="22">
        <f t="shared" si="10"/>
        <v>54.41</v>
      </c>
      <c r="CQ6" s="22">
        <f t="shared" si="10"/>
        <v>55.03</v>
      </c>
      <c r="CR6" s="22">
        <f t="shared" si="10"/>
        <v>55.14</v>
      </c>
      <c r="CS6" s="22">
        <f t="shared" si="10"/>
        <v>55.89</v>
      </c>
      <c r="CT6" s="22">
        <f t="shared" si="10"/>
        <v>55.72</v>
      </c>
      <c r="CU6" s="22">
        <f t="shared" si="10"/>
        <v>55.31</v>
      </c>
      <c r="CV6" s="21" t="str">
        <f>IF(CV7="","",IF(CV7="-","【-】","【"&amp;SUBSTITUTE(TEXT(CV7,"#,##0.00"),"-","△")&amp;"】"))</f>
        <v>【59.97】</v>
      </c>
      <c r="CW6" s="22">
        <f>IF(CW7="",NA(),CW7)</f>
        <v>90.88</v>
      </c>
      <c r="CX6" s="22">
        <f t="shared" ref="CX6:DF6" si="11">IF(CX7="",NA(),CX7)</f>
        <v>90.9</v>
      </c>
      <c r="CY6" s="22">
        <f t="shared" si="11"/>
        <v>91.45</v>
      </c>
      <c r="CZ6" s="22">
        <f t="shared" si="11"/>
        <v>91.51</v>
      </c>
      <c r="DA6" s="22">
        <f t="shared" si="11"/>
        <v>90.76</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57.24</v>
      </c>
      <c r="DI6" s="22">
        <f t="shared" ref="DI6:DQ6" si="12">IF(DI7="",NA(),DI7)</f>
        <v>58</v>
      </c>
      <c r="DJ6" s="22">
        <f t="shared" si="12"/>
        <v>58.89</v>
      </c>
      <c r="DK6" s="22">
        <f t="shared" si="12"/>
        <v>56.31</v>
      </c>
      <c r="DL6" s="22">
        <f t="shared" si="12"/>
        <v>56.97</v>
      </c>
      <c r="DM6" s="22">
        <f t="shared" si="12"/>
        <v>48.87</v>
      </c>
      <c r="DN6" s="22">
        <f t="shared" si="12"/>
        <v>49.92</v>
      </c>
      <c r="DO6" s="22">
        <f t="shared" si="12"/>
        <v>50.63</v>
      </c>
      <c r="DP6" s="22">
        <f t="shared" si="12"/>
        <v>51.29</v>
      </c>
      <c r="DQ6" s="22">
        <f t="shared" si="12"/>
        <v>52.2</v>
      </c>
      <c r="DR6" s="21" t="str">
        <f>IF(DR7="","",IF(DR7="-","【-】","【"&amp;SUBSTITUTE(TEXT(DR7,"#,##0.00"),"-","△")&amp;"】"))</f>
        <v>【51.51】</v>
      </c>
      <c r="DS6" s="22">
        <f>IF(DS7="",NA(),DS7)</f>
        <v>13.32</v>
      </c>
      <c r="DT6" s="22">
        <f t="shared" ref="DT6:EB6" si="13">IF(DT7="",NA(),DT7)</f>
        <v>13.91</v>
      </c>
      <c r="DU6" s="22">
        <f t="shared" si="13"/>
        <v>13.87</v>
      </c>
      <c r="DV6" s="22">
        <f t="shared" si="13"/>
        <v>15.53</v>
      </c>
      <c r="DW6" s="22">
        <f t="shared" si="13"/>
        <v>15.24</v>
      </c>
      <c r="DX6" s="22">
        <f t="shared" si="13"/>
        <v>14.85</v>
      </c>
      <c r="DY6" s="22">
        <f t="shared" si="13"/>
        <v>16.88</v>
      </c>
      <c r="DZ6" s="22">
        <f t="shared" si="13"/>
        <v>18.28</v>
      </c>
      <c r="EA6" s="22">
        <f t="shared" si="13"/>
        <v>19.61</v>
      </c>
      <c r="EB6" s="22">
        <f t="shared" si="13"/>
        <v>20.73</v>
      </c>
      <c r="EC6" s="21" t="str">
        <f>IF(EC7="","",IF(EC7="-","【-】","【"&amp;SUBSTITUTE(TEXT(EC7,"#,##0.00"),"-","△")&amp;"】"))</f>
        <v>【23.75】</v>
      </c>
      <c r="ED6" s="22">
        <f>IF(ED7="",NA(),ED7)</f>
        <v>0.62</v>
      </c>
      <c r="EE6" s="22">
        <f t="shared" ref="EE6:EM6" si="14">IF(EE7="",NA(),EE7)</f>
        <v>1.2</v>
      </c>
      <c r="EF6" s="22">
        <f t="shared" si="14"/>
        <v>0.54</v>
      </c>
      <c r="EG6" s="22">
        <f t="shared" si="14"/>
        <v>0.33</v>
      </c>
      <c r="EH6" s="22">
        <f t="shared" si="14"/>
        <v>0.39</v>
      </c>
      <c r="EI6" s="22">
        <f t="shared" si="14"/>
        <v>0.5</v>
      </c>
      <c r="EJ6" s="22">
        <f t="shared" si="14"/>
        <v>0.52</v>
      </c>
      <c r="EK6" s="22">
        <f t="shared" si="14"/>
        <v>0.53</v>
      </c>
      <c r="EL6" s="22">
        <f t="shared" si="14"/>
        <v>0.48</v>
      </c>
      <c r="EM6" s="22">
        <f t="shared" si="14"/>
        <v>0.5</v>
      </c>
      <c r="EN6" s="21" t="str">
        <f>IF(EN7="","",IF(EN7="-","【-】","【"&amp;SUBSTITUTE(TEXT(EN7,"#,##0.00"),"-","△")&amp;"】"))</f>
        <v>【0.67】</v>
      </c>
    </row>
    <row r="7" spans="1:144" s="23" customFormat="1">
      <c r="A7" s="15"/>
      <c r="B7" s="24">
        <v>2022</v>
      </c>
      <c r="C7" s="24">
        <v>462047</v>
      </c>
      <c r="D7" s="24">
        <v>46</v>
      </c>
      <c r="E7" s="24">
        <v>1</v>
      </c>
      <c r="F7" s="24">
        <v>0</v>
      </c>
      <c r="G7" s="24">
        <v>1</v>
      </c>
      <c r="H7" s="24" t="s">
        <v>93</v>
      </c>
      <c r="I7" s="24" t="s">
        <v>94</v>
      </c>
      <c r="J7" s="24" t="s">
        <v>95</v>
      </c>
      <c r="K7" s="24" t="s">
        <v>96</v>
      </c>
      <c r="L7" s="24" t="s">
        <v>97</v>
      </c>
      <c r="M7" s="24" t="s">
        <v>98</v>
      </c>
      <c r="N7" s="25" t="s">
        <v>99</v>
      </c>
      <c r="O7" s="25">
        <v>55.72</v>
      </c>
      <c r="P7" s="25">
        <v>86.22</v>
      </c>
      <c r="Q7" s="25">
        <v>2695</v>
      </c>
      <c r="R7" s="25">
        <v>19715</v>
      </c>
      <c r="S7" s="25">
        <v>74.78</v>
      </c>
      <c r="T7" s="25">
        <v>263.64</v>
      </c>
      <c r="U7" s="25">
        <v>16844</v>
      </c>
      <c r="V7" s="25">
        <v>38.159999999999997</v>
      </c>
      <c r="W7" s="25">
        <v>441.4</v>
      </c>
      <c r="X7" s="25">
        <v>115.56</v>
      </c>
      <c r="Y7" s="25">
        <v>116.62</v>
      </c>
      <c r="Z7" s="25">
        <v>117.31</v>
      </c>
      <c r="AA7" s="25">
        <v>115.03</v>
      </c>
      <c r="AB7" s="25">
        <v>111.78</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474.88</v>
      </c>
      <c r="AU7" s="25">
        <v>451.45</v>
      </c>
      <c r="AV7" s="25">
        <v>495.45</v>
      </c>
      <c r="AW7" s="25">
        <v>349.05</v>
      </c>
      <c r="AX7" s="25">
        <v>323.29000000000002</v>
      </c>
      <c r="AY7" s="25">
        <v>369.69</v>
      </c>
      <c r="AZ7" s="25">
        <v>379.08</v>
      </c>
      <c r="BA7" s="25">
        <v>367.55</v>
      </c>
      <c r="BB7" s="25">
        <v>378.56</v>
      </c>
      <c r="BC7" s="25">
        <v>364.46</v>
      </c>
      <c r="BD7" s="25">
        <v>252.29</v>
      </c>
      <c r="BE7" s="25">
        <v>487.31</v>
      </c>
      <c r="BF7" s="25">
        <v>474.58</v>
      </c>
      <c r="BG7" s="25">
        <v>481.94</v>
      </c>
      <c r="BH7" s="25">
        <v>484.1</v>
      </c>
      <c r="BI7" s="25">
        <v>466.04</v>
      </c>
      <c r="BJ7" s="25">
        <v>402.99</v>
      </c>
      <c r="BK7" s="25">
        <v>398.98</v>
      </c>
      <c r="BL7" s="25">
        <v>418.68</v>
      </c>
      <c r="BM7" s="25">
        <v>395.68</v>
      </c>
      <c r="BN7" s="25">
        <v>403.72</v>
      </c>
      <c r="BO7" s="25">
        <v>268.07</v>
      </c>
      <c r="BP7" s="25">
        <v>111.46</v>
      </c>
      <c r="BQ7" s="25">
        <v>113.31</v>
      </c>
      <c r="BR7" s="25">
        <v>113.75</v>
      </c>
      <c r="BS7" s="25">
        <v>111.93</v>
      </c>
      <c r="BT7" s="25">
        <v>108.6</v>
      </c>
      <c r="BU7" s="25">
        <v>98.66</v>
      </c>
      <c r="BV7" s="25">
        <v>98.64</v>
      </c>
      <c r="BW7" s="25">
        <v>94.78</v>
      </c>
      <c r="BX7" s="25">
        <v>97.59</v>
      </c>
      <c r="BY7" s="25">
        <v>92.17</v>
      </c>
      <c r="BZ7" s="25">
        <v>97.47</v>
      </c>
      <c r="CA7" s="25">
        <v>143.88999999999999</v>
      </c>
      <c r="CB7" s="25">
        <v>141.93</v>
      </c>
      <c r="CC7" s="25">
        <v>141.79</v>
      </c>
      <c r="CD7" s="25">
        <v>144.37</v>
      </c>
      <c r="CE7" s="25">
        <v>149.25</v>
      </c>
      <c r="CF7" s="25">
        <v>178.59</v>
      </c>
      <c r="CG7" s="25">
        <v>178.92</v>
      </c>
      <c r="CH7" s="25">
        <v>181.3</v>
      </c>
      <c r="CI7" s="25">
        <v>181.71</v>
      </c>
      <c r="CJ7" s="25">
        <v>188.51</v>
      </c>
      <c r="CK7" s="25">
        <v>174.75</v>
      </c>
      <c r="CL7" s="25">
        <v>58.29</v>
      </c>
      <c r="CM7" s="25">
        <v>57.11</v>
      </c>
      <c r="CN7" s="25">
        <v>56.48</v>
      </c>
      <c r="CO7" s="25">
        <v>55.35</v>
      </c>
      <c r="CP7" s="25">
        <v>54.41</v>
      </c>
      <c r="CQ7" s="25">
        <v>55.03</v>
      </c>
      <c r="CR7" s="25">
        <v>55.14</v>
      </c>
      <c r="CS7" s="25">
        <v>55.89</v>
      </c>
      <c r="CT7" s="25">
        <v>55.72</v>
      </c>
      <c r="CU7" s="25">
        <v>55.31</v>
      </c>
      <c r="CV7" s="25">
        <v>59.97</v>
      </c>
      <c r="CW7" s="25">
        <v>90.88</v>
      </c>
      <c r="CX7" s="25">
        <v>90.9</v>
      </c>
      <c r="CY7" s="25">
        <v>91.45</v>
      </c>
      <c r="CZ7" s="25">
        <v>91.51</v>
      </c>
      <c r="DA7" s="25">
        <v>90.76</v>
      </c>
      <c r="DB7" s="25">
        <v>81.900000000000006</v>
      </c>
      <c r="DC7" s="25">
        <v>81.39</v>
      </c>
      <c r="DD7" s="25">
        <v>81.27</v>
      </c>
      <c r="DE7" s="25">
        <v>81.260000000000005</v>
      </c>
      <c r="DF7" s="25">
        <v>80.36</v>
      </c>
      <c r="DG7" s="25">
        <v>89.76</v>
      </c>
      <c r="DH7" s="25">
        <v>57.24</v>
      </c>
      <c r="DI7" s="25">
        <v>58</v>
      </c>
      <c r="DJ7" s="25">
        <v>58.89</v>
      </c>
      <c r="DK7" s="25">
        <v>56.31</v>
      </c>
      <c r="DL7" s="25">
        <v>56.97</v>
      </c>
      <c r="DM7" s="25">
        <v>48.87</v>
      </c>
      <c r="DN7" s="25">
        <v>49.92</v>
      </c>
      <c r="DO7" s="25">
        <v>50.63</v>
      </c>
      <c r="DP7" s="25">
        <v>51.29</v>
      </c>
      <c r="DQ7" s="25">
        <v>52.2</v>
      </c>
      <c r="DR7" s="25">
        <v>51.51</v>
      </c>
      <c r="DS7" s="25">
        <v>13.32</v>
      </c>
      <c r="DT7" s="25">
        <v>13.91</v>
      </c>
      <c r="DU7" s="25">
        <v>13.87</v>
      </c>
      <c r="DV7" s="25">
        <v>15.53</v>
      </c>
      <c r="DW7" s="25">
        <v>15.24</v>
      </c>
      <c r="DX7" s="25">
        <v>14.85</v>
      </c>
      <c r="DY7" s="25">
        <v>16.88</v>
      </c>
      <c r="DZ7" s="25">
        <v>18.28</v>
      </c>
      <c r="EA7" s="25">
        <v>19.61</v>
      </c>
      <c r="EB7" s="25">
        <v>20.73</v>
      </c>
      <c r="EC7" s="25">
        <v>23.75</v>
      </c>
      <c r="ED7" s="25">
        <v>0.62</v>
      </c>
      <c r="EE7" s="25">
        <v>1.2</v>
      </c>
      <c r="EF7" s="25">
        <v>0.54</v>
      </c>
      <c r="EG7" s="25">
        <v>0.33</v>
      </c>
      <c r="EH7" s="25">
        <v>0.39</v>
      </c>
      <c r="EI7" s="25">
        <v>0.5</v>
      </c>
      <c r="EJ7" s="25">
        <v>0.52</v>
      </c>
      <c r="EK7" s="25">
        <v>0.53</v>
      </c>
      <c r="EL7" s="25">
        <v>0.48</v>
      </c>
      <c r="EM7" s="25">
        <v>0.5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2024-02-14T00:59:31Z</cp:lastPrinted>
  <dcterms:created xsi:type="dcterms:W3CDTF">2023-12-05T01:02:40Z</dcterms:created>
  <dcterms:modified xsi:type="dcterms:W3CDTF">2024-02-14T01:43:46Z</dcterms:modified>
  <cp:category/>
</cp:coreProperties>
</file>