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5.1.36\水道課\02 管理係\1111経営比較分析表\R03 経営比較分析表\02 回答\R4水道課分\"/>
    </mc:Choice>
  </mc:AlternateContent>
  <xr:revisionPtr revIDLastSave="0" documentId="13_ncr:1_{35A476B2-3CCA-4926-A78B-50293F8E7B7E}" xr6:coauthVersionLast="47" xr6:coauthVersionMax="47" xr10:uidLastSave="{00000000-0000-0000-0000-000000000000}"/>
  <workbookProtection workbookAlgorithmName="SHA-512" workbookHashValue="GU/IqDPVf6q7zOAMfSiMvXxD4Msw8z26zg3bDzfd8CuyRDgJZobRTlo56Yr8cCYmK+VyehzvmQahl4aXD1T/Vw==" workbookSaltValue="x+B2YjFAFksWDF7LAkKHWg==" workbookSpinCount="100000" lockStructure="1"/>
  <bookViews>
    <workbookView xWindow="-120" yWindow="-120" windowWidth="19440" windowHeight="1515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B10"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<sst xmlns="http://schemas.openxmlformats.org/spreadsheetml/2006/main" count="236" uniqueCount="119">
  <si>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</si>
  <si>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</si>
  <si>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</si>
  <si>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</si>
  <si>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</si>
  <si>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</si>
  <si>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</si>
  <si>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</si>
  <si>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</si>
  <si>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</si>
  <si>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</si>
  <si>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</si>
  <si>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</si>
  <si>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</si>
  <si>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</si>
  <si>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</si>
  <si>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</si>
  <si>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</si>
  <si>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</si>
  <si>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</si>
  <si>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</si>
  <si>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</si>
  <si>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</si>
  <si>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</si>
  <si>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</si>
  <si>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</si>
  <si>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</si>
  <si>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</si>
  <si>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</si>
  <si>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</si>
  <si>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</si>
  <si>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</si>
  <si>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</si>
  <si>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</si>
  <si>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</si>
  <si>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</si>
  <si>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</si>
  <si>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</si>
  <si>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</si>
  <si>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</si>
  <si>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</si>
  <si>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</si>
  <si>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</si>
  <si>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</si>
  <si>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</si>
  <si>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</si>
  <si>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</si>
  <si>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</si>
  <si>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</si>
  <si>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</si>
  <si>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</si>
  <si>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</si>
  <si>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</si>
  <si>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</si>
  <si>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</si>
  <si>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</si>
  <si>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</si>
  <si>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</si>
  <si>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</si>
  <si>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</si>
  <si>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</si>
  <si>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</si>
  <si>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</si>
  <si>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</si>
  <si>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</si>
  <si>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</si>
  <si>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</si>
  <si>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</si>
  <si>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</si>
  <si>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</si>
  <si>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</si>
  <si>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</si>
  <si>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</si>
  <si>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</si>
  <si>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</si>
  <si>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</si>
  <si>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</si>
  <si>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</si>
  <si>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</si>
  <si>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</si>
  <si>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</si>
  <si>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</si>
  <si>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</si>
  <si>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</si>
  <si>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</si>
  <si>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</si>
  <si>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</si>
  <si>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</si>
  <si>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</si>
  <si>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</si>
  <si>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</si>
  <si>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</si>
  <si>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</si>
  <si>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</si>
  <si>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</si>
  <si>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</si>
  <si>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</si>
  <si>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</si>
  <si>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</si>
  <si>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</si>
  <si>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</si>
  <si>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</si>
  <si>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</si>
  <si>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</si>
  <si>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</si>
  <si>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</si>
  <si>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</si>
  <si>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</si>
  <si>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</si>
  <si>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</si>
  <si>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</si>
  <si>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</si>
  <si>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</si>
  <si>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</si>
  <si>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</si>
  <si>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</si>
  <si>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農業集落排水施設の機能強化を図るため，平成25年度に補助金を利用し，排水路管路工事及び電気設備等の改修を実施した。
　平成30年度実施の機能診断及び令和元年度策定の最適整備構想をもとに，今後は施設の老朽化対策を計画的に実施する予定である。</t>
    <rPh sb="1" eb="2">
      <t>カン</t>
    </rPh>
    <rPh sb="2" eb="3">
      <t>キョ</t>
    </rPh>
    <rPh sb="3" eb="5">
      <t>カイゼン</t>
    </rPh>
    <rPh sb="5" eb="6">
      <t>リツ</t>
    </rPh>
    <rPh sb="27" eb="29">
      <t>ヘイセイ</t>
    </rPh>
    <rPh sb="67" eb="69">
      <t>ヘイセイ</t>
    </rPh>
    <rPh sb="73" eb="75">
      <t>ジッシ</t>
    </rPh>
    <rPh sb="84" eb="85">
      <t>ガン</t>
    </rPh>
    <rPh sb="87" eb="89">
      <t>サクテイ</t>
    </rPh>
    <rPh sb="101" eb="103">
      <t>コンゴ</t>
    </rPh>
    <phoneticPr fontId="4"/>
  </si>
  <si>
    <t>①収益的収支比率
　前年度と比較すると約2.2ポイント上回り，総収益については依然として一般会計からの繰入金に依存している。引き続き町での増設設置は行わず，町管理型浄化槽の維持管理に努める必要がある。
⑤経費回収率
　経費回収率は，前年度と比較すると約5.8ポイント減少したが，類似団体と比較すると約23.6ポイント上回っている。今後も引続き農集施設への接続加入世帯を増やし，適正な使用料収入を確保する必要がある。
⑥汚水処理原価
　数値としては，前年度より約9.5ポイント下回り，類似団体と比較しても低い状態で推移している。今後，老朽化に伴う修繕費等の増加や人口減少に伴う有収水量の減少等の要因により，当該値が増加する可能性もあるため，引き続き合理化及び加入促進に努める必要がある。
⑦施設利用率
　施設利用率は，前年度と比較すると約1.6ポイント減少し，類似団体と比較しても約4.9ポイント下回った。今後は流入汚水量の推移に合わせて，適切な施設規模の維持に努める。
⑧水洗化率
　前年度と比較すると約1.2ポイント上回ったが，類似団体と比較すると約3.4ポイント減少した。今後も水質保全の観点から，使用料収入を図り，水洗化率向上に取り組んでいく。</t>
    <rPh sb="1" eb="3">
      <t>シュウエキ</t>
    </rPh>
    <rPh sb="3" eb="4">
      <t>テキ</t>
    </rPh>
    <rPh sb="4" eb="6">
      <t>シュウシ</t>
    </rPh>
    <rPh sb="6" eb="8">
      <t>ヒリツ</t>
    </rPh>
    <rPh sb="14" eb="16">
      <t>ヒカク</t>
    </rPh>
    <rPh sb="19" eb="20">
      <t>ヤク</t>
    </rPh>
    <rPh sb="27" eb="29">
      <t>ウワマワ</t>
    </rPh>
    <rPh sb="109" eb="111">
      <t>ケイヒ</t>
    </rPh>
    <rPh sb="111" eb="113">
      <t>カイシュウ</t>
    </rPh>
    <rPh sb="113" eb="114">
      <t>リツ</t>
    </rPh>
    <rPh sb="120" eb="122">
      <t>ヒカク</t>
    </rPh>
    <rPh sb="125" eb="126">
      <t>ヤク</t>
    </rPh>
    <rPh sb="133" eb="135">
      <t>ゲンショウ</t>
    </rPh>
    <rPh sb="149" eb="150">
      <t>ヤク</t>
    </rPh>
    <rPh sb="229" eb="230">
      <t>ヤク</t>
    </rPh>
    <rPh sb="237" eb="238">
      <t>シタ</t>
    </rPh>
    <rPh sb="379" eb="383">
      <t>ルイジダンタイ</t>
    </rPh>
    <rPh sb="389" eb="390">
      <t>ヤク</t>
    </rPh>
    <rPh sb="397" eb="399">
      <t>シタマワ</t>
    </rPh>
    <rPh sb="446" eb="448">
      <t>ヒカク</t>
    </rPh>
    <rPh sb="451" eb="452">
      <t>ヤク</t>
    </rPh>
    <rPh sb="475" eb="476">
      <t>ヤク</t>
    </rPh>
    <phoneticPr fontId="4"/>
  </si>
  <si>
    <t>　収益的収支比率は改善されたものの，依然として使用料収入が乏しく汚水処理経費全てを賄うことができないため，一般会計からの繰入金への依存が高い状況にある。
　今後の新規加入者もあまり見込めないため，投資の効率化や維持管理費の削減，水洗化率の向上に取り組む必要がある。</t>
    <rPh sb="1" eb="4">
      <t>シュウエキテキ</t>
    </rPh>
    <rPh sb="4" eb="6">
      <t>シュウシ</t>
    </rPh>
    <rPh sb="6" eb="8">
      <t>ヒリツ</t>
    </rPh>
    <rPh sb="9" eb="11">
      <t>カイゼン</t>
    </rPh>
    <rPh sb="18" eb="20">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</si>
</sst>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AB-470F-829B-603BB15C2E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5AB-470F-829B-603BB15C2E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62.2</c:v>
                </c:pt>
                <c:pt idx="1">
                  <c:v>61.79</c:v>
                </c:pt>
                <c:pt idx="2">
                  <c:v>62.8</c:v>
                </c:pt>
                <c:pt idx="3">
                  <c:v>63.21</c:v>
                </c:pt>
                <c:pt idx="4">
                  <c:v>61.59</c:v>
                </c:pt>
              </c:numCache>
            </c:numRef>
          </c:val>
          <c:extLst>
            <c:ext xmlns:c16="http://schemas.microsoft.com/office/drawing/2014/chart" uri="{C3380CC4-5D6E-409C-BE32-E72D297353CC}">
              <c16:uniqueId val="{00000000-40FE-4D0D-9D53-9AA600488D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0FE-4D0D-9D53-9AA600488D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85.97</c:v>
                </c:pt>
                <c:pt idx="1">
                  <c:v>86.5</c:v>
                </c:pt>
                <c:pt idx="2">
                  <c:v>81.41</c:v>
                </c:pt>
                <c:pt idx="3">
                  <c:v>79.94</c:v>
                </c:pt>
                <c:pt idx="4">
                  <c:v>81.19</c:v>
                </c:pt>
              </c:numCache>
            </c:numRef>
          </c:val>
          <c:extLst>
            <c:ext xmlns:c16="http://schemas.microsoft.com/office/drawing/2014/chart" uri="{C3380CC4-5D6E-409C-BE32-E72D297353CC}">
              <c16:uniqueId val="{00000000-C825-489B-B054-23A30D3228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C825-489B-B054-23A30D3228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97.27</c:v>
                </c:pt>
                <c:pt idx="1">
                  <c:v>99.81</c:v>
                </c:pt>
                <c:pt idx="2">
                  <c:v>103.04</c:v>
                </c:pt>
                <c:pt idx="3">
                  <c:v>96.75</c:v>
                </c:pt>
                <c:pt idx="4">
                  <c:v>98.97</c:v>
                </c:pt>
              </c:numCache>
            </c:numRef>
          </c:val>
          <c:extLst>
            <c:ext xmlns:c16="http://schemas.microsoft.com/office/drawing/2014/chart" uri="{C3380CC4-5D6E-409C-BE32-E72D297353CC}">
              <c16:uniqueId val="{00000000-AB56-460A-A4E9-F6BA4E2DCC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56-460A-A4E9-F6BA4E2DCC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AF-45FE-A386-5D9B164459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AF-45FE-A386-5D9B164459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FB-4738-A7E5-F8C04DFD44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FB-4738-A7E5-F8C04DFD44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F2-43CE-816E-79FA303C85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F2-43CE-816E-79FA303C85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60-4C96-9655-150CD0E672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0-4C96-9655-150CD0E672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01-47F6-A20A-56EA9D4EC4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F01-47F6-A20A-56EA9D4EC4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84.02</c:v>
                </c:pt>
                <c:pt idx="1">
                  <c:v>72.37</c:v>
                </c:pt>
                <c:pt idx="2">
                  <c:v>71</c:v>
                </c:pt>
                <c:pt idx="3">
                  <c:v>85.76</c:v>
                </c:pt>
                <c:pt idx="4">
                  <c:v>79.900000000000006</c:v>
                </c:pt>
              </c:numCache>
            </c:numRef>
          </c:val>
          <c:extLst>
            <c:ext xmlns:c16="http://schemas.microsoft.com/office/drawing/2014/chart" uri="{C3380CC4-5D6E-409C-BE32-E72D297353CC}">
              <c16:uniqueId val="{00000000-703B-45D6-9FDF-F9C0483E85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703B-45D6-9FDF-F9C0483E85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166.42</c:v>
                </c:pt>
                <c:pt idx="1">
                  <c:v>194.58</c:v>
                </c:pt>
                <c:pt idx="2">
                  <c:v>198.89</c:v>
                </c:pt>
                <c:pt idx="3">
                  <c:v>169.48</c:v>
                </c:pt>
                <c:pt idx="4">
                  <c:v>159.94</c:v>
                </c:pt>
              </c:numCache>
            </c:numRef>
          </c:val>
          <c:extLst>
            <c:ext xmlns:c16="http://schemas.microsoft.com/office/drawing/2014/chart" uri="{C3380CC4-5D6E-409C-BE32-E72D297353CC}">
              <c16:uniqueId val="{00000000-A55B-4495-BB56-41440BBA0A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55B-4495-BB56-41440BBA0A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長島町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6">
        <f>データ!S6</f>
        <v>10017</v>
      </c>
      <c r="AM8" s="46"/>
      <c r="AN8" s="46"/>
      <c r="AO8" s="46"/>
      <c r="AP8" s="46"/>
      <c r="AQ8" s="46"/>
      <c r="AR8" s="46"/>
      <c r="AS8" s="46"/>
      <c r="AT8" s="45">
        <f>データ!T6</f>
        <v>116.19</v>
      </c>
      <c r="AU8" s="45"/>
      <c r="AV8" s="45"/>
      <c r="AW8" s="45"/>
      <c r="AX8" s="45"/>
      <c r="AY8" s="45"/>
      <c r="AZ8" s="45"/>
      <c r="BA8" s="45"/>
      <c r="BB8" s="45">
        <f>データ!U6</f>
        <v>86.21</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9.98</v>
      </c>
      <c r="Q10" s="45"/>
      <c r="R10" s="45"/>
      <c r="S10" s="45"/>
      <c r="T10" s="45"/>
      <c r="U10" s="45"/>
      <c r="V10" s="45"/>
      <c r="W10" s="45">
        <f>データ!Q6</f>
        <v>127.27</v>
      </c>
      <c r="X10" s="45"/>
      <c r="Y10" s="45"/>
      <c r="Z10" s="45"/>
      <c r="AA10" s="45"/>
      <c r="AB10" s="45"/>
      <c r="AC10" s="45"/>
      <c r="AD10" s="46">
        <f>データ!R6</f>
        <v>3350</v>
      </c>
      <c r="AE10" s="46"/>
      <c r="AF10" s="46"/>
      <c r="AG10" s="46"/>
      <c r="AH10" s="46"/>
      <c r="AI10" s="46"/>
      <c r="AJ10" s="46"/>
      <c r="AK10" s="2"/>
      <c r="AL10" s="46">
        <f>データ!V6</f>
        <v>989</v>
      </c>
      <c r="AM10" s="46"/>
      <c r="AN10" s="46"/>
      <c r="AO10" s="46"/>
      <c r="AP10" s="46"/>
      <c r="AQ10" s="46"/>
      <c r="AR10" s="46"/>
      <c r="AS10" s="46"/>
      <c r="AT10" s="45">
        <f>データ!W6</f>
        <v>2.5</v>
      </c>
      <c r="AU10" s="45"/>
      <c r="AV10" s="45"/>
      <c r="AW10" s="45"/>
      <c r="AX10" s="45"/>
      <c r="AY10" s="45"/>
      <c r="AZ10" s="45"/>
      <c r="BA10" s="45"/>
      <c r="BB10" s="45">
        <f>データ!X6</f>
        <v>395.6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qTCP086LcyYOmKg6DrPav2AVWsEWY6Z4cKqEt5+1KeFEehyAZfjOS0xtKxjDytgEELT2d+zJOuH5VJ7edE4o1Q==" saltValue="qWaXt/1jDQhkn6kH6Hqf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464040</v>
      </c>
      <c r="D6" s="19">
        <f t="shared" si="3"/>
        <v>47</v>
      </c>
      <c r="E6" s="19">
        <f t="shared" si="3"/>
        <v>17</v>
      </c>
      <c r="F6" s="19">
        <f t="shared" si="3"/>
        <v>5</v>
      </c>
      <c r="G6" s="19">
        <f t="shared" si="3"/>
        <v>0</v>
      </c>
      <c r="H6" s="19" t="str">
        <f t="shared" si="3"/>
        <v>鹿児島県　長島町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9.98</v>
      </c>
      <c r="Q6" s="20">
        <f t="shared" si="3"/>
        <v>127.27</v>
      </c>
      <c r="R6" s="20">
        <f t="shared" si="3"/>
        <v>3350</v>
      </c>
      <c r="S6" s="20">
        <f t="shared" si="3"/>
        <v>10017</v>
      </c>
      <c r="T6" s="20">
        <f t="shared" si="3"/>
        <v>116.19</v>
      </c>
      <c r="U6" s="20">
        <f t="shared" si="3"/>
        <v>86.21</v>
      </c>
      <c r="V6" s="20">
        <f t="shared" si="3"/>
        <v>989</v>
      </c>
      <c r="W6" s="20">
        <f t="shared" si="3"/>
        <v>2.5</v>
      </c>
      <c r="X6" s="20">
        <f t="shared" si="3"/>
        <v>395.6</v>
      </c>
      <c r="Y6" s="21">
        <f>IF(Y7="",NA(),Y7)</f>
        <v>97.27</v>
      </c>
      <c r="Z6" s="21">
        <f t="shared" ref="Z6:AH6" si="4">IF(Z7="",NA(),Z7)</f>
        <v>99.81</v>
      </c>
      <c r="AA6" s="21">
        <f t="shared" si="4"/>
        <v>103.04</v>
      </c>
      <c r="AB6" s="21">
        <f t="shared" si="4"/>
        <v>96.75</v>
      </c>
      <c r="AC6" s="21">
        <f t="shared" si="4"/>
        <v>98.97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84.02</v>
      </c>
      <c r="BR6" s="21">
        <f t="shared" ref="BR6:BZ6" si="8">IF(BR7="",NA(),BR7)</f>
        <v>72.37</v>
      </c>
      <c r="BS6" s="21">
        <f t="shared" si="8"/>
        <v>71</v>
      </c>
      <c r="BT6" s="21">
        <f t="shared" si="8"/>
        <v>85.76</v>
      </c>
      <c r="BU6" s="21">
        <f t="shared" si="8"/>
        <v>79.900000000000006</v>
      </c>
      <c r="BV6" s="21">
        <f t="shared" si="8"/>
        <v>59.8</v>
      </c>
      <c r="BW6" s="21">
        <f t="shared" si="8"/>
        <v>57.77</v>
      </c>
      <c r="BX6" s="21">
        <f t="shared" si="8"/>
        <v>57.31</v>
      </c>
      <c r="BY6" s="21">
        <f t="shared" si="8"/>
        <v>57.08</v>
      </c>
      <c r="BZ6" s="21">
        <f t="shared" si="8"/>
        <v>56.26</v>
      </c>
      <c r="CA6" s="20" t="str">
        <f>IF(CA7="","",IF(CA7="-","【-】","【"&amp;SUBSTITUTE(TEXT(CA7,"#,##0.00"),"-","△")&amp;"】"))</f>
        <v>【60.65】</v>
      </c>
      <c r="CB6" s="21">
        <f>IF(CB7="",NA(),CB7)</f>
        <v>166.42</v>
      </c>
      <c r="CC6" s="21">
        <f t="shared" ref="CC6:CK6" si="9">IF(CC7="",NA(),CC7)</f>
        <v>194.58</v>
      </c>
      <c r="CD6" s="21">
        <f t="shared" si="9"/>
        <v>198.89</v>
      </c>
      <c r="CE6" s="21">
        <f t="shared" si="9"/>
        <v>169.48</v>
      </c>
      <c r="CF6" s="21">
        <f t="shared" si="9"/>
        <v>159.94</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62.2</v>
      </c>
      <c r="CN6" s="21">
        <f t="shared" ref="CN6:CV6" si="10">IF(CN7="",NA(),CN7)</f>
        <v>61.79</v>
      </c>
      <c r="CO6" s="21">
        <f t="shared" si="10"/>
        <v>62.8</v>
      </c>
      <c r="CP6" s="21">
        <f t="shared" si="10"/>
        <v>63.21</v>
      </c>
      <c r="CQ6" s="21">
        <f t="shared" si="10"/>
        <v>61.59</v>
      </c>
      <c r="CR6" s="21">
        <f t="shared" si="10"/>
        <v>51.75</v>
      </c>
      <c r="CS6" s="21">
        <f t="shared" si="10"/>
        <v>50.68</v>
      </c>
      <c r="CT6" s="21">
        <f t="shared" si="10"/>
        <v>50.14</v>
      </c>
      <c r="CU6" s="21">
        <f t="shared" si="10"/>
        <v>54.83</v>
      </c>
      <c r="CV6" s="21">
        <f t="shared" si="10"/>
        <v>66.53</v>
      </c>
      <c r="CW6" s="20" t="str">
        <f>IF(CW7="","",IF(CW7="-","【-】","【"&amp;SUBSTITUTE(TEXT(CW7,"#,##0.00"),"-","△")&amp;"】"))</f>
        <v>【61.14】</v>
      </c>
      <c r="CX6" s="21">
        <f>IF(CX7="",NA(),CX7)</f>
        <v>85.97</v>
      </c>
      <c r="CY6" s="21">
        <f t="shared" ref="CY6:DG6" si="11">IF(CY7="",NA(),CY7)</f>
        <v>86.5</v>
      </c>
      <c r="CZ6" s="21">
        <f t="shared" si="11"/>
        <v>81.41</v>
      </c>
      <c r="DA6" s="21">
        <f t="shared" si="11"/>
        <v>79.94</v>
      </c>
      <c r="DB6" s="21">
        <f t="shared" si="11"/>
        <v>81.19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464040</v>
      </c>
      <c r="D7" s="23">
        <v>47</v>
      </c>
      <c r="E7" s="23">
        <v>17</v>
      </c>
      <c r="F7" s="23">
        <v>5</v>
      </c>
      <c r="G7" s="23">
        <v>0</v>
      </c>
      <c r="H7" s="23" t="s">
        <v>98</v>
      </c>
      <c r="I7" s="23" t="s">
        <v>99</v>
      </c>
      <c r="J7" s="23" t="s">
        <v>100</v>
      </c>
      <c r="K7" s="23" t="s">
        <v>101</v>
      </c>
      <c r="L7" s="23" t="s">
        <v>102</v>
      </c>
      <c r="M7" s="23" t="s">
        <v>103</v>
      </c>
      <c r="N7" s="24" t="s">
        <v>104</v>
      </c>
      <c r="O7" s="24" t="s">
        <v>105</v>
      </c>
      <c r="P7" s="24">
        <v>9.98</v>
      </c>
      <c r="Q7" s="24">
        <v>127.27</v>
      </c>
      <c r="R7" s="24">
        <v>3350</v>
      </c>
      <c r="S7" s="24">
        <v>10017</v>
      </c>
      <c r="T7" s="24">
        <v>116.19</v>
      </c>
      <c r="U7" s="24">
        <v>86.21</v>
      </c>
      <c r="V7" s="24">
        <v>989</v>
      </c>
      <c r="W7" s="24">
        <v>2.5</v>
      </c>
      <c r="X7" s="24">
        <v>395.6</v>
      </c>
      <c r="Y7" s="24">
        <v>97.27</v>
      </c>
      <c r="Z7" s="24">
        <v>99.81</v>
      </c>
      <c r="AA7" s="24">
        <v>103.04</v>
      </c>
      <c r="AB7" s="24">
        <v>96.75</v>
      </c>
      <c r="AC7" s="24">
        <v>98.97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84.02</v>
      </c>
      <c r="BR7" s="24">
        <v>72.37</v>
      </c>
      <c r="BS7" s="24">
        <v>71</v>
      </c>
      <c r="BT7" s="24">
        <v>85.76</v>
      </c>
      <c r="BU7" s="24">
        <v>79.900000000000006</v>
      </c>
      <c r="BV7" s="24">
        <v>59.8</v>
      </c>
      <c r="BW7" s="24">
        <v>57.77</v>
      </c>
      <c r="BX7" s="24">
        <v>57.31</v>
      </c>
      <c r="BY7" s="24">
        <v>57.08</v>
      </c>
      <c r="BZ7" s="24">
        <v>56.26</v>
      </c>
      <c r="CA7" s="24">
        <v>60.65</v>
      </c>
      <c r="CB7" s="24">
        <v>166.42</v>
      </c>
      <c r="CC7" s="24">
        <v>194.58</v>
      </c>
      <c r="CD7" s="24">
        <v>198.89</v>
      </c>
      <c r="CE7" s="24">
        <v>169.48</v>
      </c>
      <c r="CF7" s="24">
        <v>159.94</v>
      </c>
      <c r="CG7" s="24">
        <v>263.76</v>
      </c>
      <c r="CH7" s="24">
        <v>274.35000000000002</v>
      </c>
      <c r="CI7" s="24">
        <v>273.52</v>
      </c>
      <c r="CJ7" s="24">
        <v>274.99</v>
      </c>
      <c r="CK7" s="24">
        <v>282.08999999999997</v>
      </c>
      <c r="CL7" s="24">
        <v>256.97000000000003</v>
      </c>
      <c r="CM7" s="24">
        <v>62.2</v>
      </c>
      <c r="CN7" s="24">
        <v>61.79</v>
      </c>
      <c r="CO7" s="24">
        <v>62.8</v>
      </c>
      <c r="CP7" s="24">
        <v>63.21</v>
      </c>
      <c r="CQ7" s="24">
        <v>61.59</v>
      </c>
      <c r="CR7" s="24">
        <v>51.75</v>
      </c>
      <c r="CS7" s="24">
        <v>50.68</v>
      </c>
      <c r="CT7" s="24">
        <v>50.14</v>
      </c>
      <c r="CU7" s="24">
        <v>54.83</v>
      </c>
      <c r="CV7" s="24">
        <v>66.53</v>
      </c>
      <c r="CW7" s="24">
        <v>61.14</v>
      </c>
      <c r="CX7" s="24">
        <v>85.97</v>
      </c>
      <c r="CY7" s="24">
        <v>86.5</v>
      </c>
      <c r="CZ7" s="24">
        <v>81.41</v>
      </c>
      <c r="DA7" s="24">
        <v>79.94</v>
      </c>
      <c r="DB7" s="24">
        <v>81.19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水道課03</cp:lastModifiedBy>
  <dcterms:created xsi:type="dcterms:W3CDTF">2022-12-01T02:01:43Z</dcterms:created>
  <dcterms:modified xsi:type="dcterms:W3CDTF">2023-01-24T00:33:47Z</dcterms:modified>
  <cp:category/>
</cp:coreProperties>
</file>