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9 薩摩川内市\03再提出\"/>
    </mc:Choice>
  </mc:AlternateContent>
  <workbookProtection workbookAlgorithmName="SHA-512" workbookHashValue="86wpo4Oz5o+MvZdA5bZUbGr5UGd7jNmjU0Cy35k6lKLsJ3axMTSCzNChFg2FUTDQ8s6LTHHfaQLccB2ANAFj2g==" workbookSaltValue="KnlibisbhAINrfJLcpILCA==" workbookSpinCount="100000" lockStructure="1"/>
  <bookViews>
    <workbookView xWindow="2325" yWindow="1800" windowWidth="19020" windowHeight="1149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P10" i="4" s="1"/>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L10" i="4"/>
  <c r="W10" i="4"/>
  <c r="I10" i="4"/>
  <c r="BB8" i="4"/>
  <c r="AD8" i="4"/>
  <c r="W8" i="4"/>
  <c r="B8" i="4"/>
  <c r="B6" i="4"/>
</calcChain>
</file>

<file path=xl/sharedStrings.xml><?xml version="1.0" encoding="utf-8"?>
<sst xmlns="http://schemas.openxmlformats.org/spreadsheetml/2006/main" count="294" uniqueCount="113">
  <si>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</si>
  <si>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</si>
  <si>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</si>
  <si>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</si>
  <si>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</si>
  <si>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</si>
  <si>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</si>
  <si>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</si>
  <si>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</si>
  <si>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</si>
  <si>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</si>
  <si>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</si>
  <si>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</si>
  <si>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</si>
  <si>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</si>
  <si>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</si>
  <si>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</si>
  <si>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</si>
  <si>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</si>
  <si>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</si>
  <si>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</si>
  <si>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</si>
  <si>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</si>
  <si>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</si>
  <si>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</si>
  <si>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</si>
  <si>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</si>
  <si>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</si>
  <si>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</si>
  <si>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</si>
  <si>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</si>
  <si>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</si>
  <si>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</si>
  <si>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</si>
  <si>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</si>
  <si>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</si>
  <si>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</si>
  <si>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</si>
  <si>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</si>
  <si>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</si>
  <si>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</si>
  <si>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</si>
  <si>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</si>
  <si>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</si>
  <si>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</si>
  <si>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</si>
  <si>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</si>
  <si>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</si>
  <si>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</si>
  <si>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</si>
  <si>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</si>
  <si>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</si>
  <si>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</si>
  <si>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</si>
  <si>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</si>
  <si>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</si>
  <si>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</si>
  <si>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</si>
  <si>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</si>
  <si>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</si>
  <si>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</si>
  <si>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</si>
  <si>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</si>
  <si>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</si>
  <si>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</si>
  <si>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</si>
  <si>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</si>
  <si>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</si>
  <si>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</si>
  <si>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</si>
  <si>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</si>
  <si>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</si>
  <si>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</si>
  <si>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</si>
  <si>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</si>
  <si>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</si>
  <si>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</si>
  <si>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</si>
  <si>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</si>
  <si>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</si>
  <si>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</si>
  <si>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</si>
  <si>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</si>
  <si>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</si>
  <si>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</si>
  <si>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</si>
  <si>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</si>
  <si>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</si>
  <si>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</si>
  <si>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</si>
  <si>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</si>
  <si>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</si>
  <si>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</si>
  <si>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</si>
  <si>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</si>
  <si>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</si>
  <si>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</si>
  <si>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</si>
  <si>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</si>
  <si>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</si>
  <si>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</si>
  <si>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</si>
  <si>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</si>
  <si>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</si>
  <si>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</si>
  <si>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</si>
  <si>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</si>
  <si>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</si>
  <si>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</si>
  <si>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</si>
  <si>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有形固定資産減価償却率は、前年度より4.48ポイント増となったが、類似団体平均より大きく下回っている。これは前年度、公営企業会計に移行した際、固定資産評価額を経過年数分減じて評価し直したうえで減価償却をしたことが要因である。
 ②管路経年化率は、類似団体平均を下回っているものの、前年度より2.83ポイント増となった。今後も、法定耐用年数を超えた老朽管の割合が増加していく見込みであることから、引き続き老朽管更新事業に取り組んでいく必要がある。
 ③管路更新率は、類似団体平均を上回っているが、今後も更新需要の増大が見込まれることから、簡易水道等施設整備費国庫補助金等を活用し、管路更新に取り組んでいく必要がある。 </t>
    <phoneticPr fontId="4"/>
  </si>
  <si>
    <t xml:space="preserve"> ①経常収支比率は、前年度より0.91ポイント増となったが、依然として給水収益が少ないため一般会計からの補助金に依存し、経常利益を確保している。
 ②累積欠損金はない。
 ③流動比率は、類似団体平均を下回っているが、公営企業会計に移行しての経過年数が浅いため、流動資産の現金預金を構成する損益勘定留保資金や剰余金積立金等が蓄積していないことが主な要因である。
 ④企業債残高対給水収益比率は、前年度より107.17ポイント減となった。前年度は新型コロナウイルス感染症対策による基本料金減免を行ったが、本年度は減免を行っていないことにより給水収益が回復したことが主な要因となる。なお、昨年同様類似団体平均を下回っている。
 ⑤料金回収率は、類似団体平均より下回っており、給水収益では給水に係る費用を賄えておらず一般会計補助金に依存している状況である。なお、昨年は新型コロナウイルス感染症対策で水道料金の基本料金減免を行ったが、本年度は同対策による減免を行っていないことから、前年度より7.45ポイント高い数値となっている。
 ⑥給水原価は、類似団体平均よりかなり高く、島しょ部である立地条件から水道施設が点在し維持管理コストが高いことが要因である。
 ⑦施設利用率は、類似団体平均より上回っており、余裕を有しつつ効率的に施設を利用している。
 ⑧有収率は、類似団体平均より上回っているが、今後も適切な維持管理による漏水の縮減等により、有収率向上に取り組んでいく必要がある。</t>
    <phoneticPr fontId="4"/>
  </si>
  <si>
    <t xml:space="preserve"> 本市簡易水道事業は、平成28年度から給水区域が、給水人口の少ない島しょ部の甑島地域のみとなったため、給水収益だけでは費用を賄えず、一般会計からの財政支援に大きく依存している状況である。
 公営企業会計に移行し、経営状況についてより明確に把握出来るようになったことから、水道料金の収納率向上及び経費削減に取り組み、一般会計からの財政支援の抑制に努めるとともに、令和４年７月に策定した経営戦略に基づき、施設・設備及び管路の計画的な更新及び整備を行い、安全で安心な水を安定的に供給するため、計画的な事業運営と安定経営に取り組んで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</si>
</sst>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1.21</c:v>
                </c:pt>
                <c:pt idx="4">
                  <c:v>1.01</c:v>
                </c:pt>
              </c:numCache>
            </c:numRef>
          </c:val>
          <c:extLst>
            <c:ext xmlns:c16="http://schemas.microsoft.com/office/drawing/2014/chart" uri="{C3380CC4-5D6E-409C-BE32-E72D297353CC}">
              <c16:uniqueId val="{00000000-166C-4BFF-A8C0-BA108C67552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1.1499999999999999</c:v>
                </c:pt>
                <c:pt idx="4">
                  <c:v>0.28999999999999998</c:v>
                </c:pt>
              </c:numCache>
            </c:numRef>
          </c:val>
          <c:smooth val="0"/>
          <c:extLst>
            <c:ext xmlns:c16="http://schemas.microsoft.com/office/drawing/2014/chart" uri="{C3380CC4-5D6E-409C-BE32-E72D297353CC}">
              <c16:uniqueId val="{00000001-166C-4BFF-A8C0-BA108C67552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79.45</c:v>
                </c:pt>
                <c:pt idx="4">
                  <c:v>77.87</c:v>
                </c:pt>
              </c:numCache>
            </c:numRef>
          </c:val>
          <c:extLst>
            <c:ext xmlns:c16="http://schemas.microsoft.com/office/drawing/2014/chart" uri="{C3380CC4-5D6E-409C-BE32-E72D297353CC}">
              <c16:uniqueId val="{00000000-93DB-4C53-AD0A-71EF364C98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48.86</c:v>
                </c:pt>
                <c:pt idx="4">
                  <c:v>49</c:v>
                </c:pt>
              </c:numCache>
            </c:numRef>
          </c:val>
          <c:smooth val="0"/>
          <c:extLst>
            <c:ext xmlns:c16="http://schemas.microsoft.com/office/drawing/2014/chart" uri="{C3380CC4-5D6E-409C-BE32-E72D297353CC}">
              <c16:uniqueId val="{00000001-93DB-4C53-AD0A-71EF364C98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81.02</c:v>
                </c:pt>
                <c:pt idx="4">
                  <c:v>82.47</c:v>
                </c:pt>
              </c:numCache>
            </c:numRef>
          </c:val>
          <c:extLst>
            <c:ext xmlns:c16="http://schemas.microsoft.com/office/drawing/2014/chart" uri="{C3380CC4-5D6E-409C-BE32-E72D297353CC}">
              <c16:uniqueId val="{00000000-3F99-49EF-BEAE-7996A149EF4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76.48</c:v>
                </c:pt>
                <c:pt idx="4">
                  <c:v>75.64</c:v>
                </c:pt>
              </c:numCache>
            </c:numRef>
          </c:val>
          <c:smooth val="0"/>
          <c:extLst>
            <c:ext xmlns:c16="http://schemas.microsoft.com/office/drawing/2014/chart" uri="{C3380CC4-5D6E-409C-BE32-E72D297353CC}">
              <c16:uniqueId val="{00000001-3F99-49EF-BEAE-7996A149EF4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113.69</c:v>
                </c:pt>
                <c:pt idx="4">
                  <c:v>114.6</c:v>
                </c:pt>
              </c:numCache>
            </c:numRef>
          </c:val>
          <c:extLst>
            <c:ext xmlns:c16="http://schemas.microsoft.com/office/drawing/2014/chart" uri="{C3380CC4-5D6E-409C-BE32-E72D297353CC}">
              <c16:uniqueId val="{00000000-5CCB-4429-B00D-341F4626F28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103.82</c:v>
                </c:pt>
                <c:pt idx="4">
                  <c:v>105.75</c:v>
                </c:pt>
              </c:numCache>
            </c:numRef>
          </c:val>
          <c:smooth val="0"/>
          <c:extLst>
            <c:ext xmlns:c16="http://schemas.microsoft.com/office/drawing/2014/chart" uri="{C3380CC4-5D6E-409C-BE32-E72D297353CC}">
              <c16:uniqueId val="{00000001-5CCB-4429-B00D-341F4626F28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5.05</c:v>
                </c:pt>
                <c:pt idx="4">
                  <c:v>9.5299999999999994</c:v>
                </c:pt>
              </c:numCache>
            </c:numRef>
          </c:val>
          <c:extLst>
            <c:ext xmlns:c16="http://schemas.microsoft.com/office/drawing/2014/chart" uri="{C3380CC4-5D6E-409C-BE32-E72D297353CC}">
              <c16:uniqueId val="{00000000-7B68-468B-B38C-8F2937C98D1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39.409999999999997</c:v>
                </c:pt>
                <c:pt idx="4">
                  <c:v>41.18</c:v>
                </c:pt>
              </c:numCache>
            </c:numRef>
          </c:val>
          <c:smooth val="0"/>
          <c:extLst>
            <c:ext xmlns:c16="http://schemas.microsoft.com/office/drawing/2014/chart" uri="{C3380CC4-5D6E-409C-BE32-E72D297353CC}">
              <c16:uniqueId val="{00000001-7B68-468B-B38C-8F2937C98D1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18.329999999999998</c:v>
                </c:pt>
                <c:pt idx="4">
                  <c:v>21.16</c:v>
                </c:pt>
              </c:numCache>
            </c:numRef>
          </c:val>
          <c:extLst>
            <c:ext xmlns:c16="http://schemas.microsoft.com/office/drawing/2014/chart" uri="{C3380CC4-5D6E-409C-BE32-E72D297353CC}">
              <c16:uniqueId val="{00000000-9369-4D74-9518-93794E84C87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20.97</c:v>
                </c:pt>
                <c:pt idx="4">
                  <c:v>21.65</c:v>
                </c:pt>
              </c:numCache>
            </c:numRef>
          </c:val>
          <c:smooth val="0"/>
          <c:extLst>
            <c:ext xmlns:c16="http://schemas.microsoft.com/office/drawing/2014/chart" uri="{C3380CC4-5D6E-409C-BE32-E72D297353CC}">
              <c16:uniqueId val="{00000001-9369-4D74-9518-93794E84C87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5A0-4AFB-825D-FCC873B77B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31.54</c:v>
                </c:pt>
                <c:pt idx="4">
                  <c:v>31.15</c:v>
                </c:pt>
              </c:numCache>
            </c:numRef>
          </c:val>
          <c:smooth val="0"/>
          <c:extLst>
            <c:ext xmlns:c16="http://schemas.microsoft.com/office/drawing/2014/chart" uri="{C3380CC4-5D6E-409C-BE32-E72D297353CC}">
              <c16:uniqueId val="{00000001-B5A0-4AFB-825D-FCC873B77B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102.25</c:v>
                </c:pt>
                <c:pt idx="4">
                  <c:v>138.11000000000001</c:v>
                </c:pt>
              </c:numCache>
            </c:numRef>
          </c:val>
          <c:extLst>
            <c:ext xmlns:c16="http://schemas.microsoft.com/office/drawing/2014/chart" uri="{C3380CC4-5D6E-409C-BE32-E72D297353CC}">
              <c16:uniqueId val="{00000000-C9AF-4E05-BF50-108E2A679A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302.22000000000003</c:v>
                </c:pt>
                <c:pt idx="4">
                  <c:v>263.45</c:v>
                </c:pt>
              </c:numCache>
            </c:numRef>
          </c:val>
          <c:smooth val="0"/>
          <c:extLst>
            <c:ext xmlns:c16="http://schemas.microsoft.com/office/drawing/2014/chart" uri="{C3380CC4-5D6E-409C-BE32-E72D297353CC}">
              <c16:uniqueId val="{00000001-C9AF-4E05-BF50-108E2A679A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912.53</c:v>
                </c:pt>
                <c:pt idx="4">
                  <c:v>805.36</c:v>
                </c:pt>
              </c:numCache>
            </c:numRef>
          </c:val>
          <c:extLst>
            <c:ext xmlns:c16="http://schemas.microsoft.com/office/drawing/2014/chart" uri="{C3380CC4-5D6E-409C-BE32-E72D297353CC}">
              <c16:uniqueId val="{00000000-C7C1-4D43-BA11-1CA0B813453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970.36</c:v>
                </c:pt>
                <c:pt idx="4">
                  <c:v>940.22</c:v>
                </c:pt>
              </c:numCache>
            </c:numRef>
          </c:val>
          <c:smooth val="0"/>
          <c:extLst>
            <c:ext xmlns:c16="http://schemas.microsoft.com/office/drawing/2014/chart" uri="{C3380CC4-5D6E-409C-BE32-E72D297353CC}">
              <c16:uniqueId val="{00000001-C7C1-4D43-BA11-1CA0B813453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41.78</c:v>
                </c:pt>
                <c:pt idx="4">
                  <c:v>49.23</c:v>
                </c:pt>
              </c:numCache>
            </c:numRef>
          </c:val>
          <c:extLst>
            <c:ext xmlns:c16="http://schemas.microsoft.com/office/drawing/2014/chart" uri="{C3380CC4-5D6E-409C-BE32-E72D297353CC}">
              <c16:uniqueId val="{00000000-D7C6-4FDA-BF1D-2EBB951DC92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64.52</c:v>
                </c:pt>
                <c:pt idx="4">
                  <c:v>66.8</c:v>
                </c:pt>
              </c:numCache>
            </c:numRef>
          </c:val>
          <c:smooth val="0"/>
          <c:extLst>
            <c:ext xmlns:c16="http://schemas.microsoft.com/office/drawing/2014/chart" uri="{C3380CC4-5D6E-409C-BE32-E72D297353CC}">
              <c16:uniqueId val="{00000001-D7C6-4FDA-BF1D-2EBB951DC92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393.83</c:v>
                </c:pt>
                <c:pt idx="4">
                  <c:v>377.95</c:v>
                </c:pt>
              </c:numCache>
            </c:numRef>
          </c:val>
          <c:extLst>
            <c:ext xmlns:c16="http://schemas.microsoft.com/office/drawing/2014/chart" uri="{C3380CC4-5D6E-409C-BE32-E72D297353CC}">
              <c16:uniqueId val="{00000000-94EF-4747-B498-3942DAF4881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270.68</c:v>
                </c:pt>
                <c:pt idx="4">
                  <c:v>268.88</c:v>
                </c:pt>
              </c:numCache>
            </c:numRef>
          </c:val>
          <c:smooth val="0"/>
          <c:extLst>
            <c:ext xmlns:c16="http://schemas.microsoft.com/office/drawing/2014/chart" uri="{C3380CC4-5D6E-409C-BE32-E72D297353CC}">
              <c16:uniqueId val="{00000001-94EF-4747-B498-3942DAF4881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鹿児島県　薩摩川内市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66">
        <f>データ!$R$6</f>
        <v>93176</v>
      </c>
      <c r="AM8" s="66"/>
      <c r="AN8" s="66"/>
      <c r="AO8" s="66"/>
      <c r="AP8" s="66"/>
      <c r="AQ8" s="66"/>
      <c r="AR8" s="66"/>
      <c r="AS8" s="66"/>
      <c r="AT8" s="37">
        <f>データ!$S$6</f>
        <v>682.92</v>
      </c>
      <c r="AU8" s="38"/>
      <c r="AV8" s="38"/>
      <c r="AW8" s="38"/>
      <c r="AX8" s="38"/>
      <c r="AY8" s="38"/>
      <c r="AZ8" s="38"/>
      <c r="BA8" s="38"/>
      <c r="BB8" s="55">
        <f>データ!$T$6</f>
        <v>136.44</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c r="A10" s="2"/>
      <c r="B10" s="37" t="str">
        <f>データ!$N$6</f>
        <v>-</v>
      </c>
      <c r="C10" s="38"/>
      <c r="D10" s="38"/>
      <c r="E10" s="38"/>
      <c r="F10" s="38"/>
      <c r="G10" s="38"/>
      <c r="H10" s="38"/>
      <c r="I10" s="37">
        <f>データ!$O$6</f>
        <v>72.599999999999994</v>
      </c>
      <c r="J10" s="38"/>
      <c r="K10" s="38"/>
      <c r="L10" s="38"/>
      <c r="M10" s="38"/>
      <c r="N10" s="38"/>
      <c r="O10" s="65"/>
      <c r="P10" s="55">
        <f>データ!$P$6</f>
        <v>4.17</v>
      </c>
      <c r="Q10" s="55"/>
      <c r="R10" s="55"/>
      <c r="S10" s="55"/>
      <c r="T10" s="55"/>
      <c r="U10" s="55"/>
      <c r="V10" s="55"/>
      <c r="W10" s="66">
        <f>データ!$Q$6</f>
        <v>2910</v>
      </c>
      <c r="X10" s="66"/>
      <c r="Y10" s="66"/>
      <c r="Z10" s="66"/>
      <c r="AA10" s="66"/>
      <c r="AB10" s="66"/>
      <c r="AC10" s="66"/>
      <c r="AD10" s="2"/>
      <c r="AE10" s="2"/>
      <c r="AF10" s="2"/>
      <c r="AG10" s="2"/>
      <c r="AH10" s="2"/>
      <c r="AI10" s="2"/>
      <c r="AJ10" s="2"/>
      <c r="AK10" s="2"/>
      <c r="AL10" s="66">
        <f>データ!$U$6</f>
        <v>3870</v>
      </c>
      <c r="AM10" s="66"/>
      <c r="AN10" s="66"/>
      <c r="AO10" s="66"/>
      <c r="AP10" s="66"/>
      <c r="AQ10" s="66"/>
      <c r="AR10" s="66"/>
      <c r="AS10" s="66"/>
      <c r="AT10" s="37">
        <f>データ!$V$6</f>
        <v>8.59</v>
      </c>
      <c r="AU10" s="38"/>
      <c r="AV10" s="38"/>
      <c r="AW10" s="38"/>
      <c r="AX10" s="38"/>
      <c r="AY10" s="38"/>
      <c r="AZ10" s="38"/>
      <c r="BA10" s="38"/>
      <c r="BB10" s="55">
        <f>データ!$W$6</f>
        <v>450.52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udyTFPee7kWKpW9aV+Yb1QM/TRbJegqDIEdh4NKegIIAjs+Kk+ieVvrHRAOIRjlR7VETljiE/qO0g3SorS7gHg==" saltValue="j2XkFcycGKiqphZjm9S1o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2021</v>
      </c>
      <c r="C6" s="20">
        <f t="shared" ref="C6:W6" si="3">C7</f>
        <v>462152</v>
      </c>
      <c r="D6" s="20">
        <f t="shared" si="3"/>
        <v>46</v>
      </c>
      <c r="E6" s="20">
        <f t="shared" si="3"/>
        <v>1</v>
      </c>
      <c r="F6" s="20">
        <f t="shared" si="3"/>
        <v>0</v>
      </c>
      <c r="G6" s="20">
        <f t="shared" si="3"/>
        <v>5</v>
      </c>
      <c r="H6" s="20" t="str">
        <f t="shared" si="3"/>
        <v>鹿児島県　薩摩川内市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72.599999999999994</v>
      </c>
      <c r="P6" s="21">
        <f t="shared" si="3"/>
        <v>4.17</v>
      </c>
      <c r="Q6" s="21">
        <f t="shared" si="3"/>
        <v>2910</v>
      </c>
      <c r="R6" s="21">
        <f t="shared" si="3"/>
        <v>93176</v>
      </c>
      <c r="S6" s="21">
        <f t="shared" si="3"/>
        <v>682.92</v>
      </c>
      <c r="T6" s="21">
        <f t="shared" si="3"/>
        <v>136.44</v>
      </c>
      <c r="U6" s="21">
        <f t="shared" si="3"/>
        <v>3870</v>
      </c>
      <c r="V6" s="21">
        <f t="shared" si="3"/>
        <v>8.59</v>
      </c>
      <c r="W6" s="21">
        <f t="shared" si="3"/>
        <v>450.52</v>
      </c>
      <c r="X6" s="22" t="str">
        <f>IF(X7="",NA(),X7)</f>
        <v>-</v>
      </c>
      <c r="Y6" s="22" t="str">
        <f t="shared" ref="Y6:AG6" si="4">IF(Y7="",NA(),Y7)</f>
        <v>-</v>
      </c>
      <c r="Z6" s="22" t="str">
        <f t="shared" si="4"/>
        <v>-</v>
      </c>
      <c r="AA6" s="22">
        <f t="shared" si="4"/>
        <v>113.69</v>
      </c>
      <c r="AB6" s="22">
        <f t="shared" si="4"/>
        <v>114.6</v>
      </c>
      <c r="AC6" s="22" t="str">
        <f t="shared" si="4"/>
        <v>-</v>
      </c>
      <c r="AD6" s="22" t="str">
        <f t="shared" si="4"/>
        <v>-</v>
      </c>
      <c r="AE6" s="22" t="str">
        <f t="shared" si="4"/>
        <v>-</v>
      </c>
      <c r="AF6" s="22">
        <f t="shared" si="4"/>
        <v>103.82</v>
      </c>
      <c r="AG6" s="22">
        <f t="shared" si="4"/>
        <v>105.75</v>
      </c>
      <c r="AH6" s="21" t="str">
        <f>IF(AH7="","",IF(AH7="-","【-】","【"&amp;SUBSTITUTE(TEXT(AH7,"#,##0.00"),"-","△")&amp;"】"))</f>
        <v>【105.46】</v>
      </c>
      <c r="AI6" s="22" t="str">
        <f>IF(AI7="",NA(),AI7)</f>
        <v>-</v>
      </c>
      <c r="AJ6" s="22" t="str">
        <f t="shared" ref="AJ6:AR6" si="5">IF(AJ7="",NA(),AJ7)</f>
        <v>-</v>
      </c>
      <c r="AK6" s="22" t="str">
        <f t="shared" si="5"/>
        <v>-</v>
      </c>
      <c r="AL6" s="21">
        <f t="shared" si="5"/>
        <v>0</v>
      </c>
      <c r="AM6" s="21">
        <f t="shared" si="5"/>
        <v>0</v>
      </c>
      <c r="AN6" s="22" t="str">
        <f t="shared" si="5"/>
        <v>-</v>
      </c>
      <c r="AO6" s="22" t="str">
        <f t="shared" si="5"/>
        <v>-</v>
      </c>
      <c r="AP6" s="22" t="str">
        <f t="shared" si="5"/>
        <v>-</v>
      </c>
      <c r="AQ6" s="22">
        <f t="shared" si="5"/>
        <v>31.54</v>
      </c>
      <c r="AR6" s="22">
        <f t="shared" si="5"/>
        <v>31.15</v>
      </c>
      <c r="AS6" s="21" t="str">
        <f>IF(AS7="","",IF(AS7="-","【-】","【"&amp;SUBSTITUTE(TEXT(AS7,"#,##0.00"),"-","△")&amp;"】"))</f>
        <v>【28.96】</v>
      </c>
      <c r="AT6" s="22" t="str">
        <f>IF(AT7="",NA(),AT7)</f>
        <v>-</v>
      </c>
      <c r="AU6" s="22" t="str">
        <f t="shared" ref="AU6:BC6" si="6">IF(AU7="",NA(),AU7)</f>
        <v>-</v>
      </c>
      <c r="AV6" s="22" t="str">
        <f t="shared" si="6"/>
        <v>-</v>
      </c>
      <c r="AW6" s="22">
        <f t="shared" si="6"/>
        <v>102.25</v>
      </c>
      <c r="AX6" s="22">
        <f t="shared" si="6"/>
        <v>138.11000000000001</v>
      </c>
      <c r="AY6" s="22" t="str">
        <f t="shared" si="6"/>
        <v>-</v>
      </c>
      <c r="AZ6" s="22" t="str">
        <f t="shared" si="6"/>
        <v>-</v>
      </c>
      <c r="BA6" s="22" t="str">
        <f t="shared" si="6"/>
        <v>-</v>
      </c>
      <c r="BB6" s="22">
        <f t="shared" si="6"/>
        <v>302.22000000000003</v>
      </c>
      <c r="BC6" s="22">
        <f t="shared" si="6"/>
        <v>263.45</v>
      </c>
      <c r="BD6" s="21" t="str">
        <f>IF(BD7="","",IF(BD7="-","【-】","【"&amp;SUBSTITUTE(TEXT(BD7,"#,##0.00"),"-","△")&amp;"】"))</f>
        <v>【185.62】</v>
      </c>
      <c r="BE6" s="22" t="str">
        <f>IF(BE7="",NA(),BE7)</f>
        <v>-</v>
      </c>
      <c r="BF6" s="22" t="str">
        <f t="shared" ref="BF6:BN6" si="7">IF(BF7="",NA(),BF7)</f>
        <v>-</v>
      </c>
      <c r="BG6" s="22" t="str">
        <f t="shared" si="7"/>
        <v>-</v>
      </c>
      <c r="BH6" s="22">
        <f t="shared" si="7"/>
        <v>912.53</v>
      </c>
      <c r="BI6" s="22">
        <f t="shared" si="7"/>
        <v>805.36</v>
      </c>
      <c r="BJ6" s="22" t="str">
        <f t="shared" si="7"/>
        <v>-</v>
      </c>
      <c r="BK6" s="22" t="str">
        <f t="shared" si="7"/>
        <v>-</v>
      </c>
      <c r="BL6" s="22" t="str">
        <f t="shared" si="7"/>
        <v>-</v>
      </c>
      <c r="BM6" s="22">
        <f t="shared" si="7"/>
        <v>970.36</v>
      </c>
      <c r="BN6" s="22">
        <f t="shared" si="7"/>
        <v>940.22</v>
      </c>
      <c r="BO6" s="21" t="str">
        <f>IF(BO7="","",IF(BO7="-","【-】","【"&amp;SUBSTITUTE(TEXT(BO7,"#,##0.00"),"-","△")&amp;"】"))</f>
        <v>【1,125.39】</v>
      </c>
      <c r="BP6" s="22" t="str">
        <f>IF(BP7="",NA(),BP7)</f>
        <v>-</v>
      </c>
      <c r="BQ6" s="22" t="str">
        <f t="shared" ref="BQ6:BY6" si="8">IF(BQ7="",NA(),BQ7)</f>
        <v>-</v>
      </c>
      <c r="BR6" s="22" t="str">
        <f t="shared" si="8"/>
        <v>-</v>
      </c>
      <c r="BS6" s="22">
        <f t="shared" si="8"/>
        <v>41.78</v>
      </c>
      <c r="BT6" s="22">
        <f t="shared" si="8"/>
        <v>49.23</v>
      </c>
      <c r="BU6" s="22" t="str">
        <f t="shared" si="8"/>
        <v>-</v>
      </c>
      <c r="BV6" s="22" t="str">
        <f t="shared" si="8"/>
        <v>-</v>
      </c>
      <c r="BW6" s="22" t="str">
        <f t="shared" si="8"/>
        <v>-</v>
      </c>
      <c r="BX6" s="22">
        <f t="shared" si="8"/>
        <v>64.52</v>
      </c>
      <c r="BY6" s="22">
        <f t="shared" si="8"/>
        <v>66.8</v>
      </c>
      <c r="BZ6" s="21" t="str">
        <f>IF(BZ7="","",IF(BZ7="-","【-】","【"&amp;SUBSTITUTE(TEXT(BZ7,"#,##0.00"),"-","△")&amp;"】"))</f>
        <v>【60.84】</v>
      </c>
      <c r="CA6" s="22" t="str">
        <f>IF(CA7="",NA(),CA7)</f>
        <v>-</v>
      </c>
      <c r="CB6" s="22" t="str">
        <f t="shared" ref="CB6:CJ6" si="9">IF(CB7="",NA(),CB7)</f>
        <v>-</v>
      </c>
      <c r="CC6" s="22" t="str">
        <f t="shared" si="9"/>
        <v>-</v>
      </c>
      <c r="CD6" s="22">
        <f t="shared" si="9"/>
        <v>393.83</v>
      </c>
      <c r="CE6" s="22">
        <f t="shared" si="9"/>
        <v>377.95</v>
      </c>
      <c r="CF6" s="22" t="str">
        <f t="shared" si="9"/>
        <v>-</v>
      </c>
      <c r="CG6" s="22" t="str">
        <f t="shared" si="9"/>
        <v>-</v>
      </c>
      <c r="CH6" s="22" t="str">
        <f t="shared" si="9"/>
        <v>-</v>
      </c>
      <c r="CI6" s="22">
        <f t="shared" si="9"/>
        <v>270.68</v>
      </c>
      <c r="CJ6" s="22">
        <f t="shared" si="9"/>
        <v>268.88</v>
      </c>
      <c r="CK6" s="21" t="str">
        <f>IF(CK7="","",IF(CK7="-","【-】","【"&amp;SUBSTITUTE(TEXT(CK7,"#,##0.00"),"-","△")&amp;"】"))</f>
        <v>【272.95】</v>
      </c>
      <c r="CL6" s="22" t="str">
        <f>IF(CL7="",NA(),CL7)</f>
        <v>-</v>
      </c>
      <c r="CM6" s="22" t="str">
        <f t="shared" ref="CM6:CU6" si="10">IF(CM7="",NA(),CM7)</f>
        <v>-</v>
      </c>
      <c r="CN6" s="22" t="str">
        <f t="shared" si="10"/>
        <v>-</v>
      </c>
      <c r="CO6" s="22">
        <f t="shared" si="10"/>
        <v>79.45</v>
      </c>
      <c r="CP6" s="22">
        <f t="shared" si="10"/>
        <v>77.87</v>
      </c>
      <c r="CQ6" s="22" t="str">
        <f t="shared" si="10"/>
        <v>-</v>
      </c>
      <c r="CR6" s="22" t="str">
        <f t="shared" si="10"/>
        <v>-</v>
      </c>
      <c r="CS6" s="22" t="str">
        <f t="shared" si="10"/>
        <v>-</v>
      </c>
      <c r="CT6" s="22">
        <f t="shared" si="10"/>
        <v>48.86</v>
      </c>
      <c r="CU6" s="22">
        <f t="shared" si="10"/>
        <v>49</v>
      </c>
      <c r="CV6" s="21" t="str">
        <f>IF(CV7="","",IF(CV7="-","【-】","【"&amp;SUBSTITUTE(TEXT(CV7,"#,##0.00"),"-","△")&amp;"】"))</f>
        <v>【51.15】</v>
      </c>
      <c r="CW6" s="22" t="str">
        <f>IF(CW7="",NA(),CW7)</f>
        <v>-</v>
      </c>
      <c r="CX6" s="22" t="str">
        <f t="shared" ref="CX6:DF6" si="11">IF(CX7="",NA(),CX7)</f>
        <v>-</v>
      </c>
      <c r="CY6" s="22" t="str">
        <f t="shared" si="11"/>
        <v>-</v>
      </c>
      <c r="CZ6" s="22">
        <f t="shared" si="11"/>
        <v>81.02</v>
      </c>
      <c r="DA6" s="22">
        <f t="shared" si="11"/>
        <v>82.47</v>
      </c>
      <c r="DB6" s="22" t="str">
        <f t="shared" si="11"/>
        <v>-</v>
      </c>
      <c r="DC6" s="22" t="str">
        <f t="shared" si="11"/>
        <v>-</v>
      </c>
      <c r="DD6" s="22" t="str">
        <f t="shared" si="11"/>
        <v>-</v>
      </c>
      <c r="DE6" s="22">
        <f t="shared" si="11"/>
        <v>76.48</v>
      </c>
      <c r="DF6" s="22">
        <f t="shared" si="11"/>
        <v>75.64</v>
      </c>
      <c r="DG6" s="21" t="str">
        <f>IF(DG7="","",IF(DG7="-","【-】","【"&amp;SUBSTITUTE(TEXT(DG7,"#,##0.00"),"-","△")&amp;"】"))</f>
        <v>【74.54】</v>
      </c>
      <c r="DH6" s="22" t="str">
        <f>IF(DH7="",NA(),DH7)</f>
        <v>-</v>
      </c>
      <c r="DI6" s="22" t="str">
        <f t="shared" ref="DI6:DQ6" si="12">IF(DI7="",NA(),DI7)</f>
        <v>-</v>
      </c>
      <c r="DJ6" s="22" t="str">
        <f t="shared" si="12"/>
        <v>-</v>
      </c>
      <c r="DK6" s="22">
        <f t="shared" si="12"/>
        <v>5.05</v>
      </c>
      <c r="DL6" s="22">
        <f t="shared" si="12"/>
        <v>9.5299999999999994</v>
      </c>
      <c r="DM6" s="22" t="str">
        <f t="shared" si="12"/>
        <v>-</v>
      </c>
      <c r="DN6" s="22" t="str">
        <f t="shared" si="12"/>
        <v>-</v>
      </c>
      <c r="DO6" s="22" t="str">
        <f t="shared" si="12"/>
        <v>-</v>
      </c>
      <c r="DP6" s="22">
        <f t="shared" si="12"/>
        <v>39.409999999999997</v>
      </c>
      <c r="DQ6" s="22">
        <f t="shared" si="12"/>
        <v>41.18</v>
      </c>
      <c r="DR6" s="21" t="str">
        <f>IF(DR7="","",IF(DR7="-","【-】","【"&amp;SUBSTITUTE(TEXT(DR7,"#,##0.00"),"-","△")&amp;"】"))</f>
        <v>【35.99】</v>
      </c>
      <c r="DS6" s="22" t="str">
        <f>IF(DS7="",NA(),DS7)</f>
        <v>-</v>
      </c>
      <c r="DT6" s="22" t="str">
        <f t="shared" ref="DT6:EB6" si="13">IF(DT7="",NA(),DT7)</f>
        <v>-</v>
      </c>
      <c r="DU6" s="22" t="str">
        <f t="shared" si="13"/>
        <v>-</v>
      </c>
      <c r="DV6" s="22">
        <f t="shared" si="13"/>
        <v>18.329999999999998</v>
      </c>
      <c r="DW6" s="22">
        <f t="shared" si="13"/>
        <v>21.16</v>
      </c>
      <c r="DX6" s="22" t="str">
        <f t="shared" si="13"/>
        <v>-</v>
      </c>
      <c r="DY6" s="22" t="str">
        <f t="shared" si="13"/>
        <v>-</v>
      </c>
      <c r="DZ6" s="22" t="str">
        <f t="shared" si="13"/>
        <v>-</v>
      </c>
      <c r="EA6" s="22">
        <f t="shared" si="13"/>
        <v>20.97</v>
      </c>
      <c r="EB6" s="22">
        <f t="shared" si="13"/>
        <v>21.65</v>
      </c>
      <c r="EC6" s="21" t="str">
        <f>IF(EC7="","",IF(EC7="-","【-】","【"&amp;SUBSTITUTE(TEXT(EC7,"#,##0.00"),"-","△")&amp;"】"))</f>
        <v>【17.28】</v>
      </c>
      <c r="ED6" s="22" t="str">
        <f>IF(ED7="",NA(),ED7)</f>
        <v>-</v>
      </c>
      <c r="EE6" s="22" t="str">
        <f t="shared" ref="EE6:EM6" si="14">IF(EE7="",NA(),EE7)</f>
        <v>-</v>
      </c>
      <c r="EF6" s="22" t="str">
        <f t="shared" si="14"/>
        <v>-</v>
      </c>
      <c r="EG6" s="22">
        <f t="shared" si="14"/>
        <v>1.21</v>
      </c>
      <c r="EH6" s="22">
        <f t="shared" si="14"/>
        <v>1.01</v>
      </c>
      <c r="EI6" s="22" t="str">
        <f t="shared" si="14"/>
        <v>-</v>
      </c>
      <c r="EJ6" s="22" t="str">
        <f t="shared" si="14"/>
        <v>-</v>
      </c>
      <c r="EK6" s="22" t="str">
        <f t="shared" si="14"/>
        <v>-</v>
      </c>
      <c r="EL6" s="22">
        <f t="shared" si="14"/>
        <v>1.1499999999999999</v>
      </c>
      <c r="EM6" s="22">
        <f t="shared" si="14"/>
        <v>0.28999999999999998</v>
      </c>
      <c r="EN6" s="21" t="str">
        <f>IF(EN7="","",IF(EN7="-","【-】","【"&amp;SUBSTITUTE(TEXT(EN7,"#,##0.00"),"-","△")&amp;"】"))</f>
        <v>【0.32】</v>
      </c>
    </row>
    <row r="7" spans="1:144" s="23" customFormat="1">
      <c r="A7" s="15"/>
      <c r="B7" s="24">
        <v>2021</v>
      </c>
      <c r="C7" s="24">
        <v>462152</v>
      </c>
      <c r="D7" s="24">
        <v>46</v>
      </c>
      <c r="E7" s="24">
        <v>1</v>
      </c>
      <c r="F7" s="24">
        <v>0</v>
      </c>
      <c r="G7" s="24">
        <v>5</v>
      </c>
      <c r="H7" s="24" t="s">
        <v>93</v>
      </c>
      <c r="I7" s="24" t="s">
        <v>94</v>
      </c>
      <c r="J7" s="24" t="s">
        <v>95</v>
      </c>
      <c r="K7" s="24" t="s">
        <v>96</v>
      </c>
      <c r="L7" s="24" t="s">
        <v>97</v>
      </c>
      <c r="M7" s="24" t="s">
        <v>98</v>
      </c>
      <c r="N7" s="25" t="s">
        <v>99</v>
      </c>
      <c r="O7" s="25">
        <v>72.599999999999994</v>
      </c>
      <c r="P7" s="25">
        <v>4.17</v>
      </c>
      <c r="Q7" s="25">
        <v>2910</v>
      </c>
      <c r="R7" s="25">
        <v>93176</v>
      </c>
      <c r="S7" s="25">
        <v>682.92</v>
      </c>
      <c r="T7" s="25">
        <v>136.44</v>
      </c>
      <c r="U7" s="25">
        <v>3870</v>
      </c>
      <c r="V7" s="25">
        <v>8.59</v>
      </c>
      <c r="W7" s="25">
        <v>450.52</v>
      </c>
      <c r="X7" s="25" t="s">
        <v>99</v>
      </c>
      <c r="Y7" s="25" t="s">
        <v>99</v>
      </c>
      <c r="Z7" s="25" t="s">
        <v>99</v>
      </c>
      <c r="AA7" s="25">
        <v>113.69</v>
      </c>
      <c r="AB7" s="25">
        <v>114.6</v>
      </c>
      <c r="AC7" s="25" t="s">
        <v>99</v>
      </c>
      <c r="AD7" s="25" t="s">
        <v>99</v>
      </c>
      <c r="AE7" s="25" t="s">
        <v>99</v>
      </c>
      <c r="AF7" s="25">
        <v>103.82</v>
      </c>
      <c r="AG7" s="25">
        <v>105.75</v>
      </c>
      <c r="AH7" s="25">
        <v>105.46</v>
      </c>
      <c r="AI7" s="25" t="s">
        <v>99</v>
      </c>
      <c r="AJ7" s="25" t="s">
        <v>99</v>
      </c>
      <c r="AK7" s="25" t="s">
        <v>99</v>
      </c>
      <c r="AL7" s="25">
        <v>0</v>
      </c>
      <c r="AM7" s="25">
        <v>0</v>
      </c>
      <c r="AN7" s="25" t="s">
        <v>99</v>
      </c>
      <c r="AO7" s="25" t="s">
        <v>99</v>
      </c>
      <c r="AP7" s="25" t="s">
        <v>99</v>
      </c>
      <c r="AQ7" s="25">
        <v>31.54</v>
      </c>
      <c r="AR7" s="25">
        <v>31.15</v>
      </c>
      <c r="AS7" s="25">
        <v>28.96</v>
      </c>
      <c r="AT7" s="25" t="s">
        <v>99</v>
      </c>
      <c r="AU7" s="25" t="s">
        <v>99</v>
      </c>
      <c r="AV7" s="25" t="s">
        <v>99</v>
      </c>
      <c r="AW7" s="25">
        <v>102.25</v>
      </c>
      <c r="AX7" s="25">
        <v>138.11000000000001</v>
      </c>
      <c r="AY7" s="25" t="s">
        <v>99</v>
      </c>
      <c r="AZ7" s="25" t="s">
        <v>99</v>
      </c>
      <c r="BA7" s="25" t="s">
        <v>99</v>
      </c>
      <c r="BB7" s="25">
        <v>302.22000000000003</v>
      </c>
      <c r="BC7" s="25">
        <v>263.45</v>
      </c>
      <c r="BD7" s="25">
        <v>185.62</v>
      </c>
      <c r="BE7" s="25" t="s">
        <v>99</v>
      </c>
      <c r="BF7" s="25" t="s">
        <v>99</v>
      </c>
      <c r="BG7" s="25" t="s">
        <v>99</v>
      </c>
      <c r="BH7" s="25">
        <v>912.53</v>
      </c>
      <c r="BI7" s="25">
        <v>805.36</v>
      </c>
      <c r="BJ7" s="25" t="s">
        <v>99</v>
      </c>
      <c r="BK7" s="25" t="s">
        <v>99</v>
      </c>
      <c r="BL7" s="25" t="s">
        <v>99</v>
      </c>
      <c r="BM7" s="25">
        <v>970.36</v>
      </c>
      <c r="BN7" s="25">
        <v>940.22</v>
      </c>
      <c r="BO7" s="25">
        <v>1125.3900000000001</v>
      </c>
      <c r="BP7" s="25" t="s">
        <v>99</v>
      </c>
      <c r="BQ7" s="25" t="s">
        <v>99</v>
      </c>
      <c r="BR7" s="25" t="s">
        <v>99</v>
      </c>
      <c r="BS7" s="25">
        <v>41.78</v>
      </c>
      <c r="BT7" s="25">
        <v>49.23</v>
      </c>
      <c r="BU7" s="25" t="s">
        <v>99</v>
      </c>
      <c r="BV7" s="25" t="s">
        <v>99</v>
      </c>
      <c r="BW7" s="25" t="s">
        <v>99</v>
      </c>
      <c r="BX7" s="25">
        <v>64.52</v>
      </c>
      <c r="BY7" s="25">
        <v>66.8</v>
      </c>
      <c r="BZ7" s="25">
        <v>60.84</v>
      </c>
      <c r="CA7" s="25" t="s">
        <v>99</v>
      </c>
      <c r="CB7" s="25" t="s">
        <v>99</v>
      </c>
      <c r="CC7" s="25" t="s">
        <v>99</v>
      </c>
      <c r="CD7" s="25">
        <v>393.83</v>
      </c>
      <c r="CE7" s="25">
        <v>377.95</v>
      </c>
      <c r="CF7" s="25" t="s">
        <v>99</v>
      </c>
      <c r="CG7" s="25" t="s">
        <v>99</v>
      </c>
      <c r="CH7" s="25" t="s">
        <v>99</v>
      </c>
      <c r="CI7" s="25">
        <v>270.68</v>
      </c>
      <c r="CJ7" s="25">
        <v>268.88</v>
      </c>
      <c r="CK7" s="25">
        <v>272.95</v>
      </c>
      <c r="CL7" s="25" t="s">
        <v>99</v>
      </c>
      <c r="CM7" s="25" t="s">
        <v>99</v>
      </c>
      <c r="CN7" s="25" t="s">
        <v>99</v>
      </c>
      <c r="CO7" s="25">
        <v>79.45</v>
      </c>
      <c r="CP7" s="25">
        <v>77.87</v>
      </c>
      <c r="CQ7" s="25" t="s">
        <v>99</v>
      </c>
      <c r="CR7" s="25" t="s">
        <v>99</v>
      </c>
      <c r="CS7" s="25" t="s">
        <v>99</v>
      </c>
      <c r="CT7" s="25">
        <v>48.86</v>
      </c>
      <c r="CU7" s="25">
        <v>49</v>
      </c>
      <c r="CV7" s="25">
        <v>51.15</v>
      </c>
      <c r="CW7" s="25" t="s">
        <v>99</v>
      </c>
      <c r="CX7" s="25" t="s">
        <v>99</v>
      </c>
      <c r="CY7" s="25" t="s">
        <v>99</v>
      </c>
      <c r="CZ7" s="25">
        <v>81.02</v>
      </c>
      <c r="DA7" s="25">
        <v>82.47</v>
      </c>
      <c r="DB7" s="25" t="s">
        <v>99</v>
      </c>
      <c r="DC7" s="25" t="s">
        <v>99</v>
      </c>
      <c r="DD7" s="25" t="s">
        <v>99</v>
      </c>
      <c r="DE7" s="25">
        <v>76.48</v>
      </c>
      <c r="DF7" s="25">
        <v>75.64</v>
      </c>
      <c r="DG7" s="25">
        <v>74.540000000000006</v>
      </c>
      <c r="DH7" s="25" t="s">
        <v>99</v>
      </c>
      <c r="DI7" s="25" t="s">
        <v>99</v>
      </c>
      <c r="DJ7" s="25" t="s">
        <v>99</v>
      </c>
      <c r="DK7" s="25">
        <v>5.05</v>
      </c>
      <c r="DL7" s="25">
        <v>9.5299999999999994</v>
      </c>
      <c r="DM7" s="25" t="s">
        <v>99</v>
      </c>
      <c r="DN7" s="25" t="s">
        <v>99</v>
      </c>
      <c r="DO7" s="25" t="s">
        <v>99</v>
      </c>
      <c r="DP7" s="25">
        <v>39.409999999999997</v>
      </c>
      <c r="DQ7" s="25">
        <v>41.18</v>
      </c>
      <c r="DR7" s="25">
        <v>35.99</v>
      </c>
      <c r="DS7" s="25" t="s">
        <v>99</v>
      </c>
      <c r="DT7" s="25" t="s">
        <v>99</v>
      </c>
      <c r="DU7" s="25" t="s">
        <v>99</v>
      </c>
      <c r="DV7" s="25">
        <v>18.329999999999998</v>
      </c>
      <c r="DW7" s="25">
        <v>21.16</v>
      </c>
      <c r="DX7" s="25" t="s">
        <v>99</v>
      </c>
      <c r="DY7" s="25" t="s">
        <v>99</v>
      </c>
      <c r="DZ7" s="25" t="s">
        <v>99</v>
      </c>
      <c r="EA7" s="25">
        <v>20.97</v>
      </c>
      <c r="EB7" s="25">
        <v>21.65</v>
      </c>
      <c r="EC7" s="25">
        <v>17.28</v>
      </c>
      <c r="ED7" s="25" t="s">
        <v>99</v>
      </c>
      <c r="EE7" s="25" t="s">
        <v>99</v>
      </c>
      <c r="EF7" s="25" t="s">
        <v>99</v>
      </c>
      <c r="EG7" s="25">
        <v>1.21</v>
      </c>
      <c r="EH7" s="25">
        <v>1.01</v>
      </c>
      <c r="EI7" s="25" t="s">
        <v>99</v>
      </c>
      <c r="EJ7" s="25" t="s">
        <v>99</v>
      </c>
      <c r="EK7" s="25" t="s">
        <v>99</v>
      </c>
      <c r="EL7" s="25">
        <v>1.1499999999999999</v>
      </c>
      <c r="EM7" s="25">
        <v>0.28999999999999998</v>
      </c>
      <c r="EN7" s="25">
        <v>0.32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2023-02-15T23:48:24Z</cp:lastPrinted>
  <dcterms:created xsi:type="dcterms:W3CDTF">2022-12-01T01:06:58Z</dcterms:created>
  <dcterms:modified xsi:type="dcterms:W3CDTF">2023-02-20T12:11:28Z</dcterms:modified>
  <cp:category/>
</cp:coreProperties>
</file>