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02_福嶌\★★★公営企業に係る経営比較分析表（令和２年度決算）の分析等について（依頼）\★完成版★\32屋久島町\"/>
    </mc:Choice>
  </mc:AlternateContent>
  <workbookProtection workbookAlgorithmName="SHA-512" workbookHashValue="mzKxUxfsmczCroKbhvOsXdtwiSpY14WeykWxTH7kDlsvMcHSCmdTHV3z0Al8ZulrQkn+ImhNHTwQbPzw7nlXgg==" workbookSaltValue="OixbF+hRr+n5FQ64HqHvcw==" workbookSpinCount="100000" lockStructure="1"/>
  <bookViews>
    <workbookView xWindow="4245" yWindow="180" windowWidth="15375" windowHeight="832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AL10" i="4" s="1"/>
  <c r="T6" i="5"/>
  <c r="S6" i="5"/>
  <c r="AT8" i="4" s="1"/>
  <c r="R6" i="5"/>
  <c r="AL8" i="4" s="1"/>
  <c r="Q6" i="5"/>
  <c r="W10" i="4" s="1"/>
  <c r="P6" i="5"/>
  <c r="P10" i="4" s="1"/>
  <c r="O6" i="5"/>
  <c r="I10" i="4" s="1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E85" i="4"/>
  <c r="BB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<sst xmlns="http://schemas.openxmlformats.org/spreadsheetml/2006/main" count="233" uniqueCount="119">
  <si>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</si>
  <si>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</si>
  <si>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</si>
  <si>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</si>
  <si>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</si>
  <si>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</si>
  <si>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</si>
  <si>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</si>
  <si>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</si>
  <si>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</si>
  <si>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</si>
  <si>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</si>
  <si>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</si>
  <si>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</si>
  <si>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</si>
  <si>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</si>
  <si>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</si>
  <si>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</si>
  <si>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</si>
  <si>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</si>
  <si>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</si>
  <si>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</si>
  <si>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</si>
  <si>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</si>
  <si>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</si>
  <si>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</si>
  <si>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</si>
  <si>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</si>
  <si>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</si>
  <si>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</si>
  <si>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</si>
  <si>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</si>
  <si>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</si>
  <si>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</si>
  <si>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</si>
  <si>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</si>
  <si>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</si>
  <si>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</si>
  <si>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</si>
  <si>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</si>
  <si>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</si>
  <si>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</si>
  <si>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</si>
  <si>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</si>
  <si>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</si>
  <si>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</si>
  <si>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</si>
  <si>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</si>
  <si>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</si>
  <si>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</si>
  <si>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</si>
  <si>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</si>
  <si>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</si>
  <si>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</si>
  <si>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</si>
  <si>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</si>
  <si>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</si>
  <si>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</si>
  <si>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</si>
  <si>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</si>
  <si>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</si>
  <si>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</si>
  <si>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</si>
  <si>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</si>
  <si>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</si>
  <si>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</si>
  <si>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</si>
  <si>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</si>
  <si>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</si>
  <si>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</si>
  <si>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</si>
  <si>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</si>
  <si>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</si>
  <si>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</si>
  <si>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</si>
  <si>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</si>
  <si>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</si>
  <si>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</si>
  <si>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</si>
  <si>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</si>
  <si>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</si>
  <si>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</si>
  <si>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</si>
  <si>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</si>
  <si>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</si>
  <si>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</si>
  <si>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</si>
  <si>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</si>
  <si>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</si>
  <si>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</si>
  <si>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</si>
  <si>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</si>
  <si>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</si>
  <si>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</si>
  <si>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</si>
  <si>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</si>
  <si>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屋久島町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</si>
  <si>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</si>
  <si>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</si>
  <si>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</si>
  <si>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</si>
  <si>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</si>
  <si>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</si>
  <si>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</si>
  <si>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</si>
  <si>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</si>
  <si>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</si>
  <si>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</si>
  <si>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</si>
  <si>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</si>
  <si>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</si>
  <si>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</si>
  <si>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</si>
  <si>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</si>
  <si>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</si>
  <si>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</si>
  <si>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令和2年度に事業が分かれたこと、また、令和元年度と令和2年度に施設整備を行っているため、数値が大きく変動した。今後、適正な維持管理に努めていく。</t>
    <rPh sb="56" eb="58">
      <t>コンゴ</t>
    </rPh>
    <rPh sb="59" eb="61">
      <t>テキセイ</t>
    </rPh>
    <rPh sb="62" eb="64">
      <t>イジ</t>
    </rPh>
    <rPh sb="64" eb="66">
      <t>カンリ</t>
    </rPh>
    <rPh sb="67" eb="68">
      <t>ツト</t>
    </rPh>
    <phoneticPr fontId="4"/>
  </si>
  <si>
    <t>　令和2年度に事業が分かれたこと、また、令和元年度と令和2年度に施設整備を行っているため、数値が大きく変動した。今後は、経営戦略等の計画を策定し、安定した経営に取り組んでいく。</t>
    <rPh sb="1" eb="2">
      <t>レイ</t>
    </rPh>
    <rPh sb="2" eb="3">
      <t>ワ</t>
    </rPh>
    <rPh sb="4" eb="5">
      <t>ネン</t>
    </rPh>
    <rPh sb="5" eb="6">
      <t>ド</t>
    </rPh>
    <rPh sb="7" eb="9">
      <t>ジギョウ</t>
    </rPh>
    <rPh sb="10" eb="11">
      <t>ワ</t>
    </rPh>
    <rPh sb="20" eb="21">
      <t>レイ</t>
    </rPh>
    <rPh sb="21" eb="22">
      <t>ワ</t>
    </rPh>
    <rPh sb="22" eb="24">
      <t>ガンネン</t>
    </rPh>
    <rPh sb="24" eb="25">
      <t>ド</t>
    </rPh>
    <rPh sb="26" eb="27">
      <t>レイ</t>
    </rPh>
    <rPh sb="27" eb="28">
      <t>ワ</t>
    </rPh>
    <rPh sb="29" eb="30">
      <t>ネン</t>
    </rPh>
    <rPh sb="30" eb="31">
      <t>ド</t>
    </rPh>
    <rPh sb="32" eb="34">
      <t>シセツ</t>
    </rPh>
    <rPh sb="34" eb="36">
      <t>セイビ</t>
    </rPh>
    <rPh sb="37" eb="38">
      <t>オコナ</t>
    </rPh>
    <rPh sb="45" eb="47">
      <t>スウチ</t>
    </rPh>
    <rPh sb="48" eb="49">
      <t>オオ</t>
    </rPh>
    <rPh sb="51" eb="53">
      <t>ヘンドウ</t>
    </rPh>
    <rPh sb="56" eb="58">
      <t>コンゴ</t>
    </rPh>
    <rPh sb="60" eb="62">
      <t>ケイエイ</t>
    </rPh>
    <rPh sb="62" eb="64">
      <t>センリャク</t>
    </rPh>
    <rPh sb="64" eb="65">
      <t>トウ</t>
    </rPh>
    <rPh sb="66" eb="68">
      <t>ケイカク</t>
    </rPh>
    <rPh sb="69" eb="71">
      <t>サクテイ</t>
    </rPh>
    <rPh sb="73" eb="75">
      <t>アンテイ</t>
    </rPh>
    <rPh sb="77" eb="79">
      <t>ケイエイ</t>
    </rPh>
    <rPh sb="80" eb="81">
      <t>ト</t>
    </rPh>
    <rPh sb="82" eb="83">
      <t>ク</t>
    </rPh>
    <phoneticPr fontId="4"/>
  </si>
  <si>
    <t>　令和2年度に法適用の上水道事業と本事業に分かれたため、給水区域は離島である口永良部島本村地区である。
①収益的収支比率
　類似団体と比べ比率は高いが、給水区域における施設整備を令和元年度及び令和2年度に実施しており、地方債償還が今後発生するため、比率の悪化が見込まれる。
④企業債残高対給水収益比率
　給水人口が少なく使用料収入が少ないのに比べ、令和元年度及び令和2年度に実施した施設整備の企業債残高があり、当該比率は増加した。
⑤料金回収率
　今後地方債償還が始まると比率は悪化するので、使用料や一般会計繰出金等の収入確保に取り組んでいく。
⑥給水原価
　類似団体と比べ低い値に抑制されているものの、今後地方債償還が始まると増加していく。
⑦施設利用率
　令和2年度に事業が分かれたこと、また、令和元年度と令和2年度に施設整備を行っているため、数値が大きく変動した。今後は、適正な施設利用について検討を行っていく。
⑧有収率
　令和2年度に事業が分かれたこと、また、令和元年度と令和2年度に施設整備を行っているため、数値が大きく変動した。今後は、この比率を維持できるよう取り組みを進めていく。</t>
    <rPh sb="28" eb="30">
      <t>キュウスイ</t>
    </rPh>
    <rPh sb="30" eb="32">
      <t>クイキ</t>
    </rPh>
    <rPh sb="33" eb="35">
      <t>リトウ</t>
    </rPh>
    <rPh sb="38" eb="42">
      <t>クチエラブ</t>
    </rPh>
    <rPh sb="42" eb="43">
      <t>シマ</t>
    </rPh>
    <rPh sb="43" eb="45">
      <t>ホンムラ</t>
    </rPh>
    <rPh sb="45" eb="47">
      <t>チク</t>
    </rPh>
    <rPh sb="53" eb="56">
      <t>シュウエキテキ</t>
    </rPh>
    <rPh sb="56" eb="58">
      <t>シュウシ</t>
    </rPh>
    <rPh sb="58" eb="60">
      <t>ヒリツ</t>
    </rPh>
    <rPh sb="62" eb="64">
      <t>ルイジ</t>
    </rPh>
    <rPh sb="64" eb="66">
      <t>ダンタイ</t>
    </rPh>
    <rPh sb="67" eb="68">
      <t>クラ</t>
    </rPh>
    <rPh sb="69" eb="71">
      <t>ヒリツ</t>
    </rPh>
    <rPh sb="72" eb="73">
      <t>タカ</t>
    </rPh>
    <rPh sb="76" eb="78">
      <t>キュウスイ</t>
    </rPh>
    <rPh sb="78" eb="80">
      <t>クイキ</t>
    </rPh>
    <rPh sb="84" eb="86">
      <t>シセツ</t>
    </rPh>
    <rPh sb="86" eb="88">
      <t>セイビ</t>
    </rPh>
    <rPh sb="89" eb="90">
      <t>レイ</t>
    </rPh>
    <rPh sb="90" eb="91">
      <t>ワ</t>
    </rPh>
    <rPh sb="91" eb="93">
      <t>ガンネン</t>
    </rPh>
    <rPh sb="93" eb="94">
      <t>ド</t>
    </rPh>
    <rPh sb="94" eb="95">
      <t>オヨ</t>
    </rPh>
    <rPh sb="96" eb="97">
      <t>レイ</t>
    </rPh>
    <rPh sb="97" eb="98">
      <t>ワ</t>
    </rPh>
    <rPh sb="99" eb="100">
      <t>ネン</t>
    </rPh>
    <rPh sb="100" eb="101">
      <t>ド</t>
    </rPh>
    <rPh sb="102" eb="104">
      <t>ジッシ</t>
    </rPh>
    <rPh sb="109" eb="112">
      <t>チホウサイ</t>
    </rPh>
    <rPh sb="112" eb="114">
      <t>ショウカン</t>
    </rPh>
    <rPh sb="115" eb="117">
      <t>コンゴ</t>
    </rPh>
    <rPh sb="117" eb="119">
      <t>ハッセイ</t>
    </rPh>
    <rPh sb="124" eb="126">
      <t>ヒリツ</t>
    </rPh>
    <rPh sb="127" eb="129">
      <t>アッカ</t>
    </rPh>
    <rPh sb="130" eb="132">
      <t>ミコ</t>
    </rPh>
    <rPh sb="138" eb="141">
      <t>キギョウサイ</t>
    </rPh>
    <rPh sb="141" eb="143">
      <t>ザンダカ</t>
    </rPh>
    <rPh sb="143" eb="144">
      <t>タイ</t>
    </rPh>
    <rPh sb="144" eb="146">
      <t>キュウスイ</t>
    </rPh>
    <rPh sb="146" eb="148">
      <t>シュウエキ</t>
    </rPh>
    <rPh sb="148" eb="150">
      <t>ヒリツ</t>
    </rPh>
    <rPh sb="152" eb="154">
      <t>キュウスイ</t>
    </rPh>
    <rPh sb="154" eb="156">
      <t>ジンコウ</t>
    </rPh>
    <rPh sb="157" eb="158">
      <t>スク</t>
    </rPh>
    <rPh sb="160" eb="163">
      <t>シヨウリョウ</t>
    </rPh>
    <rPh sb="163" eb="165">
      <t>シュウニュウ</t>
    </rPh>
    <rPh sb="166" eb="167">
      <t>スク</t>
    </rPh>
    <rPh sb="171" eb="172">
      <t>クラ</t>
    </rPh>
    <rPh sb="191" eb="193">
      <t>シセツ</t>
    </rPh>
    <rPh sb="193" eb="195">
      <t>セイビ</t>
    </rPh>
    <rPh sb="196" eb="199">
      <t>キギョウサイ</t>
    </rPh>
    <rPh sb="199" eb="201">
      <t>ザンダカ</t>
    </rPh>
    <rPh sb="205" eb="207">
      <t>トウガイ</t>
    </rPh>
    <rPh sb="207" eb="209">
      <t>ヒリツ</t>
    </rPh>
    <rPh sb="210" eb="212">
      <t>ゾウカ</t>
    </rPh>
    <rPh sb="217" eb="219">
      <t>リョウキン</t>
    </rPh>
    <rPh sb="219" eb="222">
      <t>カイシュウリツ</t>
    </rPh>
    <rPh sb="224" eb="226">
      <t>コンゴ</t>
    </rPh>
    <rPh sb="226" eb="229">
      <t>チホウサイ</t>
    </rPh>
    <rPh sb="229" eb="231">
      <t>ショウカン</t>
    </rPh>
    <rPh sb="232" eb="233">
      <t>ハジ</t>
    </rPh>
    <rPh sb="236" eb="238">
      <t>ヒリツ</t>
    </rPh>
    <rPh sb="239" eb="241">
      <t>アッカ</t>
    </rPh>
    <rPh sb="246" eb="249">
      <t>シヨウリョウ</t>
    </rPh>
    <rPh sb="250" eb="254">
      <t>イッパンカイケイ</t>
    </rPh>
    <rPh sb="254" eb="256">
      <t>クリダ</t>
    </rPh>
    <rPh sb="256" eb="257">
      <t>キン</t>
    </rPh>
    <rPh sb="257" eb="258">
      <t>ナド</t>
    </rPh>
    <rPh sb="259" eb="261">
      <t>シュウニュウ</t>
    </rPh>
    <rPh sb="261" eb="263">
      <t>カクホ</t>
    </rPh>
    <rPh sb="264" eb="265">
      <t>ト</t>
    </rPh>
    <rPh sb="266" eb="267">
      <t>ク</t>
    </rPh>
    <rPh sb="274" eb="278">
      <t>キュウスイゲンカ</t>
    </rPh>
    <rPh sb="280" eb="282">
      <t>ルイジ</t>
    </rPh>
    <rPh sb="282" eb="284">
      <t>ダンタイ</t>
    </rPh>
    <rPh sb="285" eb="286">
      <t>クラ</t>
    </rPh>
    <rPh sb="287" eb="288">
      <t>ヒク</t>
    </rPh>
    <rPh sb="289" eb="290">
      <t>アタイ</t>
    </rPh>
    <rPh sb="291" eb="293">
      <t>ヨクセイ</t>
    </rPh>
    <rPh sb="302" eb="304">
      <t>コンゴ</t>
    </rPh>
    <rPh sb="304" eb="307">
      <t>チホウサイ</t>
    </rPh>
    <rPh sb="307" eb="309">
      <t>ショウカン</t>
    </rPh>
    <rPh sb="310" eb="311">
      <t>ハジ</t>
    </rPh>
    <rPh sb="314" eb="316">
      <t>ゾウカ</t>
    </rPh>
    <rPh sb="323" eb="325">
      <t>シセツ</t>
    </rPh>
    <rPh sb="325" eb="327">
      <t>リヨウ</t>
    </rPh>
    <rPh sb="327" eb="328">
      <t>リツ</t>
    </rPh>
    <rPh sb="389" eb="391">
      <t>テキセイ</t>
    </rPh>
    <rPh sb="392" eb="394">
      <t>シセツ</t>
    </rPh>
    <rPh sb="394" eb="396">
      <t>リヨウ</t>
    </rPh>
    <rPh sb="400" eb="402">
      <t>ケントウ</t>
    </rPh>
    <rPh sb="403" eb="404">
      <t>オコナ</t>
    </rPh>
    <rPh sb="411" eb="414">
      <t>ユウシュウリツ</t>
    </rPh>
    <rPh sb="477" eb="479">
      <t>ヒリツ</t>
    </rPh>
    <rPh sb="480" eb="482">
      <t>イジ</t>
    </rPh>
    <rPh sb="487" eb="488">
      <t>ト</t>
    </rPh>
    <rPh sb="489" eb="490">
      <t>ク</t>
    </rPh>
    <rPh sb="492" eb="493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</si>
</sst>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1.35</c:v>
                </c:pt>
                <c:pt idx="4" formatCode="#,##0.00;&quot;△&quot;#,##0.00;&quot;-&quot;">
                  <c:v>27.61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A-4857-859C-E8E6ACDE4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126128"/>
        <c:axId val="255126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0.43</c:v>
                </c:pt>
                <c:pt idx="1">
                  <c:v>0.56000000000000005</c:v>
                </c:pt>
                <c:pt idx="2">
                  <c:v>0.31</c:v>
                </c:pt>
                <c:pt idx="3">
                  <c:v>0.42</c:v>
                </c:pt>
                <c:pt idx="4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A-4857-859C-E8E6ACDE4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26128"/>
        <c:axId val="255126520"/>
      </c:lineChart>
      <c:dateAx>
        <c:axId val="2551261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5126520"/>
        <c:crosses val="autoZero"/>
        <c:auto val="1"/>
        <c:lblOffset val="100"/>
        <c:baseTimeUnit val="years"/>
      </c:dateAx>
      <c:valAx>
        <c:axId val="255126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5126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82.14</c:v>
                </c:pt>
                <c:pt idx="1">
                  <c:v>82.14</c:v>
                </c:pt>
                <c:pt idx="2">
                  <c:v>82.14</c:v>
                </c:pt>
                <c:pt idx="3">
                  <c:v>81.91</c:v>
                </c:pt>
                <c:pt idx="4">
                  <c:v>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4-47C4-B5D8-3C660934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40912"/>
        <c:axId val="255341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59.59</c:v>
                </c:pt>
                <c:pt idx="1">
                  <c:v>61.79</c:v>
                </c:pt>
                <c:pt idx="2">
                  <c:v>59.59</c:v>
                </c:pt>
                <c:pt idx="3">
                  <c:v>58.56</c:v>
                </c:pt>
                <c:pt idx="4">
                  <c:v>49.08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4-47C4-B5D8-3C660934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40912"/>
        <c:axId val="255341304"/>
      </c:lineChart>
      <c:dateAx>
        <c:axId val="2553409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5341304"/>
        <c:crosses val="autoZero"/>
        <c:auto val="1"/>
        <c:lblOffset val="100"/>
        <c:baseTimeUnit val="years"/>
      </c:dateAx>
      <c:valAx>
        <c:axId val="255341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5340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70.25</c:v>
                </c:pt>
                <c:pt idx="1">
                  <c:v>68.959999999999994</c:v>
                </c:pt>
                <c:pt idx="2">
                  <c:v>68.84</c:v>
                </c:pt>
                <c:pt idx="3">
                  <c:v>64.69</c:v>
                </c:pt>
                <c:pt idx="4">
                  <c:v>88.09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D-4FC3-BF6C-CE4E42207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992768"/>
        <c:axId val="253993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74.64</c:v>
                </c:pt>
                <c:pt idx="1">
                  <c:v>74.98</c:v>
                </c:pt>
                <c:pt idx="2">
                  <c:v>74.19</c:v>
                </c:pt>
                <c:pt idx="3">
                  <c:v>73.680000000000007</c:v>
                </c:pt>
                <c:pt idx="4">
                  <c:v>71.27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D-4FC3-BF6C-CE4E42207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92768"/>
        <c:axId val="253993160"/>
      </c:lineChart>
      <c:dateAx>
        <c:axId val="2539927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3993160"/>
        <c:crosses val="autoZero"/>
        <c:auto val="1"/>
        <c:lblOffset val="100"/>
        <c:baseTimeUnit val="years"/>
      </c:dateAx>
      <c:valAx>
        <c:axId val="253993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992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76.13</c:v>
                </c:pt>
                <c:pt idx="1">
                  <c:v>74.31</c:v>
                </c:pt>
                <c:pt idx="2">
                  <c:v>70.89</c:v>
                </c:pt>
                <c:pt idx="3">
                  <c:v>62.01</c:v>
                </c:pt>
                <c:pt idx="4">
                  <c:v>101.56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C-4CB5-8C8E-87FAC458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127696"/>
        <c:axId val="255128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77.66</c:v>
                </c:pt>
                <c:pt idx="1">
                  <c:v>74.03</c:v>
                </c:pt>
                <c:pt idx="2">
                  <c:v>73.2</c:v>
                </c:pt>
                <c:pt idx="3">
                  <c:v>73.42</c:v>
                </c:pt>
                <c:pt idx="4">
                  <c:v>73.22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C-4CB5-8C8E-87FAC458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27696"/>
        <c:axId val="255128088"/>
      </c:lineChart>
      <c:dateAx>
        <c:axId val="2551276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5128088"/>
        <c:crosses val="autoZero"/>
        <c:auto val="1"/>
        <c:lblOffset val="100"/>
        <c:baseTimeUnit val="years"/>
      </c:dateAx>
      <c:valAx>
        <c:axId val="255128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512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3-4D1C-84E6-5203546F9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129264"/>
        <c:axId val="255129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3-4D1C-84E6-5203546F9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29264"/>
        <c:axId val="255129656"/>
      </c:lineChart>
      <c:dateAx>
        <c:axId val="25512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5129656"/>
        <c:crosses val="autoZero"/>
        <c:auto val="1"/>
        <c:lblOffset val="100"/>
        <c:baseTimeUnit val="years"/>
      </c:dateAx>
      <c:valAx>
        <c:axId val="255129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512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D-49D4-AE19-6FFED72A3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462736"/>
        <c:axId val="253463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9D4-AE19-6FFED72A3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62736"/>
        <c:axId val="253463128"/>
      </c:lineChart>
      <c:dateAx>
        <c:axId val="2534627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3463128"/>
        <c:crosses val="autoZero"/>
        <c:auto val="1"/>
        <c:lblOffset val="100"/>
        <c:baseTimeUnit val="years"/>
      </c:dateAx>
      <c:valAx>
        <c:axId val="253463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462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3-45BA-A176-9C5045FE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65240"/>
        <c:axId val="253565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3-45BA-A176-9C5045FE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65240"/>
        <c:axId val="253565632"/>
      </c:lineChart>
      <c:dateAx>
        <c:axId val="2535652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3565632"/>
        <c:crosses val="autoZero"/>
        <c:auto val="1"/>
        <c:lblOffset val="100"/>
        <c:baseTimeUnit val="years"/>
      </c:dateAx>
      <c:valAx>
        <c:axId val="253565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565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D-42C7-B2B2-DD13454C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66808"/>
        <c:axId val="25356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D-42C7-B2B2-DD13454C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66808"/>
        <c:axId val="253567200"/>
      </c:lineChart>
      <c:dateAx>
        <c:axId val="2535668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3567200"/>
        <c:crosses val="autoZero"/>
        <c:auto val="1"/>
        <c:lblOffset val="100"/>
        <c:baseTimeUnit val="years"/>
      </c:dateAx>
      <c:valAx>
        <c:axId val="25356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566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831.69</c:v>
                </c:pt>
                <c:pt idx="1">
                  <c:v>857.11</c:v>
                </c:pt>
                <c:pt idx="2">
                  <c:v>927.38</c:v>
                </c:pt>
                <c:pt idx="3">
                  <c:v>1000.95</c:v>
                </c:pt>
                <c:pt idx="4">
                  <c:v>15959.76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1-44AD-B9AD-1A0FE554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68376"/>
        <c:axId val="255338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1281.51</c:v>
                </c:pt>
                <c:pt idx="1">
                  <c:v>1068.53</c:v>
                </c:pt>
                <c:pt idx="2">
                  <c:v>995.48</c:v>
                </c:pt>
                <c:pt idx="3">
                  <c:v>982.31</c:v>
                </c:pt>
                <c:pt idx="4">
                  <c:v>1128.72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1-44AD-B9AD-1A0FE554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68376"/>
        <c:axId val="255338560"/>
      </c:lineChart>
      <c:dateAx>
        <c:axId val="2535683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5338560"/>
        <c:crosses val="autoZero"/>
        <c:auto val="1"/>
        <c:lblOffset val="100"/>
        <c:baseTimeUnit val="years"/>
      </c:dateAx>
      <c:valAx>
        <c:axId val="255338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568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67.61</c:v>
                </c:pt>
                <c:pt idx="1">
                  <c:v>63.3</c:v>
                </c:pt>
                <c:pt idx="2">
                  <c:v>60.3</c:v>
                </c:pt>
                <c:pt idx="3">
                  <c:v>53.17</c:v>
                </c:pt>
                <c:pt idx="4">
                  <c:v>60.09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C-4C0D-970A-EC84D9A97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462344"/>
        <c:axId val="253461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55.02</c:v>
                </c:pt>
                <c:pt idx="1">
                  <c:v>59.33</c:v>
                </c:pt>
                <c:pt idx="2">
                  <c:v>55.46</c:v>
                </c:pt>
                <c:pt idx="3">
                  <c:v>53.77</c:v>
                </c:pt>
                <c:pt idx="4">
                  <c:v>41.84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C-4C0D-970A-EC84D9A97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62344"/>
        <c:axId val="253461952"/>
      </c:lineChart>
      <c:dateAx>
        <c:axId val="2534623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3461952"/>
        <c:crosses val="autoZero"/>
        <c:auto val="1"/>
        <c:lblOffset val="100"/>
        <c:baseTimeUnit val="years"/>
      </c:dateAx>
      <c:valAx>
        <c:axId val="253461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462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220.27</c:v>
                </c:pt>
                <c:pt idx="1">
                  <c:v>236.16</c:v>
                </c:pt>
                <c:pt idx="2">
                  <c:v>240.95</c:v>
                </c:pt>
                <c:pt idx="3">
                  <c:v>280.20999999999998</c:v>
                </c:pt>
                <c:pt idx="4">
                  <c:v>332.95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1-435B-8ADD-F5146A001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64848"/>
        <c:axId val="255339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330.62</c:v>
                </c:pt>
                <c:pt idx="1">
                  <c:v>279.67</c:v>
                </c:pt>
                <c:pt idx="2">
                  <c:v>299.77999999999997</c:v>
                </c:pt>
                <c:pt idx="3">
                  <c:v>305.38</c:v>
                </c:pt>
                <c:pt idx="4">
                  <c:v>390.47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1-435B-8ADD-F5146A001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64848"/>
        <c:axId val="255339736"/>
      </c:lineChart>
      <c:dateAx>
        <c:axId val="2535648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5339736"/>
        <c:crosses val="autoZero"/>
        <c:auto val="1"/>
        <c:lblOffset val="100"/>
        <c:baseTimeUnit val="years"/>
      </c:dateAx>
      <c:valAx>
        <c:axId val="255339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564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53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5" t="str">
        <f>データ!H6</f>
        <v>鹿児島県　屋久島町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D4</v>
      </c>
      <c r="X8" s="73"/>
      <c r="Y8" s="73"/>
      <c r="Z8" s="73"/>
      <c r="AA8" s="73"/>
      <c r="AB8" s="73"/>
      <c r="AC8" s="73"/>
      <c r="AD8" s="73" t="str">
        <f>データ!$M$6</f>
        <v>非設置</v>
      </c>
      <c r="AE8" s="73"/>
      <c r="AF8" s="73"/>
      <c r="AG8" s="73"/>
      <c r="AH8" s="73"/>
      <c r="AI8" s="73"/>
      <c r="AJ8" s="73"/>
      <c r="AK8" s="2"/>
      <c r="AL8" s="67">
        <f>データ!$R$6</f>
        <v>12147</v>
      </c>
      <c r="AM8" s="67"/>
      <c r="AN8" s="67"/>
      <c r="AO8" s="67"/>
      <c r="AP8" s="67"/>
      <c r="AQ8" s="67"/>
      <c r="AR8" s="67"/>
      <c r="AS8" s="67"/>
      <c r="AT8" s="66">
        <f>データ!$S$6</f>
        <v>540.48</v>
      </c>
      <c r="AU8" s="66"/>
      <c r="AV8" s="66"/>
      <c r="AW8" s="66"/>
      <c r="AX8" s="66"/>
      <c r="AY8" s="66"/>
      <c r="AZ8" s="66"/>
      <c r="BA8" s="66"/>
      <c r="BB8" s="66">
        <f>データ!$T$6</f>
        <v>22.47</v>
      </c>
      <c r="BC8" s="66"/>
      <c r="BD8" s="66"/>
      <c r="BE8" s="66"/>
      <c r="BF8" s="66"/>
      <c r="BG8" s="66"/>
      <c r="BH8" s="66"/>
      <c r="BI8" s="66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3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3"/>
      <c r="BK9" s="3"/>
      <c r="BL9" s="64" t="s">
        <v>19</v>
      </c>
      <c r="BM9" s="65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100</v>
      </c>
      <c r="Q10" s="66"/>
      <c r="R10" s="66"/>
      <c r="S10" s="66"/>
      <c r="T10" s="66"/>
      <c r="U10" s="66"/>
      <c r="V10" s="66"/>
      <c r="W10" s="67">
        <f>データ!$Q$6</f>
        <v>3025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94</v>
      </c>
      <c r="AM10" s="67"/>
      <c r="AN10" s="67"/>
      <c r="AO10" s="67"/>
      <c r="AP10" s="67"/>
      <c r="AQ10" s="67"/>
      <c r="AR10" s="67"/>
      <c r="AS10" s="67"/>
      <c r="AT10" s="66">
        <f>データ!$V$6</f>
        <v>0.22</v>
      </c>
      <c r="AU10" s="66"/>
      <c r="AV10" s="66"/>
      <c r="AW10" s="66"/>
      <c r="AX10" s="66"/>
      <c r="AY10" s="66"/>
      <c r="AZ10" s="66"/>
      <c r="BA10" s="66"/>
      <c r="BB10" s="66">
        <f>データ!$W$6</f>
        <v>427.27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0" t="s">
        <v>118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3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5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0" t="s">
        <v>116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3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5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0" t="s">
        <v>117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>
      <c r="C83" s="26"/>
    </row>
    <row r="84" spans="1:78" hidden="1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>
      <c r="B85" s="27"/>
      <c r="C85" s="27"/>
      <c r="D85" s="27"/>
      <c r="E85" s="27" t="str">
        <f>データ!AH6</f>
        <v>【78.36】</v>
      </c>
      <c r="F85" s="27" t="s">
        <v>41</v>
      </c>
      <c r="G85" s="27" t="s">
        <v>41</v>
      </c>
      <c r="H85" s="27" t="str">
        <f>データ!BO6</f>
        <v>【949.15】</v>
      </c>
      <c r="I85" s="27" t="str">
        <f>データ!BZ6</f>
        <v>【55.87】</v>
      </c>
      <c r="J85" s="27" t="str">
        <f>データ!CK6</f>
        <v>【288.19】</v>
      </c>
      <c r="K85" s="27" t="str">
        <f>データ!CV6</f>
        <v>【56.31】</v>
      </c>
      <c r="L85" s="27" t="str">
        <f>データ!DG6</f>
        <v>【71.88】</v>
      </c>
      <c r="M85" s="27" t="s">
        <v>42</v>
      </c>
      <c r="N85" s="27" t="s">
        <v>42</v>
      </c>
      <c r="O85" s="27" t="str">
        <f>データ!EN6</f>
        <v>【0.80】</v>
      </c>
    </row>
  </sheetData>
  <sheetProtection algorithmName="SHA-512" hashValue="Ib/8EDgXP/LoQio7zpHyavFgB/xJVtHvl8bcw9H8g/aG5KZumNk8xqxf0KhFrnrcVTUqNBIP1wqdHCHGWTLVQQ==" saltValue="1JhgO4FFsyLNtu3bQJfBZw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43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44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45</v>
      </c>
      <c r="B3" s="30" t="s">
        <v>46</v>
      </c>
      <c r="C3" s="30" t="s">
        <v>47</v>
      </c>
      <c r="D3" s="30" t="s">
        <v>48</v>
      </c>
      <c r="E3" s="30" t="s">
        <v>49</v>
      </c>
      <c r="F3" s="30" t="s">
        <v>50</v>
      </c>
      <c r="G3" s="30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53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54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>
      <c r="A4" s="29" t="s">
        <v>55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56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57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58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59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60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61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62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63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64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65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66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>
      <c r="A5" s="29" t="s">
        <v>67</v>
      </c>
      <c r="B5" s="32"/>
      <c r="C5" s="32"/>
      <c r="D5" s="32"/>
      <c r="E5" s="32"/>
      <c r="F5" s="32"/>
      <c r="G5" s="32"/>
      <c r="H5" s="33" t="s">
        <v>68</v>
      </c>
      <c r="I5" s="33" t="s">
        <v>69</v>
      </c>
      <c r="J5" s="33" t="s">
        <v>70</v>
      </c>
      <c r="K5" s="33" t="s">
        <v>71</v>
      </c>
      <c r="L5" s="33" t="s">
        <v>72</v>
      </c>
      <c r="M5" s="33" t="s">
        <v>73</v>
      </c>
      <c r="N5" s="33" t="s">
        <v>74</v>
      </c>
      <c r="O5" s="33" t="s">
        <v>75</v>
      </c>
      <c r="P5" s="33" t="s">
        <v>76</v>
      </c>
      <c r="Q5" s="33" t="s">
        <v>77</v>
      </c>
      <c r="R5" s="33" t="s">
        <v>78</v>
      </c>
      <c r="S5" s="33" t="s">
        <v>79</v>
      </c>
      <c r="T5" s="33" t="s">
        <v>80</v>
      </c>
      <c r="U5" s="33" t="s">
        <v>81</v>
      </c>
      <c r="V5" s="33" t="s">
        <v>82</v>
      </c>
      <c r="W5" s="33" t="s">
        <v>83</v>
      </c>
      <c r="X5" s="33" t="s">
        <v>84</v>
      </c>
      <c r="Y5" s="33" t="s">
        <v>85</v>
      </c>
      <c r="Z5" s="33" t="s">
        <v>86</v>
      </c>
      <c r="AA5" s="33" t="s">
        <v>87</v>
      </c>
      <c r="AB5" s="33" t="s">
        <v>88</v>
      </c>
      <c r="AC5" s="33" t="s">
        <v>89</v>
      </c>
      <c r="AD5" s="33" t="s">
        <v>90</v>
      </c>
      <c r="AE5" s="33" t="s">
        <v>91</v>
      </c>
      <c r="AF5" s="33" t="s">
        <v>92</v>
      </c>
      <c r="AG5" s="33" t="s">
        <v>93</v>
      </c>
      <c r="AH5" s="33" t="s">
        <v>29</v>
      </c>
      <c r="AI5" s="33" t="s">
        <v>84</v>
      </c>
      <c r="AJ5" s="33" t="s">
        <v>85</v>
      </c>
      <c r="AK5" s="33" t="s">
        <v>86</v>
      </c>
      <c r="AL5" s="33" t="s">
        <v>87</v>
      </c>
      <c r="AM5" s="33" t="s">
        <v>88</v>
      </c>
      <c r="AN5" s="33" t="s">
        <v>89</v>
      </c>
      <c r="AO5" s="33" t="s">
        <v>90</v>
      </c>
      <c r="AP5" s="33" t="s">
        <v>91</v>
      </c>
      <c r="AQ5" s="33" t="s">
        <v>92</v>
      </c>
      <c r="AR5" s="33" t="s">
        <v>93</v>
      </c>
      <c r="AS5" s="33" t="s">
        <v>94</v>
      </c>
      <c r="AT5" s="33" t="s">
        <v>84</v>
      </c>
      <c r="AU5" s="33" t="s">
        <v>85</v>
      </c>
      <c r="AV5" s="33" t="s">
        <v>86</v>
      </c>
      <c r="AW5" s="33" t="s">
        <v>87</v>
      </c>
      <c r="AX5" s="33" t="s">
        <v>88</v>
      </c>
      <c r="AY5" s="33" t="s">
        <v>89</v>
      </c>
      <c r="AZ5" s="33" t="s">
        <v>90</v>
      </c>
      <c r="BA5" s="33" t="s">
        <v>91</v>
      </c>
      <c r="BB5" s="33" t="s">
        <v>92</v>
      </c>
      <c r="BC5" s="33" t="s">
        <v>93</v>
      </c>
      <c r="BD5" s="33" t="s">
        <v>94</v>
      </c>
      <c r="BE5" s="33" t="s">
        <v>84</v>
      </c>
      <c r="BF5" s="33" t="s">
        <v>85</v>
      </c>
      <c r="BG5" s="33" t="s">
        <v>86</v>
      </c>
      <c r="BH5" s="33" t="s">
        <v>87</v>
      </c>
      <c r="BI5" s="33" t="s">
        <v>88</v>
      </c>
      <c r="BJ5" s="33" t="s">
        <v>89</v>
      </c>
      <c r="BK5" s="33" t="s">
        <v>90</v>
      </c>
      <c r="BL5" s="33" t="s">
        <v>91</v>
      </c>
      <c r="BM5" s="33" t="s">
        <v>92</v>
      </c>
      <c r="BN5" s="33" t="s">
        <v>93</v>
      </c>
      <c r="BO5" s="33" t="s">
        <v>94</v>
      </c>
      <c r="BP5" s="33" t="s">
        <v>84</v>
      </c>
      <c r="BQ5" s="33" t="s">
        <v>85</v>
      </c>
      <c r="BR5" s="33" t="s">
        <v>86</v>
      </c>
      <c r="BS5" s="33" t="s">
        <v>87</v>
      </c>
      <c r="BT5" s="33" t="s">
        <v>88</v>
      </c>
      <c r="BU5" s="33" t="s">
        <v>89</v>
      </c>
      <c r="BV5" s="33" t="s">
        <v>90</v>
      </c>
      <c r="BW5" s="33" t="s">
        <v>91</v>
      </c>
      <c r="BX5" s="33" t="s">
        <v>92</v>
      </c>
      <c r="BY5" s="33" t="s">
        <v>93</v>
      </c>
      <c r="BZ5" s="33" t="s">
        <v>94</v>
      </c>
      <c r="CA5" s="33" t="s">
        <v>84</v>
      </c>
      <c r="CB5" s="33" t="s">
        <v>85</v>
      </c>
      <c r="CC5" s="33" t="s">
        <v>86</v>
      </c>
      <c r="CD5" s="33" t="s">
        <v>87</v>
      </c>
      <c r="CE5" s="33" t="s">
        <v>88</v>
      </c>
      <c r="CF5" s="33" t="s">
        <v>89</v>
      </c>
      <c r="CG5" s="33" t="s">
        <v>90</v>
      </c>
      <c r="CH5" s="33" t="s">
        <v>91</v>
      </c>
      <c r="CI5" s="33" t="s">
        <v>92</v>
      </c>
      <c r="CJ5" s="33" t="s">
        <v>93</v>
      </c>
      <c r="CK5" s="33" t="s">
        <v>94</v>
      </c>
      <c r="CL5" s="33" t="s">
        <v>84</v>
      </c>
      <c r="CM5" s="33" t="s">
        <v>85</v>
      </c>
      <c r="CN5" s="33" t="s">
        <v>86</v>
      </c>
      <c r="CO5" s="33" t="s">
        <v>87</v>
      </c>
      <c r="CP5" s="33" t="s">
        <v>88</v>
      </c>
      <c r="CQ5" s="33" t="s">
        <v>89</v>
      </c>
      <c r="CR5" s="33" t="s">
        <v>90</v>
      </c>
      <c r="CS5" s="33" t="s">
        <v>91</v>
      </c>
      <c r="CT5" s="33" t="s">
        <v>92</v>
      </c>
      <c r="CU5" s="33" t="s">
        <v>93</v>
      </c>
      <c r="CV5" s="33" t="s">
        <v>94</v>
      </c>
      <c r="CW5" s="33" t="s">
        <v>84</v>
      </c>
      <c r="CX5" s="33" t="s">
        <v>85</v>
      </c>
      <c r="CY5" s="33" t="s">
        <v>86</v>
      </c>
      <c r="CZ5" s="33" t="s">
        <v>87</v>
      </c>
      <c r="DA5" s="33" t="s">
        <v>88</v>
      </c>
      <c r="DB5" s="33" t="s">
        <v>89</v>
      </c>
      <c r="DC5" s="33" t="s">
        <v>90</v>
      </c>
      <c r="DD5" s="33" t="s">
        <v>91</v>
      </c>
      <c r="DE5" s="33" t="s">
        <v>92</v>
      </c>
      <c r="DF5" s="33" t="s">
        <v>93</v>
      </c>
      <c r="DG5" s="33" t="s">
        <v>94</v>
      </c>
      <c r="DH5" s="33" t="s">
        <v>84</v>
      </c>
      <c r="DI5" s="33" t="s">
        <v>85</v>
      </c>
      <c r="DJ5" s="33" t="s">
        <v>86</v>
      </c>
      <c r="DK5" s="33" t="s">
        <v>87</v>
      </c>
      <c r="DL5" s="33" t="s">
        <v>88</v>
      </c>
      <c r="DM5" s="33" t="s">
        <v>89</v>
      </c>
      <c r="DN5" s="33" t="s">
        <v>90</v>
      </c>
      <c r="DO5" s="33" t="s">
        <v>91</v>
      </c>
      <c r="DP5" s="33" t="s">
        <v>92</v>
      </c>
      <c r="DQ5" s="33" t="s">
        <v>93</v>
      </c>
      <c r="DR5" s="33" t="s">
        <v>94</v>
      </c>
      <c r="DS5" s="33" t="s">
        <v>84</v>
      </c>
      <c r="DT5" s="33" t="s">
        <v>85</v>
      </c>
      <c r="DU5" s="33" t="s">
        <v>86</v>
      </c>
      <c r="DV5" s="33" t="s">
        <v>87</v>
      </c>
      <c r="DW5" s="33" t="s">
        <v>88</v>
      </c>
      <c r="DX5" s="33" t="s">
        <v>89</v>
      </c>
      <c r="DY5" s="33" t="s">
        <v>90</v>
      </c>
      <c r="DZ5" s="33" t="s">
        <v>91</v>
      </c>
      <c r="EA5" s="33" t="s">
        <v>92</v>
      </c>
      <c r="EB5" s="33" t="s">
        <v>93</v>
      </c>
      <c r="EC5" s="33" t="s">
        <v>94</v>
      </c>
      <c r="ED5" s="33" t="s">
        <v>84</v>
      </c>
      <c r="EE5" s="33" t="s">
        <v>85</v>
      </c>
      <c r="EF5" s="33" t="s">
        <v>86</v>
      </c>
      <c r="EG5" s="33" t="s">
        <v>87</v>
      </c>
      <c r="EH5" s="33" t="s">
        <v>88</v>
      </c>
      <c r="EI5" s="33" t="s">
        <v>89</v>
      </c>
      <c r="EJ5" s="33" t="s">
        <v>90</v>
      </c>
      <c r="EK5" s="33" t="s">
        <v>91</v>
      </c>
      <c r="EL5" s="33" t="s">
        <v>92</v>
      </c>
      <c r="EM5" s="33" t="s">
        <v>93</v>
      </c>
      <c r="EN5" s="33" t="s">
        <v>94</v>
      </c>
    </row>
    <row r="6" spans="1:144" s="37" customFormat="1">
      <c r="A6" s="29" t="s">
        <v>95</v>
      </c>
      <c r="B6" s="34">
        <f>B7</f>
        <v>2020</v>
      </c>
      <c r="C6" s="34">
        <f t="shared" ref="C6:W6" si="3">C7</f>
        <v>465054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鹿児島県　屋久島町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D4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100</v>
      </c>
      <c r="Q6" s="35">
        <f t="shared" si="3"/>
        <v>3025</v>
      </c>
      <c r="R6" s="35">
        <f t="shared" si="3"/>
        <v>12147</v>
      </c>
      <c r="S6" s="35">
        <f t="shared" si="3"/>
        <v>540.48</v>
      </c>
      <c r="T6" s="35">
        <f t="shared" si="3"/>
        <v>22.47</v>
      </c>
      <c r="U6" s="35">
        <f t="shared" si="3"/>
        <v>94</v>
      </c>
      <c r="V6" s="35">
        <f t="shared" si="3"/>
        <v>0.22</v>
      </c>
      <c r="W6" s="35">
        <f t="shared" si="3"/>
        <v>427.27</v>
      </c>
      <c r="X6" s="36">
        <f>IF(X7="",NA(),X7)</f>
        <v>76.13</v>
      </c>
      <c r="Y6" s="36">
        <f t="shared" ref="Y6:AG6" si="4">IF(Y7="",NA(),Y7)</f>
        <v>74.31</v>
      </c>
      <c r="Z6" s="36">
        <f t="shared" si="4"/>
        <v>70.89</v>
      </c>
      <c r="AA6" s="36">
        <f t="shared" si="4"/>
        <v>62.01</v>
      </c>
      <c r="AB6" s="36">
        <f t="shared" si="4"/>
        <v>101.56</v>
      </c>
      <c r="AC6" s="36">
        <f t="shared" si="4"/>
        <v>77.66</v>
      </c>
      <c r="AD6" s="36">
        <f t="shared" si="4"/>
        <v>74.03</v>
      </c>
      <c r="AE6" s="36">
        <f t="shared" si="4"/>
        <v>73.2</v>
      </c>
      <c r="AF6" s="36">
        <f t="shared" si="4"/>
        <v>73.42</v>
      </c>
      <c r="AG6" s="36">
        <f t="shared" si="4"/>
        <v>73.22</v>
      </c>
      <c r="AH6" s="35" t="str">
        <f>IF(AH7="","",IF(AH7="-","【-】","【"&amp;SUBSTITUTE(TEXT(AH7,"#,##0.00"),"-","△")&amp;"】"))</f>
        <v>【78.36】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831.69</v>
      </c>
      <c r="BF6" s="36">
        <f t="shared" ref="BF6:BN6" si="7">IF(BF7="",NA(),BF7)</f>
        <v>857.11</v>
      </c>
      <c r="BG6" s="36">
        <f t="shared" si="7"/>
        <v>927.38</v>
      </c>
      <c r="BH6" s="36">
        <f t="shared" si="7"/>
        <v>1000.95</v>
      </c>
      <c r="BI6" s="36">
        <f t="shared" si="7"/>
        <v>15959.76</v>
      </c>
      <c r="BJ6" s="36">
        <f t="shared" si="7"/>
        <v>1281.51</v>
      </c>
      <c r="BK6" s="36">
        <f t="shared" si="7"/>
        <v>1068.53</v>
      </c>
      <c r="BL6" s="36">
        <f t="shared" si="7"/>
        <v>995.48</v>
      </c>
      <c r="BM6" s="36">
        <f t="shared" si="7"/>
        <v>982.31</v>
      </c>
      <c r="BN6" s="36">
        <f t="shared" si="7"/>
        <v>1128.72</v>
      </c>
      <c r="BO6" s="35" t="str">
        <f>IF(BO7="","",IF(BO7="-","【-】","【"&amp;SUBSTITUTE(TEXT(BO7,"#,##0.00"),"-","△")&amp;"】"))</f>
        <v>【949.15】</v>
      </c>
      <c r="BP6" s="36">
        <f>IF(BP7="",NA(),BP7)</f>
        <v>67.61</v>
      </c>
      <c r="BQ6" s="36">
        <f t="shared" ref="BQ6:BY6" si="8">IF(BQ7="",NA(),BQ7)</f>
        <v>63.3</v>
      </c>
      <c r="BR6" s="36">
        <f t="shared" si="8"/>
        <v>60.3</v>
      </c>
      <c r="BS6" s="36">
        <f t="shared" si="8"/>
        <v>53.17</v>
      </c>
      <c r="BT6" s="36">
        <f t="shared" si="8"/>
        <v>60.09</v>
      </c>
      <c r="BU6" s="36">
        <f t="shared" si="8"/>
        <v>55.02</v>
      </c>
      <c r="BV6" s="36">
        <f t="shared" si="8"/>
        <v>59.33</v>
      </c>
      <c r="BW6" s="36">
        <f t="shared" si="8"/>
        <v>55.46</v>
      </c>
      <c r="BX6" s="36">
        <f t="shared" si="8"/>
        <v>53.77</v>
      </c>
      <c r="BY6" s="36">
        <f t="shared" si="8"/>
        <v>41.84</v>
      </c>
      <c r="BZ6" s="35" t="str">
        <f>IF(BZ7="","",IF(BZ7="-","【-】","【"&amp;SUBSTITUTE(TEXT(BZ7,"#,##0.00"),"-","△")&amp;"】"))</f>
        <v>【55.87】</v>
      </c>
      <c r="CA6" s="36">
        <f>IF(CA7="",NA(),CA7)</f>
        <v>220.27</v>
      </c>
      <c r="CB6" s="36">
        <f t="shared" ref="CB6:CJ6" si="9">IF(CB7="",NA(),CB7)</f>
        <v>236.16</v>
      </c>
      <c r="CC6" s="36">
        <f t="shared" si="9"/>
        <v>240.95</v>
      </c>
      <c r="CD6" s="36">
        <f t="shared" si="9"/>
        <v>280.20999999999998</v>
      </c>
      <c r="CE6" s="36">
        <f t="shared" si="9"/>
        <v>332.95</v>
      </c>
      <c r="CF6" s="36">
        <f t="shared" si="9"/>
        <v>330.62</v>
      </c>
      <c r="CG6" s="36">
        <f t="shared" si="9"/>
        <v>279.67</v>
      </c>
      <c r="CH6" s="36">
        <f t="shared" si="9"/>
        <v>299.77999999999997</v>
      </c>
      <c r="CI6" s="36">
        <f t="shared" si="9"/>
        <v>305.38</v>
      </c>
      <c r="CJ6" s="36">
        <f t="shared" si="9"/>
        <v>390.47</v>
      </c>
      <c r="CK6" s="35" t="str">
        <f>IF(CK7="","",IF(CK7="-","【-】","【"&amp;SUBSTITUTE(TEXT(CK7,"#,##0.00"),"-","△")&amp;"】"))</f>
        <v>【288.19】</v>
      </c>
      <c r="CL6" s="36">
        <f>IF(CL7="",NA(),CL7)</f>
        <v>82.14</v>
      </c>
      <c r="CM6" s="36">
        <f t="shared" ref="CM6:CU6" si="10">IF(CM7="",NA(),CM7)</f>
        <v>82.14</v>
      </c>
      <c r="CN6" s="36">
        <f t="shared" si="10"/>
        <v>82.14</v>
      </c>
      <c r="CO6" s="36">
        <f t="shared" si="10"/>
        <v>81.91</v>
      </c>
      <c r="CP6" s="36">
        <f t="shared" si="10"/>
        <v>51.1</v>
      </c>
      <c r="CQ6" s="36">
        <f t="shared" si="10"/>
        <v>59.59</v>
      </c>
      <c r="CR6" s="36">
        <f t="shared" si="10"/>
        <v>61.79</v>
      </c>
      <c r="CS6" s="36">
        <f t="shared" si="10"/>
        <v>59.59</v>
      </c>
      <c r="CT6" s="36">
        <f t="shared" si="10"/>
        <v>58.56</v>
      </c>
      <c r="CU6" s="36">
        <f t="shared" si="10"/>
        <v>49.08</v>
      </c>
      <c r="CV6" s="35" t="str">
        <f>IF(CV7="","",IF(CV7="-","【-】","【"&amp;SUBSTITUTE(TEXT(CV7,"#,##0.00"),"-","△")&amp;"】"))</f>
        <v>【56.31】</v>
      </c>
      <c r="CW6" s="36">
        <f>IF(CW7="",NA(),CW7)</f>
        <v>70.25</v>
      </c>
      <c r="CX6" s="36">
        <f t="shared" ref="CX6:DF6" si="11">IF(CX7="",NA(),CX7)</f>
        <v>68.959999999999994</v>
      </c>
      <c r="CY6" s="36">
        <f t="shared" si="11"/>
        <v>68.84</v>
      </c>
      <c r="CZ6" s="36">
        <f t="shared" si="11"/>
        <v>64.69</v>
      </c>
      <c r="DA6" s="36">
        <f t="shared" si="11"/>
        <v>88.09</v>
      </c>
      <c r="DB6" s="36">
        <f t="shared" si="11"/>
        <v>74.64</v>
      </c>
      <c r="DC6" s="36">
        <f t="shared" si="11"/>
        <v>74.98</v>
      </c>
      <c r="DD6" s="36">
        <f t="shared" si="11"/>
        <v>74.19</v>
      </c>
      <c r="DE6" s="36">
        <f t="shared" si="11"/>
        <v>73.680000000000007</v>
      </c>
      <c r="DF6" s="36">
        <f t="shared" si="11"/>
        <v>71.27</v>
      </c>
      <c r="DG6" s="35" t="str">
        <f>IF(DG7="","",IF(DG7="-","【-】","【"&amp;SUBSTITUTE(TEXT(DG7,"#,##0.00"),"-","△")&amp;"】"))</f>
        <v>【71.88】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6">
        <f t="shared" si="14"/>
        <v>1.35</v>
      </c>
      <c r="EH6" s="36">
        <f t="shared" si="14"/>
        <v>27.61</v>
      </c>
      <c r="EI6" s="36">
        <f t="shared" si="14"/>
        <v>0.43</v>
      </c>
      <c r="EJ6" s="36">
        <f t="shared" si="14"/>
        <v>0.56000000000000005</v>
      </c>
      <c r="EK6" s="36">
        <f t="shared" si="14"/>
        <v>0.31</v>
      </c>
      <c r="EL6" s="36">
        <f t="shared" si="14"/>
        <v>0.42</v>
      </c>
      <c r="EM6" s="36">
        <f t="shared" si="14"/>
        <v>0.61</v>
      </c>
      <c r="EN6" s="35" t="str">
        <f>IF(EN7="","",IF(EN7="-","【-】","【"&amp;SUBSTITUTE(TEXT(EN7,"#,##0.00"),"-","△")&amp;"】"))</f>
        <v>【0.80】</v>
      </c>
    </row>
    <row r="7" spans="1:144" s="37" customFormat="1">
      <c r="A7" s="29"/>
      <c r="B7" s="38">
        <v>2020</v>
      </c>
      <c r="C7" s="38">
        <v>465054</v>
      </c>
      <c r="D7" s="38">
        <v>47</v>
      </c>
      <c r="E7" s="38">
        <v>1</v>
      </c>
      <c r="F7" s="38">
        <v>0</v>
      </c>
      <c r="G7" s="38">
        <v>0</v>
      </c>
      <c r="H7" s="38" t="s">
        <v>96</v>
      </c>
      <c r="I7" s="38" t="s">
        <v>97</v>
      </c>
      <c r="J7" s="38" t="s">
        <v>98</v>
      </c>
      <c r="K7" s="38" t="s">
        <v>99</v>
      </c>
      <c r="L7" s="38" t="s">
        <v>100</v>
      </c>
      <c r="M7" s="38" t="s">
        <v>101</v>
      </c>
      <c r="N7" s="39" t="s">
        <v>102</v>
      </c>
      <c r="O7" s="39" t="s">
        <v>103</v>
      </c>
      <c r="P7" s="39">
        <v>100</v>
      </c>
      <c r="Q7" s="39">
        <v>3025</v>
      </c>
      <c r="R7" s="39">
        <v>12147</v>
      </c>
      <c r="S7" s="39">
        <v>540.48</v>
      </c>
      <c r="T7" s="39">
        <v>22.47</v>
      </c>
      <c r="U7" s="39">
        <v>94</v>
      </c>
      <c r="V7" s="39">
        <v>0.22</v>
      </c>
      <c r="W7" s="39">
        <v>427.27</v>
      </c>
      <c r="X7" s="39">
        <v>76.13</v>
      </c>
      <c r="Y7" s="39">
        <v>74.31</v>
      </c>
      <c r="Z7" s="39">
        <v>70.89</v>
      </c>
      <c r="AA7" s="39">
        <v>62.01</v>
      </c>
      <c r="AB7" s="39">
        <v>101.56</v>
      </c>
      <c r="AC7" s="39">
        <v>77.66</v>
      </c>
      <c r="AD7" s="39">
        <v>74.03</v>
      </c>
      <c r="AE7" s="39">
        <v>73.2</v>
      </c>
      <c r="AF7" s="39">
        <v>73.42</v>
      </c>
      <c r="AG7" s="39">
        <v>73.22</v>
      </c>
      <c r="AH7" s="39">
        <v>78.36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831.69</v>
      </c>
      <c r="BF7" s="39">
        <v>857.11</v>
      </c>
      <c r="BG7" s="39">
        <v>927.38</v>
      </c>
      <c r="BH7" s="39">
        <v>1000.95</v>
      </c>
      <c r="BI7" s="39">
        <v>15959.76</v>
      </c>
      <c r="BJ7" s="39">
        <v>1281.51</v>
      </c>
      <c r="BK7" s="39">
        <v>1068.53</v>
      </c>
      <c r="BL7" s="39">
        <v>995.48</v>
      </c>
      <c r="BM7" s="39">
        <v>982.31</v>
      </c>
      <c r="BN7" s="39">
        <v>1128.72</v>
      </c>
      <c r="BO7" s="39">
        <v>949.15</v>
      </c>
      <c r="BP7" s="39">
        <v>67.61</v>
      </c>
      <c r="BQ7" s="39">
        <v>63.3</v>
      </c>
      <c r="BR7" s="39">
        <v>60.3</v>
      </c>
      <c r="BS7" s="39">
        <v>53.17</v>
      </c>
      <c r="BT7" s="39">
        <v>60.09</v>
      </c>
      <c r="BU7" s="39">
        <v>55.02</v>
      </c>
      <c r="BV7" s="39">
        <v>59.33</v>
      </c>
      <c r="BW7" s="39">
        <v>55.46</v>
      </c>
      <c r="BX7" s="39">
        <v>53.77</v>
      </c>
      <c r="BY7" s="39">
        <v>41.84</v>
      </c>
      <c r="BZ7" s="39">
        <v>55.87</v>
      </c>
      <c r="CA7" s="39">
        <v>220.27</v>
      </c>
      <c r="CB7" s="39">
        <v>236.16</v>
      </c>
      <c r="CC7" s="39">
        <v>240.95</v>
      </c>
      <c r="CD7" s="39">
        <v>280.20999999999998</v>
      </c>
      <c r="CE7" s="39">
        <v>332.95</v>
      </c>
      <c r="CF7" s="39">
        <v>330.62</v>
      </c>
      <c r="CG7" s="39">
        <v>279.67</v>
      </c>
      <c r="CH7" s="39">
        <v>299.77999999999997</v>
      </c>
      <c r="CI7" s="39">
        <v>305.38</v>
      </c>
      <c r="CJ7" s="39">
        <v>390.47</v>
      </c>
      <c r="CK7" s="39">
        <v>288.19</v>
      </c>
      <c r="CL7" s="39">
        <v>82.14</v>
      </c>
      <c r="CM7" s="39">
        <v>82.14</v>
      </c>
      <c r="CN7" s="39">
        <v>82.14</v>
      </c>
      <c r="CO7" s="39">
        <v>81.91</v>
      </c>
      <c r="CP7" s="39">
        <v>51.1</v>
      </c>
      <c r="CQ7" s="39">
        <v>59.59</v>
      </c>
      <c r="CR7" s="39">
        <v>61.79</v>
      </c>
      <c r="CS7" s="39">
        <v>59.59</v>
      </c>
      <c r="CT7" s="39">
        <v>58.56</v>
      </c>
      <c r="CU7" s="39">
        <v>49.08</v>
      </c>
      <c r="CV7" s="39">
        <v>56.31</v>
      </c>
      <c r="CW7" s="39">
        <v>70.25</v>
      </c>
      <c r="CX7" s="39">
        <v>68.959999999999994</v>
      </c>
      <c r="CY7" s="39">
        <v>68.84</v>
      </c>
      <c r="CZ7" s="39">
        <v>64.69</v>
      </c>
      <c r="DA7" s="39">
        <v>88.09</v>
      </c>
      <c r="DB7" s="39">
        <v>74.64</v>
      </c>
      <c r="DC7" s="39">
        <v>74.98</v>
      </c>
      <c r="DD7" s="39">
        <v>74.19</v>
      </c>
      <c r="DE7" s="39">
        <v>73.680000000000007</v>
      </c>
      <c r="DF7" s="39">
        <v>71.27</v>
      </c>
      <c r="DG7" s="39">
        <v>71.88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</v>
      </c>
      <c r="EE7" s="39">
        <v>0</v>
      </c>
      <c r="EF7" s="39">
        <v>0</v>
      </c>
      <c r="EG7" s="39">
        <v>1.35</v>
      </c>
      <c r="EH7" s="39">
        <v>27.61</v>
      </c>
      <c r="EI7" s="39">
        <v>0.43</v>
      </c>
      <c r="EJ7" s="39">
        <v>0.56000000000000005</v>
      </c>
      <c r="EK7" s="39">
        <v>0.31</v>
      </c>
      <c r="EL7" s="39">
        <v>0.42</v>
      </c>
      <c r="EM7" s="39">
        <v>0.61</v>
      </c>
      <c r="EN7" s="39">
        <v>0.8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104</v>
      </c>
      <c r="C9" s="41" t="s">
        <v>105</v>
      </c>
      <c r="D9" s="41" t="s">
        <v>106</v>
      </c>
      <c r="E9" s="41" t="s">
        <v>107</v>
      </c>
      <c r="F9" s="41" t="s">
        <v>108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46</v>
      </c>
      <c r="B10" s="42">
        <f t="shared" ref="B10:D10" si="15">DATEVALUE($B7+12-B11&amp;"/1/"&amp;B12)</f>
        <v>46753</v>
      </c>
      <c r="C10" s="42">
        <f t="shared" si="15"/>
        <v>47119</v>
      </c>
      <c r="D10" s="42">
        <f t="shared" si="15"/>
        <v>47484</v>
      </c>
      <c r="E10" s="43">
        <f>DATEVALUE($B7+12-E11&amp;"/1/"&amp;E12)</f>
        <v>47849</v>
      </c>
      <c r="F10" s="43">
        <f>DATEVALUE($B7+12-F11&amp;"/1/"&amp;F12)</f>
        <v>48215</v>
      </c>
    </row>
    <row r="11" spans="1:144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4">
      <c r="B12">
        <v>1</v>
      </c>
      <c r="C12">
        <v>1</v>
      </c>
      <c r="D12">
        <v>1</v>
      </c>
      <c r="E12">
        <v>1</v>
      </c>
      <c r="F12">
        <v>2</v>
      </c>
      <c r="G12" t="s">
        <v>110</v>
      </c>
    </row>
    <row r="13" spans="1:144">
      <c r="B13" t="s">
        <v>111</v>
      </c>
      <c r="C13" t="s">
        <v>112</v>
      </c>
      <c r="D13" t="s">
        <v>111</v>
      </c>
      <c r="E13" t="s">
        <v>113</v>
      </c>
      <c r="F13" t="s">
        <v>114</v>
      </c>
      <c r="G13" t="s">
        <v>115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2022-02-03T07:43:40Z</cp:lastPrinted>
  <dcterms:created xsi:type="dcterms:W3CDTF">2021-12-03T07:05:44Z</dcterms:created>
  <dcterms:modified xsi:type="dcterms:W3CDTF">2022-02-03T07:44:15Z</dcterms:modified>
  <cp:category/>
</cp:coreProperties>
</file>