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02_福嶌\★★★公営企業に係る経営比較分析表（令和２年度決算）の分析等について（依頼）\★完成版★\27錦江町\"/>
    </mc:Choice>
  </mc:AlternateContent>
  <workbookProtection workbookAlgorithmName="SHA-512" workbookHashValue="oebno6xfwAlM6Dki2NO1/ZSHWYkHCBpb4NHcf4j5xpRDtND1wf5aekLCc4VIaiBYqxy4SG5wGhj4INkHOvMLcg==" workbookSaltValue="73Zig+xJdtG3XefY5+qSjw==" workbookSpinCount="100000" lockStructure="1"/>
  <bookViews>
    <workbookView xWindow="0" yWindow="0" windowWidth="28800" windowHeight="1159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<sst xmlns="http://schemas.openxmlformats.org/spreadsheetml/2006/main" count="236" uniqueCount="119">
  <si>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</si>
  <si>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</si>
  <si>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</si>
  <si>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</si>
  <si>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</si>
  <si>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</si>
  <si>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</si>
  <si>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</si>
  <si>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</si>
  <si>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</si>
  <si>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</si>
  <si>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</si>
  <si>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</si>
  <si>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</si>
  <si>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</si>
  <si>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</si>
  <si>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</si>
  <si>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</si>
  <si>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</si>
  <si>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</si>
  <si>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</si>
  <si>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</si>
  <si>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</si>
  <si>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</si>
  <si>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</si>
  <si>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</si>
  <si>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</si>
  <si>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</si>
  <si>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</si>
  <si>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</si>
  <si>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</si>
  <si>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</si>
  <si>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</si>
  <si>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</si>
  <si>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</si>
  <si>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</si>
  <si>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</si>
  <si>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</si>
  <si>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</si>
  <si>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</si>
  <si>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</si>
  <si>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</si>
  <si>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</si>
  <si>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</si>
  <si>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</si>
  <si>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</si>
  <si>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</si>
  <si>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</si>
  <si>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</si>
  <si>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</si>
  <si>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</si>
  <si>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</si>
  <si>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</si>
  <si>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</si>
  <si>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</si>
  <si>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</si>
  <si>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</si>
  <si>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</si>
  <si>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</si>
  <si>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</si>
  <si>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</si>
  <si>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</si>
  <si>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</si>
  <si>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</si>
  <si>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</si>
  <si>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</si>
  <si>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</si>
  <si>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</si>
  <si>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</si>
  <si>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</si>
  <si>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</si>
  <si>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</si>
  <si>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</si>
  <si>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</si>
  <si>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</si>
  <si>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</si>
  <si>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</si>
  <si>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</si>
  <si>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</si>
  <si>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</si>
  <si>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</si>
  <si>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</si>
  <si>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</si>
  <si>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</si>
  <si>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</si>
  <si>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</si>
  <si>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</si>
  <si>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</si>
  <si>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</si>
  <si>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</si>
  <si>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</si>
  <si>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</si>
  <si>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</si>
  <si>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</si>
  <si>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</si>
  <si>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</si>
  <si>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</si>
  <si>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</si>
  <si>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錦江町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</si>
  <si>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</si>
  <si>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</si>
  <si>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</si>
  <si>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</si>
  <si>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</si>
  <si>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</si>
  <si>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</si>
  <si>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</si>
  <si>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</si>
  <si>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</si>
  <si>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</si>
  <si>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</si>
  <si>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</si>
  <si>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</si>
  <si>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</si>
  <si>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</si>
  <si>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</si>
  <si>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当初計画のスペックが大きすぎたと考える。今後の人口減少を見込み、平成29年度からの機能診断等で最適な処理方法を検討したい。また、使用料収入の増加、または環境の面からも水洗化率の向上は必須なので、引き続き接続率向上を目指したい。</t>
    <phoneticPr fontId="4"/>
  </si>
  <si>
    <t>平成13年４月から稼働しており、管渠の耐用年数に余裕があり、これまで改善が発生していない。機械等については、修繕が増加しており平成29年度に農山漁村地域整備交付金で機能診断、平成30年度に最適整備構想、令和元年度に計画策定を実施し、令和３年度から機能強化事業により、機械等の更新を実施予定。</t>
    <rPh sb="137" eb="139">
      <t>コウシン</t>
    </rPh>
    <phoneticPr fontId="4"/>
  </si>
  <si>
    <t>①平成27年度に料金改定を行ったが、施設の老朽化に伴い、維持管理に係る経費が増える予定である。また、令和2年度は12月徴収に戻ったが、人口減少により収入が減っている状況であるため、今後も料金改定の見直し等検討が必要になってくる。
④企業債（全て一般会計負担見込み）は令和13年度まで償還予定であるが、今後施設の改修も考えられるので、経営戦略に基づいて借入を実施する予定である。
⑤類似団体と比較して、高い値で推移している。使用料を値上げしたが、人口は減少傾向で推移している状況なので、今後も利用負担額を検討していかなければならない。
⑥類似団体と比較して、平均値並みで推移している。経年比較では汚水処理費が年々増加しているため、平成29年度に機能診断、平成30年度に最適整備構想、令和元年度に計画策定、令和３年度からの機能強化事業により、最適な処理方法を検討したい。
⑦類似団体と比較して、低い値で推移している。当初の計画戸数392戸の処理施設だが、現在250戸数程しか処理しておらず、機能診断・最適整備構想・計画策定により適切な施設の規模としたい。
⑧改善に向けては、利用者の増加を図ることである。未接続のほとんどは、特に高齢者の世帯であるため、引き続き戸別訪問等で勧奨していく予定である。また、新たな管渠の整備等が考えられるが、管渠の新たな整備に係る費用が大きな負担になることもあり、早急に整備が必要ではないと考えられる。</t>
    <rPh sb="50" eb="52">
      <t>レイワ</t>
    </rPh>
    <rPh sb="53" eb="55">
      <t>ネンド</t>
    </rPh>
    <rPh sb="58" eb="59">
      <t>ツキ</t>
    </rPh>
    <rPh sb="59" eb="61">
      <t>チョウシュウ</t>
    </rPh>
    <rPh sb="62" eb="63">
      <t>モド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</si>
</sst>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234-B11A-4BAD793DD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2.0499999999999998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0-4234-B11A-4BAD793DD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33.58</c:v>
                </c:pt>
                <c:pt idx="1">
                  <c:v>29.35</c:v>
                </c:pt>
                <c:pt idx="2">
                  <c:v>30.35</c:v>
                </c:pt>
                <c:pt idx="3">
                  <c:v>28.86</c:v>
                </c:pt>
                <c:pt idx="4">
                  <c:v>31.59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E-4ED8-8A8F-6D6E18E30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60.65</c:v>
                </c:pt>
                <c:pt idx="1">
                  <c:v>51.75</c:v>
                </c:pt>
                <c:pt idx="2">
                  <c:v>50.68</c:v>
                </c:pt>
                <c:pt idx="3">
                  <c:v>50.14</c:v>
                </c:pt>
                <c:pt idx="4">
                  <c:v>54.83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E-4ED8-8A8F-6D6E18E30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70.72</c:v>
                </c:pt>
                <c:pt idx="1">
                  <c:v>72.56</c:v>
                </c:pt>
                <c:pt idx="2">
                  <c:v>71.47</c:v>
                </c:pt>
                <c:pt idx="3">
                  <c:v>71.540000000000006</c:v>
                </c:pt>
                <c:pt idx="4">
                  <c:v>73.13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0-4F90-A686-23A581639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84.58</c:v>
                </c:pt>
                <c:pt idx="1">
                  <c:v>84.84</c:v>
                </c:pt>
                <c:pt idx="2">
                  <c:v>84.86</c:v>
                </c:pt>
                <c:pt idx="3">
                  <c:v>84.98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0-4F90-A686-23A581639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101.41</c:v>
                </c:pt>
                <c:pt idx="1">
                  <c:v>100.08</c:v>
                </c:pt>
                <c:pt idx="2">
                  <c:v>101.2</c:v>
                </c:pt>
                <c:pt idx="3">
                  <c:v>99.91</c:v>
                </c:pt>
                <c:pt idx="4">
                  <c:v>100.11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E-4157-96AC-E57D1CE75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E-4157-96AC-E57D1CE75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5-4AF7-AA03-46A5A8848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5-4AF7-AA03-46A5A8848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F-48B0-99BF-1C8851F18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F-48B0-99BF-1C8851F18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3-4212-A889-91A5B0CD3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3-4212-A889-91A5B0CD3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D-4E5B-A66F-4B58DA73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D-4E5B-A66F-4B58DA73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D-41BF-A15F-8D1000CB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974.93</c:v>
                </c:pt>
                <c:pt idx="1">
                  <c:v>855.8</c:v>
                </c:pt>
                <c:pt idx="2">
                  <c:v>789.46</c:v>
                </c:pt>
                <c:pt idx="3">
                  <c:v>826.83</c:v>
                </c:pt>
                <c:pt idx="4">
                  <c:v>867.83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D-41BF-A15F-8D1000CB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93.53</c:v>
                </c:pt>
                <c:pt idx="1">
                  <c:v>58.44</c:v>
                </c:pt>
                <c:pt idx="2">
                  <c:v>65.45</c:v>
                </c:pt>
                <c:pt idx="3">
                  <c:v>55.45</c:v>
                </c:pt>
                <c:pt idx="4">
                  <c:v>62.12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6-413E-87D2-0CCD1B70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55.32</c:v>
                </c:pt>
                <c:pt idx="1">
                  <c:v>59.8</c:v>
                </c:pt>
                <c:pt idx="2">
                  <c:v>57.77</c:v>
                </c:pt>
                <c:pt idx="3">
                  <c:v>57.31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6-413E-87D2-0CCD1B70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199.74</c:v>
                </c:pt>
                <c:pt idx="1">
                  <c:v>327.3</c:v>
                </c:pt>
                <c:pt idx="2">
                  <c:v>289.16000000000003</c:v>
                </c:pt>
                <c:pt idx="3">
                  <c:v>336.03</c:v>
                </c:pt>
                <c:pt idx="4">
                  <c:v>294.99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2-49CD-98A6-6C4A3E63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283.17</c:v>
                </c:pt>
                <c:pt idx="1">
                  <c:v>263.76</c:v>
                </c:pt>
                <c:pt idx="2">
                  <c:v>274.35000000000002</c:v>
                </c:pt>
                <c:pt idx="3">
                  <c:v>273.52</c:v>
                </c:pt>
                <c:pt idx="4">
                  <c:v>274.99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2-49CD-98A6-6C4A3E63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</row>
    <row r="3" spans="1:78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</row>
    <row r="4" spans="1:78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1" t="str">
        <f>データ!H6</f>
        <v>鹿児島県　錦江町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1" t="s">
        <v>1</v>
      </c>
      <c r="C7" s="71"/>
      <c r="D7" s="71"/>
      <c r="E7" s="71"/>
      <c r="F7" s="71"/>
      <c r="G7" s="71"/>
      <c r="H7" s="71"/>
      <c r="I7" s="71" t="s">
        <v>2</v>
      </c>
      <c r="J7" s="71"/>
      <c r="K7" s="71"/>
      <c r="L7" s="71"/>
      <c r="M7" s="71"/>
      <c r="N7" s="71"/>
      <c r="O7" s="71"/>
      <c r="P7" s="71" t="s">
        <v>3</v>
      </c>
      <c r="Q7" s="71"/>
      <c r="R7" s="71"/>
      <c r="S7" s="71"/>
      <c r="T7" s="71"/>
      <c r="U7" s="71"/>
      <c r="V7" s="71"/>
      <c r="W7" s="71" t="s">
        <v>4</v>
      </c>
      <c r="X7" s="71"/>
      <c r="Y7" s="71"/>
      <c r="Z7" s="71"/>
      <c r="AA7" s="71"/>
      <c r="AB7" s="71"/>
      <c r="AC7" s="71"/>
      <c r="AD7" s="71" t="s">
        <v>5</v>
      </c>
      <c r="AE7" s="71"/>
      <c r="AF7" s="71"/>
      <c r="AG7" s="71"/>
      <c r="AH7" s="71"/>
      <c r="AI7" s="71"/>
      <c r="AJ7" s="71"/>
      <c r="AK7" s="3"/>
      <c r="AL7" s="71" t="s">
        <v>6</v>
      </c>
      <c r="AM7" s="71"/>
      <c r="AN7" s="71"/>
      <c r="AO7" s="71"/>
      <c r="AP7" s="71"/>
      <c r="AQ7" s="71"/>
      <c r="AR7" s="71"/>
      <c r="AS7" s="71"/>
      <c r="AT7" s="71" t="s">
        <v>7</v>
      </c>
      <c r="AU7" s="71"/>
      <c r="AV7" s="71"/>
      <c r="AW7" s="71"/>
      <c r="AX7" s="71"/>
      <c r="AY7" s="71"/>
      <c r="AZ7" s="71"/>
      <c r="BA7" s="71"/>
      <c r="BB7" s="71" t="s">
        <v>8</v>
      </c>
      <c r="BC7" s="71"/>
      <c r="BD7" s="71"/>
      <c r="BE7" s="71"/>
      <c r="BF7" s="71"/>
      <c r="BG7" s="71"/>
      <c r="BH7" s="71"/>
      <c r="BI7" s="71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8" t="str">
        <f>データ!I6</f>
        <v>法非適用</v>
      </c>
      <c r="C8" s="78"/>
      <c r="D8" s="78"/>
      <c r="E8" s="78"/>
      <c r="F8" s="78"/>
      <c r="G8" s="78"/>
      <c r="H8" s="78"/>
      <c r="I8" s="78" t="str">
        <f>データ!J6</f>
        <v>下水道事業</v>
      </c>
      <c r="J8" s="78"/>
      <c r="K8" s="78"/>
      <c r="L8" s="78"/>
      <c r="M8" s="78"/>
      <c r="N8" s="78"/>
      <c r="O8" s="78"/>
      <c r="P8" s="78" t="str">
        <f>データ!K6</f>
        <v>農業集落排水</v>
      </c>
      <c r="Q8" s="78"/>
      <c r="R8" s="78"/>
      <c r="S8" s="78"/>
      <c r="T8" s="78"/>
      <c r="U8" s="78"/>
      <c r="V8" s="78"/>
      <c r="W8" s="78" t="str">
        <f>データ!L6</f>
        <v>F2</v>
      </c>
      <c r="X8" s="78"/>
      <c r="Y8" s="78"/>
      <c r="Z8" s="78"/>
      <c r="AA8" s="78"/>
      <c r="AB8" s="78"/>
      <c r="AC8" s="78"/>
      <c r="AD8" s="79" t="str">
        <f>データ!$M$6</f>
        <v>非設置</v>
      </c>
      <c r="AE8" s="79"/>
      <c r="AF8" s="79"/>
      <c r="AG8" s="79"/>
      <c r="AH8" s="79"/>
      <c r="AI8" s="79"/>
      <c r="AJ8" s="79"/>
      <c r="AK8" s="3"/>
      <c r="AL8" s="75">
        <f>データ!S6</f>
        <v>7171</v>
      </c>
      <c r="AM8" s="75"/>
      <c r="AN8" s="75"/>
      <c r="AO8" s="75"/>
      <c r="AP8" s="75"/>
      <c r="AQ8" s="75"/>
      <c r="AR8" s="75"/>
      <c r="AS8" s="75"/>
      <c r="AT8" s="74">
        <f>データ!T6</f>
        <v>163.19</v>
      </c>
      <c r="AU8" s="74"/>
      <c r="AV8" s="74"/>
      <c r="AW8" s="74"/>
      <c r="AX8" s="74"/>
      <c r="AY8" s="74"/>
      <c r="AZ8" s="74"/>
      <c r="BA8" s="74"/>
      <c r="BB8" s="74">
        <f>データ!U6</f>
        <v>43.94</v>
      </c>
      <c r="BC8" s="74"/>
      <c r="BD8" s="74"/>
      <c r="BE8" s="74"/>
      <c r="BF8" s="74"/>
      <c r="BG8" s="74"/>
      <c r="BH8" s="74"/>
      <c r="BI8" s="74"/>
      <c r="BJ8" s="3"/>
      <c r="BK8" s="3"/>
      <c r="BL8" s="76" t="s">
        <v>10</v>
      </c>
      <c r="BM8" s="7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71" t="s">
        <v>12</v>
      </c>
      <c r="C9" s="71"/>
      <c r="D9" s="71"/>
      <c r="E9" s="71"/>
      <c r="F9" s="71"/>
      <c r="G9" s="71"/>
      <c r="H9" s="71"/>
      <c r="I9" s="71" t="s">
        <v>13</v>
      </c>
      <c r="J9" s="71"/>
      <c r="K9" s="71"/>
      <c r="L9" s="71"/>
      <c r="M9" s="71"/>
      <c r="N9" s="71"/>
      <c r="O9" s="71"/>
      <c r="P9" s="71" t="s">
        <v>14</v>
      </c>
      <c r="Q9" s="71"/>
      <c r="R9" s="71"/>
      <c r="S9" s="71"/>
      <c r="T9" s="71"/>
      <c r="U9" s="71"/>
      <c r="V9" s="71"/>
      <c r="W9" s="71" t="s">
        <v>15</v>
      </c>
      <c r="X9" s="71"/>
      <c r="Y9" s="71"/>
      <c r="Z9" s="71"/>
      <c r="AA9" s="71"/>
      <c r="AB9" s="71"/>
      <c r="AC9" s="71"/>
      <c r="AD9" s="71" t="s">
        <v>16</v>
      </c>
      <c r="AE9" s="71"/>
      <c r="AF9" s="71"/>
      <c r="AG9" s="71"/>
      <c r="AH9" s="71"/>
      <c r="AI9" s="71"/>
      <c r="AJ9" s="71"/>
      <c r="AK9" s="3"/>
      <c r="AL9" s="71" t="s">
        <v>17</v>
      </c>
      <c r="AM9" s="71"/>
      <c r="AN9" s="71"/>
      <c r="AO9" s="71"/>
      <c r="AP9" s="71"/>
      <c r="AQ9" s="71"/>
      <c r="AR9" s="71"/>
      <c r="AS9" s="71"/>
      <c r="AT9" s="71" t="s">
        <v>18</v>
      </c>
      <c r="AU9" s="71"/>
      <c r="AV9" s="71"/>
      <c r="AW9" s="71"/>
      <c r="AX9" s="71"/>
      <c r="AY9" s="71"/>
      <c r="AZ9" s="71"/>
      <c r="BA9" s="71"/>
      <c r="BB9" s="71" t="s">
        <v>19</v>
      </c>
      <c r="BC9" s="71"/>
      <c r="BD9" s="71"/>
      <c r="BE9" s="71"/>
      <c r="BF9" s="71"/>
      <c r="BG9" s="71"/>
      <c r="BH9" s="71"/>
      <c r="BI9" s="71"/>
      <c r="BJ9" s="3"/>
      <c r="BK9" s="3"/>
      <c r="BL9" s="72" t="s">
        <v>20</v>
      </c>
      <c r="BM9" s="7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74" t="str">
        <f>データ!N6</f>
        <v>-</v>
      </c>
      <c r="C10" s="74"/>
      <c r="D10" s="74"/>
      <c r="E10" s="74"/>
      <c r="F10" s="74"/>
      <c r="G10" s="74"/>
      <c r="H10" s="74"/>
      <c r="I10" s="74" t="str">
        <f>データ!O6</f>
        <v>該当数値なし</v>
      </c>
      <c r="J10" s="74"/>
      <c r="K10" s="74"/>
      <c r="L10" s="74"/>
      <c r="M10" s="74"/>
      <c r="N10" s="74"/>
      <c r="O10" s="74"/>
      <c r="P10" s="74">
        <f>データ!P6</f>
        <v>8.89</v>
      </c>
      <c r="Q10" s="74"/>
      <c r="R10" s="74"/>
      <c r="S10" s="74"/>
      <c r="T10" s="74"/>
      <c r="U10" s="74"/>
      <c r="V10" s="74"/>
      <c r="W10" s="74">
        <f>データ!Q6</f>
        <v>99.82</v>
      </c>
      <c r="X10" s="74"/>
      <c r="Y10" s="74"/>
      <c r="Z10" s="74"/>
      <c r="AA10" s="74"/>
      <c r="AB10" s="74"/>
      <c r="AC10" s="74"/>
      <c r="AD10" s="75">
        <f>データ!R6</f>
        <v>3410</v>
      </c>
      <c r="AE10" s="75"/>
      <c r="AF10" s="75"/>
      <c r="AG10" s="75"/>
      <c r="AH10" s="75"/>
      <c r="AI10" s="75"/>
      <c r="AJ10" s="75"/>
      <c r="AK10" s="2"/>
      <c r="AL10" s="75">
        <f>データ!V6</f>
        <v>629</v>
      </c>
      <c r="AM10" s="75"/>
      <c r="AN10" s="75"/>
      <c r="AO10" s="75"/>
      <c r="AP10" s="75"/>
      <c r="AQ10" s="75"/>
      <c r="AR10" s="75"/>
      <c r="AS10" s="75"/>
      <c r="AT10" s="74">
        <f>データ!W6</f>
        <v>0.75</v>
      </c>
      <c r="AU10" s="74"/>
      <c r="AV10" s="74"/>
      <c r="AW10" s="74"/>
      <c r="AX10" s="74"/>
      <c r="AY10" s="74"/>
      <c r="AZ10" s="74"/>
      <c r="BA10" s="74"/>
      <c r="BB10" s="74">
        <f>データ!X6</f>
        <v>838.67</v>
      </c>
      <c r="BC10" s="74"/>
      <c r="BD10" s="74"/>
      <c r="BE10" s="74"/>
      <c r="BF10" s="74"/>
      <c r="BG10" s="74"/>
      <c r="BH10" s="74"/>
      <c r="BI10" s="74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5" t="s">
        <v>118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117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116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【832.52】</v>
      </c>
      <c r="I86" s="26" t="str">
        <f>データ!CA6</f>
        <v>【60.94】</v>
      </c>
      <c r="J86" s="26" t="str">
        <f>データ!CL6</f>
        <v>【253.04】</v>
      </c>
      <c r="K86" s="26" t="str">
        <f>データ!CW6</f>
        <v>【54.84】</v>
      </c>
      <c r="L86" s="26" t="str">
        <f>データ!DH6</f>
        <v>【86.60】</v>
      </c>
      <c r="M86" s="26" t="s">
        <v>44</v>
      </c>
      <c r="N86" s="26" t="s">
        <v>44</v>
      </c>
      <c r="O86" s="26" t="str">
        <f>データ!EO6</f>
        <v>【0.16】</v>
      </c>
    </row>
  </sheetData>
  <sheetProtection algorithmName="SHA-512" hashValue="OEWbjGXFhXaMzTcfPjzlu6XETpEJGX0K4DpblaAJaDt8AXvUteFWq8+2PQHM7PYBLxLBTmmiqZ1CMm8f5XZMaQ==" saltValue="zyLmC+5aWhF9M13jnjr07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83" t="s">
        <v>54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  <c r="Y3" s="89" t="s">
        <v>55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56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Y4" s="82" t="s">
        <v>58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59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60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61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62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63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64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65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66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67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68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2020</v>
      </c>
      <c r="C6" s="33">
        <f t="shared" ref="C6:X6" si="3">C7</f>
        <v>464902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鹿児島県　錦江町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8.89</v>
      </c>
      <c r="Q6" s="34">
        <f t="shared" si="3"/>
        <v>99.82</v>
      </c>
      <c r="R6" s="34">
        <f t="shared" si="3"/>
        <v>3410</v>
      </c>
      <c r="S6" s="34">
        <f t="shared" si="3"/>
        <v>7171</v>
      </c>
      <c r="T6" s="34">
        <f t="shared" si="3"/>
        <v>163.19</v>
      </c>
      <c r="U6" s="34">
        <f t="shared" si="3"/>
        <v>43.94</v>
      </c>
      <c r="V6" s="34">
        <f t="shared" si="3"/>
        <v>629</v>
      </c>
      <c r="W6" s="34">
        <f t="shared" si="3"/>
        <v>0.75</v>
      </c>
      <c r="X6" s="34">
        <f t="shared" si="3"/>
        <v>838.67</v>
      </c>
      <c r="Y6" s="35">
        <f>IF(Y7="",NA(),Y7)</f>
        <v>101.41</v>
      </c>
      <c r="Z6" s="35">
        <f t="shared" ref="Z6:AH6" si="4">IF(Z7="",NA(),Z7)</f>
        <v>100.08</v>
      </c>
      <c r="AA6" s="35">
        <f t="shared" si="4"/>
        <v>101.2</v>
      </c>
      <c r="AB6" s="35">
        <f t="shared" si="4"/>
        <v>99.91</v>
      </c>
      <c r="AC6" s="35">
        <f t="shared" si="4"/>
        <v>100.11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974.93</v>
      </c>
      <c r="BL6" s="35">
        <f t="shared" si="7"/>
        <v>855.8</v>
      </c>
      <c r="BM6" s="35">
        <f t="shared" si="7"/>
        <v>789.46</v>
      </c>
      <c r="BN6" s="35">
        <f t="shared" si="7"/>
        <v>826.83</v>
      </c>
      <c r="BO6" s="35">
        <f t="shared" si="7"/>
        <v>867.83</v>
      </c>
      <c r="BP6" s="34" t="str">
        <f>IF(BP7="","",IF(BP7="-","【-】","【"&amp;SUBSTITUTE(TEXT(BP7,"#,##0.00"),"-","△")&amp;"】"))</f>
        <v>【832.52】</v>
      </c>
      <c r="BQ6" s="35">
        <f>IF(BQ7="",NA(),BQ7)</f>
        <v>93.53</v>
      </c>
      <c r="BR6" s="35">
        <f t="shared" ref="BR6:BZ6" si="8">IF(BR7="",NA(),BR7)</f>
        <v>58.44</v>
      </c>
      <c r="BS6" s="35">
        <f t="shared" si="8"/>
        <v>65.45</v>
      </c>
      <c r="BT6" s="35">
        <f t="shared" si="8"/>
        <v>55.45</v>
      </c>
      <c r="BU6" s="35">
        <f t="shared" si="8"/>
        <v>62.12</v>
      </c>
      <c r="BV6" s="35">
        <f t="shared" si="8"/>
        <v>55.32</v>
      </c>
      <c r="BW6" s="35">
        <f t="shared" si="8"/>
        <v>59.8</v>
      </c>
      <c r="BX6" s="35">
        <f t="shared" si="8"/>
        <v>57.77</v>
      </c>
      <c r="BY6" s="35">
        <f t="shared" si="8"/>
        <v>57.31</v>
      </c>
      <c r="BZ6" s="35">
        <f t="shared" si="8"/>
        <v>57.08</v>
      </c>
      <c r="CA6" s="34" t="str">
        <f>IF(CA7="","",IF(CA7="-","【-】","【"&amp;SUBSTITUTE(TEXT(CA7,"#,##0.00"),"-","△")&amp;"】"))</f>
        <v>【60.94】</v>
      </c>
      <c r="CB6" s="35">
        <f>IF(CB7="",NA(),CB7)</f>
        <v>199.74</v>
      </c>
      <c r="CC6" s="35">
        <f t="shared" ref="CC6:CK6" si="9">IF(CC7="",NA(),CC7)</f>
        <v>327.3</v>
      </c>
      <c r="CD6" s="35">
        <f t="shared" si="9"/>
        <v>289.16000000000003</v>
      </c>
      <c r="CE6" s="35">
        <f t="shared" si="9"/>
        <v>336.03</v>
      </c>
      <c r="CF6" s="35">
        <f t="shared" si="9"/>
        <v>294.99</v>
      </c>
      <c r="CG6" s="35">
        <f t="shared" si="9"/>
        <v>283.17</v>
      </c>
      <c r="CH6" s="35">
        <f t="shared" si="9"/>
        <v>263.76</v>
      </c>
      <c r="CI6" s="35">
        <f t="shared" si="9"/>
        <v>274.35000000000002</v>
      </c>
      <c r="CJ6" s="35">
        <f t="shared" si="9"/>
        <v>273.52</v>
      </c>
      <c r="CK6" s="35">
        <f t="shared" si="9"/>
        <v>274.99</v>
      </c>
      <c r="CL6" s="34" t="str">
        <f>IF(CL7="","",IF(CL7="-","【-】","【"&amp;SUBSTITUTE(TEXT(CL7,"#,##0.00"),"-","△")&amp;"】"))</f>
        <v>【253.04】</v>
      </c>
      <c r="CM6" s="35">
        <f>IF(CM7="",NA(),CM7)</f>
        <v>33.58</v>
      </c>
      <c r="CN6" s="35">
        <f t="shared" ref="CN6:CV6" si="10">IF(CN7="",NA(),CN7)</f>
        <v>29.35</v>
      </c>
      <c r="CO6" s="35">
        <f t="shared" si="10"/>
        <v>30.35</v>
      </c>
      <c r="CP6" s="35">
        <f t="shared" si="10"/>
        <v>28.86</v>
      </c>
      <c r="CQ6" s="35">
        <f t="shared" si="10"/>
        <v>31.59</v>
      </c>
      <c r="CR6" s="35">
        <f t="shared" si="10"/>
        <v>60.65</v>
      </c>
      <c r="CS6" s="35">
        <f t="shared" si="10"/>
        <v>51.75</v>
      </c>
      <c r="CT6" s="35">
        <f t="shared" si="10"/>
        <v>50.68</v>
      </c>
      <c r="CU6" s="35">
        <f t="shared" si="10"/>
        <v>50.14</v>
      </c>
      <c r="CV6" s="35">
        <f t="shared" si="10"/>
        <v>54.83</v>
      </c>
      <c r="CW6" s="34" t="str">
        <f>IF(CW7="","",IF(CW7="-","【-】","【"&amp;SUBSTITUTE(TEXT(CW7,"#,##0.00"),"-","△")&amp;"】"))</f>
        <v>【54.84】</v>
      </c>
      <c r="CX6" s="35">
        <f>IF(CX7="",NA(),CX7)</f>
        <v>70.72</v>
      </c>
      <c r="CY6" s="35">
        <f t="shared" ref="CY6:DG6" si="11">IF(CY7="",NA(),CY7)</f>
        <v>72.56</v>
      </c>
      <c r="CZ6" s="35">
        <f t="shared" si="11"/>
        <v>71.47</v>
      </c>
      <c r="DA6" s="35">
        <f t="shared" si="11"/>
        <v>71.540000000000006</v>
      </c>
      <c r="DB6" s="35">
        <f t="shared" si="11"/>
        <v>73.13</v>
      </c>
      <c r="DC6" s="35">
        <f t="shared" si="11"/>
        <v>84.58</v>
      </c>
      <c r="DD6" s="35">
        <f t="shared" si="11"/>
        <v>84.84</v>
      </c>
      <c r="DE6" s="35">
        <f t="shared" si="11"/>
        <v>84.86</v>
      </c>
      <c r="DF6" s="35">
        <f t="shared" si="11"/>
        <v>84.98</v>
      </c>
      <c r="DG6" s="35">
        <f t="shared" si="11"/>
        <v>84.7</v>
      </c>
      <c r="DH6" s="34" t="str">
        <f>IF(DH7="","",IF(DH7="-","【-】","【"&amp;SUBSTITUTE(TEXT(DH7,"#,##0.00"),"-","△")&amp;"】"))</f>
        <v>【86.60】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2.0499999999999998</v>
      </c>
      <c r="EK6" s="35">
        <f t="shared" si="14"/>
        <v>0.01</v>
      </c>
      <c r="EL6" s="35">
        <f t="shared" si="14"/>
        <v>0.01</v>
      </c>
      <c r="EM6" s="35">
        <f t="shared" si="14"/>
        <v>0.02</v>
      </c>
      <c r="EN6" s="35">
        <f t="shared" si="14"/>
        <v>0.25</v>
      </c>
      <c r="EO6" s="34" t="str">
        <f>IF(EO7="","",IF(EO7="-","【-】","【"&amp;SUBSTITUTE(TEXT(EO7,"#,##0.00"),"-","△")&amp;"】"))</f>
        <v>【0.16】</v>
      </c>
    </row>
    <row r="7" spans="1:145" s="36" customFormat="1" x14ac:dyDescent="0.15">
      <c r="A7" s="28"/>
      <c r="B7" s="37">
        <v>2020</v>
      </c>
      <c r="C7" s="37">
        <v>464902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8.89</v>
      </c>
      <c r="Q7" s="38">
        <v>99.82</v>
      </c>
      <c r="R7" s="38">
        <v>3410</v>
      </c>
      <c r="S7" s="38">
        <v>7171</v>
      </c>
      <c r="T7" s="38">
        <v>163.19</v>
      </c>
      <c r="U7" s="38">
        <v>43.94</v>
      </c>
      <c r="V7" s="38">
        <v>629</v>
      </c>
      <c r="W7" s="38">
        <v>0.75</v>
      </c>
      <c r="X7" s="38">
        <v>838.67</v>
      </c>
      <c r="Y7" s="38">
        <v>101.41</v>
      </c>
      <c r="Z7" s="38">
        <v>100.08</v>
      </c>
      <c r="AA7" s="38">
        <v>101.2</v>
      </c>
      <c r="AB7" s="38">
        <v>99.91</v>
      </c>
      <c r="AC7" s="38">
        <v>100.11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974.93</v>
      </c>
      <c r="BL7" s="38">
        <v>855.8</v>
      </c>
      <c r="BM7" s="38">
        <v>789.46</v>
      </c>
      <c r="BN7" s="38">
        <v>826.83</v>
      </c>
      <c r="BO7" s="38">
        <v>867.83</v>
      </c>
      <c r="BP7" s="38">
        <v>832.52</v>
      </c>
      <c r="BQ7" s="38">
        <v>93.53</v>
      </c>
      <c r="BR7" s="38">
        <v>58.44</v>
      </c>
      <c r="BS7" s="38">
        <v>65.45</v>
      </c>
      <c r="BT7" s="38">
        <v>55.45</v>
      </c>
      <c r="BU7" s="38">
        <v>62.12</v>
      </c>
      <c r="BV7" s="38">
        <v>55.32</v>
      </c>
      <c r="BW7" s="38">
        <v>59.8</v>
      </c>
      <c r="BX7" s="38">
        <v>57.77</v>
      </c>
      <c r="BY7" s="38">
        <v>57.31</v>
      </c>
      <c r="BZ7" s="38">
        <v>57.08</v>
      </c>
      <c r="CA7" s="38">
        <v>60.94</v>
      </c>
      <c r="CB7" s="38">
        <v>199.74</v>
      </c>
      <c r="CC7" s="38">
        <v>327.3</v>
      </c>
      <c r="CD7" s="38">
        <v>289.16000000000003</v>
      </c>
      <c r="CE7" s="38">
        <v>336.03</v>
      </c>
      <c r="CF7" s="38">
        <v>294.99</v>
      </c>
      <c r="CG7" s="38">
        <v>283.17</v>
      </c>
      <c r="CH7" s="38">
        <v>263.76</v>
      </c>
      <c r="CI7" s="38">
        <v>274.35000000000002</v>
      </c>
      <c r="CJ7" s="38">
        <v>273.52</v>
      </c>
      <c r="CK7" s="38">
        <v>274.99</v>
      </c>
      <c r="CL7" s="38">
        <v>253.04</v>
      </c>
      <c r="CM7" s="38">
        <v>33.58</v>
      </c>
      <c r="CN7" s="38">
        <v>29.35</v>
      </c>
      <c r="CO7" s="38">
        <v>30.35</v>
      </c>
      <c r="CP7" s="38">
        <v>28.86</v>
      </c>
      <c r="CQ7" s="38">
        <v>31.59</v>
      </c>
      <c r="CR7" s="38">
        <v>60.65</v>
      </c>
      <c r="CS7" s="38">
        <v>51.75</v>
      </c>
      <c r="CT7" s="38">
        <v>50.68</v>
      </c>
      <c r="CU7" s="38">
        <v>50.14</v>
      </c>
      <c r="CV7" s="38">
        <v>54.83</v>
      </c>
      <c r="CW7" s="38">
        <v>54.84</v>
      </c>
      <c r="CX7" s="38">
        <v>70.72</v>
      </c>
      <c r="CY7" s="38">
        <v>72.56</v>
      </c>
      <c r="CZ7" s="38">
        <v>71.47</v>
      </c>
      <c r="DA7" s="38">
        <v>71.540000000000006</v>
      </c>
      <c r="DB7" s="38">
        <v>73.13</v>
      </c>
      <c r="DC7" s="38">
        <v>84.58</v>
      </c>
      <c r="DD7" s="38">
        <v>84.84</v>
      </c>
      <c r="DE7" s="38">
        <v>84.86</v>
      </c>
      <c r="DF7" s="38">
        <v>84.98</v>
      </c>
      <c r="DG7" s="38">
        <v>84.7</v>
      </c>
      <c r="DH7" s="38">
        <v>86.6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2.0499999999999998</v>
      </c>
      <c r="EK7" s="38">
        <v>0.01</v>
      </c>
      <c r="EL7" s="38">
        <v>0.01</v>
      </c>
      <c r="EM7" s="38">
        <v>0.02</v>
      </c>
      <c r="EN7" s="38">
        <v>0.25</v>
      </c>
      <c r="EO7" s="38">
        <v>0.16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2022-02-22T05:23:52Z</cp:lastPrinted>
  <dcterms:created xsi:type="dcterms:W3CDTF">2021-12-03T08:03:44Z</dcterms:created>
  <dcterms:modified xsi:type="dcterms:W3CDTF">2022-02-22T05:23:53Z</dcterms:modified>
  <cp:category/>
</cp:coreProperties>
</file>