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.1.30\40_地財班\令和元年度（平成31年度）\02 担当\09 公会計\10 ★★★　公表　★★★\04 HP掲載\"/>
    </mc:Choice>
  </mc:AlternateContent>
  <bookViews>
    <workbookView xWindow="0" yWindow="0" windowWidth="28800" windowHeight="12060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行政コスト計算書!$B$1:$P$46</definedName>
    <definedName name="_xlnm.Print_Area" localSheetId="3">資金収支計算書!$B$1:$O$63</definedName>
    <definedName name="_xlnm.Print_Area" localSheetId="2">純資産変動計算書!$B$1:$Q$28</definedName>
    <definedName name="_xlnm.Print_Area" localSheetId="0">貸借対照表!$C$1:$AB$67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4" i="5" l="1"/>
  <c r="AD59" i="5"/>
  <c r="AD55" i="5" s="1"/>
  <c r="AD50" i="5"/>
  <c r="AD43" i="5"/>
  <c r="AD39" i="5"/>
  <c r="AD28" i="5"/>
  <c r="AE16" i="5"/>
  <c r="AD12" i="5"/>
  <c r="AE10" i="5"/>
  <c r="AE25" i="5" s="1"/>
  <c r="Q60" i="8"/>
  <c r="Q49" i="8"/>
  <c r="Q46" i="8"/>
  <c r="Q38" i="8"/>
  <c r="Q32" i="8"/>
  <c r="Q44" i="8" s="1"/>
  <c r="Q26" i="8"/>
  <c r="Q21" i="8"/>
  <c r="Q16" i="8"/>
  <c r="Q11" i="8"/>
  <c r="U26" i="7"/>
  <c r="U24" i="7"/>
  <c r="U23" i="7"/>
  <c r="U22" i="7"/>
  <c r="W17" i="7"/>
  <c r="V17" i="7"/>
  <c r="V25" i="7" s="1"/>
  <c r="U15" i="7"/>
  <c r="U14" i="7"/>
  <c r="W13" i="7"/>
  <c r="U13" i="7" s="1"/>
  <c r="U12" i="7"/>
  <c r="U11" i="7"/>
  <c r="R41" i="6"/>
  <c r="R35" i="6"/>
  <c r="R31" i="6"/>
  <c r="R26" i="6"/>
  <c r="R22" i="6"/>
  <c r="R17" i="6"/>
  <c r="R12" i="6"/>
  <c r="Q52" i="8" l="1"/>
  <c r="AE65" i="5"/>
  <c r="AD42" i="5"/>
  <c r="AD11" i="5"/>
  <c r="Q10" i="8"/>
  <c r="Q30" i="8" s="1"/>
  <c r="Q53" i="8" s="1"/>
  <c r="Q56" i="8" s="1"/>
  <c r="Q61" i="8" s="1"/>
  <c r="W16" i="7"/>
  <c r="R11" i="6"/>
  <c r="R10" i="6" s="1"/>
  <c r="R34" i="6" s="1"/>
  <c r="R44" i="6" s="1"/>
  <c r="AD10" i="5" l="1"/>
  <c r="AD65" i="5" s="1"/>
  <c r="U16" i="7"/>
  <c r="W25" i="7"/>
  <c r="U25" i="7" s="1"/>
</calcChain>
</file>

<file path=xl/sharedStrings.xml><?xml version="1.0" encoding="utf-8"?>
<sst xmlns="http://schemas.openxmlformats.org/spreadsheetml/2006/main" count="469" uniqueCount="349">
  <si>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</si>
  <si>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</si>
  <si>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</si>
  <si>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</si>
  <si>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</si>
  <si>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</si>
  <si>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</si>
  <si>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</si>
  <si>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</si>
  <si>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</si>
  <si>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</si>
  <si>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</si>
  <si>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</si>
  <si>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</si>
  <si>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</si>
  <si>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</si>
  <si>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</si>
  <si>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</si>
  <si>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</si>
  <si>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</si>
  <si>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</si>
  <si>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</si>
  <si>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</si>
  <si>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</si>
  <si>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</si>
  <si>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</si>
  <si>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</si>
  <si>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</si>
  <si>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</si>
  <si>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</si>
  <si>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</si>
  <si>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</si>
  <si>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</si>
  <si>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</si>
  <si>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</si>
  <si>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</si>
  <si>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</si>
  <si>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</si>
  <si>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</si>
  <si>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</si>
  <si>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</si>
  <si>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</si>
  <si>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</si>
  <si>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</si>
  <si>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</si>
  <si>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</si>
  <si>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</si>
  <si>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</si>
  <si>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</si>
  <si>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</si>
  <si>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</si>
  <si>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</si>
  <si>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</si>
  <si>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</si>
  <si>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</si>
  <si>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</si>
  <si>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</si>
  <si>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</si>
  <si>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</si>
  <si>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</si>
  <si>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</si>
  <si>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</si>
  <si>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</si>
  <si>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</si>
  <si>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</si>
  <si>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</si>
  <si>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</si>
  <si>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</si>
  <si>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</si>
  <si>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</si>
  <si>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</si>
  <si>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</si>
  <si>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</si>
  <si>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</si>
  <si>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</si>
  <si>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</si>
  <si>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</si>
  <si>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</si>
  <si>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</si>
  <si>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</si>
  <si>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</si>
  <si>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</si>
  <si>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</si>
  <si>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</si>
  <si>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</si>
  <si>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</si>
  <si>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</si>
  <si>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</si>
  <si>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</si>
  <si>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</si>
  <si>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</si>
  <si>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</si>
  <si>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</si>
  <si>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</si>
  <si>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</si>
  <si>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</si>
  <si>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</si>
  <si>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</si>
  <si>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</si>
  <si>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</si>
  <si>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</si>
  <si>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</si>
  <si>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</si>
  <si>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</si>
  <si>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</si>
  <si>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</si>
  <si>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</si>
  <si>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</si>
  <si>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</si>
  <si>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</si>
  <si>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</si>
  <si>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</si>
  <si>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</si>
  <si>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</si>
  <si>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</si>
  <si>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</si>
  <si>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</si>
  <si>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</si>
  <si>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</si>
  <si>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</si>
  <si>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</si>
  <si>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</si>
  <si>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</si>
  <si>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</si>
  <si>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</si>
  <si>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</si>
  <si>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</si>
  <si>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</si>
  <si>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</si>
  <si>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</si>
  <si>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</si>
  <si>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</si>
  <si>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</si>
  <si>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</si>
  <si>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</si>
  <si>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</si>
  <si>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</si>
  <si>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</si>
  <si>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</si>
  <si>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</si>
  <si>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</si>
  <si>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</si>
  <si>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</si>
  <si>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</si>
  <si>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</si>
  <si>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</si>
  <si>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</si>
  <si>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</si>
  <si>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</si>
  <si>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</si>
  <si>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</si>
  <si>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</si>
  <si>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</si>
  <si>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</si>
  <si>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</si>
  <si>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</si>
  <si>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</si>
  <si>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</si>
  <si>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</si>
  <si>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</si>
  <si>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</si>
  <si>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</si>
  <si>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</si>
  <si>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</si>
  <si>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</si>
  <si>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</si>
  <si>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</si>
  <si>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</si>
  <si>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</si>
  <si>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</si>
  <si>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</si>
  <si>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</si>
  <si>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</si>
  <si>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</si>
  <si>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</si>
  <si>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</si>
  <si>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</si>
  <si>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</si>
  <si>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</si>
  <si>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</si>
  <si>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</si>
  <si>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</si>
  <si>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</si>
  <si>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</si>
  <si>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</si>
  <si>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</si>
  <si>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</si>
  <si>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</si>
  <si>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</si>
  <si>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</si>
  <si>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</si>
  <si>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</si>
  <si>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</si>
  <si>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</si>
  <si>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</si>
  <si>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</si>
  <si>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</si>
  <si>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</si>
  <si>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</si>
  <si>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</si>
  <si>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</si>
  <si>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</si>
  <si>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</si>
  <si>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</si>
  <si>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</si>
  <si>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</si>
  <si>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</si>
  <si>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</si>
  <si>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</si>
  <si>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</si>
  <si>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</si>
  <si>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</si>
  <si>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</si>
  <si>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</si>
  <si>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</si>
  <si>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</si>
  <si>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</si>
  <si>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</si>
  <si>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</si>
  <si>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</si>
  <si>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</si>
  <si>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</si>
  <si>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</si>
  <si>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</si>
  <si>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</si>
  <si>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</si>
  <si>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</si>
  <si>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</si>
  <si>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</si>
  <si>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</si>
  <si>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</si>
  <si>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</si>
  <si>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</si>
  <si>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</si>
  <si>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</si>
  <si>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</si>
  <si>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</si>
  <si>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</si>
  <si>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</si>
  <si>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</si>
  <si>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</si>
  <si>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</si>
  <si>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</si>
  <si>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</si>
  <si>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</si>
  <si>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</si>
  <si>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</si>
  <si>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</si>
  <si>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</si>
  <si>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</si>
  <si>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</si>
  <si>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</si>
  <si>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</si>
  <si>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</si>
  <si>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</si>
  <si>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</si>
  <si>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</si>
  <si>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</si>
  <si>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</si>
  <si>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</si>
  <si>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</si>
  <si>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</si>
  <si>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</si>
  <si>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</si>
  <si>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</si>
  <si>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</si>
  <si>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</si>
  <si>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</si>
  <si>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</si>
  <si>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</si>
  <si>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</si>
  <si>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</si>
  <si>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</si>
  <si>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</si>
  <si>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</si>
  <si>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</si>
  <si>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</si>
  <si>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</si>
  <si>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</si>
  <si>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</si>
  <si>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</si>
  <si>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</si>
  <si>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</si>
  <si>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</si>
  <si>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</si>
  <si>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</si>
  <si>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</si>
  <si>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</si>
  <si>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</si>
  <si>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</si>
  <si>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</si>
  <si>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</si>
  <si>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</si>
  <si>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</si>
  <si>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</si>
  <si>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</si>
  <si>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</si>
  <si>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</si>
  <si>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</si>
  <si>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</si>
  <si>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</si>
  <si>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</si>
  <si>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</si>
  <si>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</si>
  <si>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</si>
  <si>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</si>
  <si>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</si>
  <si>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</si>
  <si>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</si>
  <si>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</si>
  <si>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</si>
  <si>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</si>
  <si>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</si>
  <si>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</si>
  <si>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</si>
  <si>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</si>
  <si>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</si>
  <si>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</si>
  <si>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</si>
  <si>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</si>
  <si>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</si>
  <si>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</si>
  <si>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</si>
  <si>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</si>
  <si>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</si>
  <si>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</si>
  <si>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</si>
  <si>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</si>
  <si>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</si>
  <si>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</si>
  <si>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</si>
  <si>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</si>
  <si>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</si>
  <si>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</si>
  <si>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行政コスト計算書</t>
  </si>
  <si>
    <t>自　平成３０年４月１日　</t>
    <phoneticPr fontId="11"/>
  </si>
  <si>
    <t>至　平成３１年３月３１日</t>
    <phoneticPr fontId="11"/>
  </si>
  <si>
    <t>-</t>
    <phoneticPr fontId="11"/>
  </si>
  <si>
    <t>-</t>
    <phoneticPr fontId="11"/>
  </si>
  <si>
    <t>※</t>
  </si>
  <si>
    <t>純資産変動計算書</t>
  </si>
  <si>
    <t>自　平成３０年４月１日　</t>
    <phoneticPr fontId="11"/>
  </si>
  <si>
    <t>資金収支計算書</t>
  </si>
  <si>
    <t>自　平成３０年４月１日　</t>
    <phoneticPr fontId="11"/>
  </si>
  <si>
    <t>貸借対照表</t>
  </si>
  <si>
    <t>（平成３１年３月３１日現在）</t>
  </si>
  <si>
    <t>-</t>
    <phoneticPr fontId="2"/>
  </si>
  <si>
    <t>-</t>
    <phoneticPr fontId="2"/>
  </si>
  <si>
    <t>-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</si>
</sst>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8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176" fontId="0" fillId="2" borderId="19" xfId="5" applyNumberFormat="1" applyFont="1" applyFill="1" applyBorder="1" applyAlignment="1">
      <alignment horizontal="right" vertical="center"/>
    </xf>
    <xf numFmtId="176" fontId="0" fillId="2" borderId="19" xfId="3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4:AE76"/>
  <sheetViews>
    <sheetView showGridLines="0" tabSelected="1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4" spans="1:31" s="6" customFormat="1" ht="13.5" x14ac:dyDescent="0.15">
      <c r="A4" s="1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1" ht="23.25" customHeight="1" x14ac:dyDescent="0.25">
      <c r="C5" s="8"/>
      <c r="D5" s="226" t="s">
        <v>344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</row>
    <row r="6" spans="1:31" ht="21" customHeight="1" x14ac:dyDescent="0.15">
      <c r="D6" s="227" t="s">
        <v>345</v>
      </c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</row>
    <row r="7" spans="1:31" s="11" customFormat="1" ht="16.5" customHeight="1" thickBot="1" x14ac:dyDescent="0.2">
      <c r="A7" s="10"/>
      <c r="B7" s="10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 t="s">
        <v>333</v>
      </c>
      <c r="AB7" s="13"/>
    </row>
    <row r="8" spans="1:31" s="16" customFormat="1" ht="14.25" customHeight="1" thickBot="1" x14ac:dyDescent="0.2">
      <c r="A8" s="15" t="s">
        <v>314</v>
      </c>
      <c r="B8" s="15" t="s">
        <v>315</v>
      </c>
      <c r="D8" s="228" t="s">
        <v>0</v>
      </c>
      <c r="E8" s="229"/>
      <c r="F8" s="229"/>
      <c r="G8" s="229"/>
      <c r="H8" s="229"/>
      <c r="I8" s="229"/>
      <c r="J8" s="229"/>
      <c r="K8" s="230"/>
      <c r="L8" s="230"/>
      <c r="M8" s="230"/>
      <c r="N8" s="230"/>
      <c r="O8" s="230"/>
      <c r="P8" s="231" t="s">
        <v>316</v>
      </c>
      <c r="Q8" s="232"/>
      <c r="R8" s="229" t="s">
        <v>0</v>
      </c>
      <c r="S8" s="229"/>
      <c r="T8" s="229"/>
      <c r="U8" s="229"/>
      <c r="V8" s="229"/>
      <c r="W8" s="229"/>
      <c r="X8" s="229"/>
      <c r="Y8" s="229"/>
      <c r="Z8" s="231" t="s">
        <v>316</v>
      </c>
      <c r="AA8" s="232"/>
    </row>
    <row r="9" spans="1:31" ht="14.65" customHeight="1" x14ac:dyDescent="0.15">
      <c r="D9" s="17" t="s">
        <v>317</v>
      </c>
      <c r="E9" s="18"/>
      <c r="F9" s="19"/>
      <c r="G9" s="20"/>
      <c r="H9" s="20"/>
      <c r="I9" s="20"/>
      <c r="J9" s="20"/>
      <c r="K9" s="18"/>
      <c r="L9" s="18"/>
      <c r="M9" s="18"/>
      <c r="N9" s="18"/>
      <c r="O9" s="18"/>
      <c r="P9" s="21"/>
      <c r="Q9" s="22"/>
      <c r="R9" s="19" t="s">
        <v>318</v>
      </c>
      <c r="S9" s="19"/>
      <c r="T9" s="19"/>
      <c r="U9" s="19"/>
      <c r="V9" s="19"/>
      <c r="W9" s="19"/>
      <c r="X9" s="19"/>
      <c r="Y9" s="18"/>
      <c r="Z9" s="21"/>
      <c r="AA9" s="23"/>
      <c r="AC9" s="223"/>
      <c r="AD9" s="223"/>
    </row>
    <row r="10" spans="1:31" ht="14.65" customHeight="1" x14ac:dyDescent="0.15">
      <c r="A10" s="7" t="s">
        <v>3</v>
      </c>
      <c r="B10" s="7" t="s">
        <v>100</v>
      </c>
      <c r="D10" s="24"/>
      <c r="E10" s="19" t="s">
        <v>4</v>
      </c>
      <c r="F10" s="19"/>
      <c r="G10" s="19"/>
      <c r="H10" s="19"/>
      <c r="I10" s="19"/>
      <c r="J10" s="19"/>
      <c r="K10" s="18"/>
      <c r="L10" s="18"/>
      <c r="M10" s="18"/>
      <c r="N10" s="18"/>
      <c r="O10" s="18"/>
      <c r="P10" s="25">
        <v>3434202</v>
      </c>
      <c r="Q10" s="26" t="s">
        <v>339</v>
      </c>
      <c r="R10" s="19"/>
      <c r="S10" s="19" t="s">
        <v>101</v>
      </c>
      <c r="T10" s="19"/>
      <c r="U10" s="19"/>
      <c r="V10" s="19"/>
      <c r="W10" s="19"/>
      <c r="X10" s="19"/>
      <c r="Y10" s="18"/>
      <c r="Z10" s="25">
        <v>1767670</v>
      </c>
      <c r="AA10" s="27" t="s">
        <v>339</v>
      </c>
      <c r="AC10" s="223"/>
      <c r="AD10" s="223">
        <f>IF(AND(AD11="-",AD39="-",AD42="-"),"-",SUM(AD11,AD39,AD42))</f>
        <v>3434201742377</v>
      </c>
      <c r="AE10" s="9">
        <f>IF(COUNTIF(AE11:AE15,"-")=COUNTA(AE11:AE15),"-",SUM(AE11:AE15))</f>
        <v>1767670062088</v>
      </c>
    </row>
    <row r="11" spans="1:31" ht="14.65" customHeight="1" x14ac:dyDescent="0.15">
      <c r="A11" s="7" t="s">
        <v>5</v>
      </c>
      <c r="B11" s="7" t="s">
        <v>102</v>
      </c>
      <c r="D11" s="24"/>
      <c r="E11" s="19"/>
      <c r="F11" s="19" t="s">
        <v>6</v>
      </c>
      <c r="G11" s="19"/>
      <c r="H11" s="19"/>
      <c r="I11" s="19"/>
      <c r="J11" s="19"/>
      <c r="K11" s="18"/>
      <c r="L11" s="18"/>
      <c r="M11" s="18"/>
      <c r="N11" s="18"/>
      <c r="O11" s="18"/>
      <c r="P11" s="25">
        <v>3166369</v>
      </c>
      <c r="Q11" s="26" t="s">
        <v>339</v>
      </c>
      <c r="R11" s="19"/>
      <c r="S11" s="19"/>
      <c r="T11" s="19" t="s">
        <v>319</v>
      </c>
      <c r="U11" s="19"/>
      <c r="V11" s="19"/>
      <c r="W11" s="19"/>
      <c r="X11" s="19"/>
      <c r="Y11" s="18"/>
      <c r="Z11" s="25">
        <v>1536662</v>
      </c>
      <c r="AA11" s="27"/>
      <c r="AC11" s="223"/>
      <c r="AD11" s="223">
        <f>IF(AND(AD12="-",AD28="-",COUNTIF(AD37:AD38,"-")=COUNTA(AD37:AD38)),"-",SUM(AD12,AD28,AD37:AD38))</f>
        <v>3166368537096</v>
      </c>
      <c r="AE11" s="9">
        <v>1536662006000</v>
      </c>
    </row>
    <row r="12" spans="1:31" ht="14.65" customHeight="1" x14ac:dyDescent="0.15">
      <c r="A12" s="7" t="s">
        <v>7</v>
      </c>
      <c r="B12" s="7" t="s">
        <v>103</v>
      </c>
      <c r="D12" s="24"/>
      <c r="E12" s="19"/>
      <c r="F12" s="19"/>
      <c r="G12" s="19" t="s">
        <v>8</v>
      </c>
      <c r="H12" s="19"/>
      <c r="I12" s="19"/>
      <c r="J12" s="19"/>
      <c r="K12" s="18"/>
      <c r="L12" s="18"/>
      <c r="M12" s="18"/>
      <c r="N12" s="18"/>
      <c r="O12" s="18"/>
      <c r="P12" s="25">
        <v>381327</v>
      </c>
      <c r="Q12" s="26" t="s">
        <v>339</v>
      </c>
      <c r="R12" s="19"/>
      <c r="S12" s="19"/>
      <c r="T12" s="19" t="s">
        <v>104</v>
      </c>
      <c r="U12" s="19"/>
      <c r="V12" s="19"/>
      <c r="W12" s="19"/>
      <c r="X12" s="19"/>
      <c r="Y12" s="18"/>
      <c r="Z12" s="25">
        <v>2360</v>
      </c>
      <c r="AA12" s="27"/>
      <c r="AC12" s="223"/>
      <c r="AD12" s="223">
        <f>IF(COUNTIF(AD13:AD27,"-")=COUNTA(AD13:AD27),"-",SUM(AD13:AD27))</f>
        <v>381326555524</v>
      </c>
      <c r="AE12" s="9">
        <v>2359607000</v>
      </c>
    </row>
    <row r="13" spans="1:31" ht="14.65" customHeight="1" x14ac:dyDescent="0.15">
      <c r="A13" s="7" t="s">
        <v>9</v>
      </c>
      <c r="B13" s="7" t="s">
        <v>105</v>
      </c>
      <c r="D13" s="24"/>
      <c r="E13" s="19"/>
      <c r="F13" s="19"/>
      <c r="G13" s="19"/>
      <c r="H13" s="19" t="s">
        <v>10</v>
      </c>
      <c r="I13" s="19"/>
      <c r="J13" s="19"/>
      <c r="K13" s="18"/>
      <c r="L13" s="18"/>
      <c r="M13" s="18"/>
      <c r="N13" s="18"/>
      <c r="O13" s="18"/>
      <c r="P13" s="25">
        <v>129887</v>
      </c>
      <c r="Q13" s="26"/>
      <c r="R13" s="19"/>
      <c r="S13" s="19"/>
      <c r="T13" s="19" t="s">
        <v>106</v>
      </c>
      <c r="U13" s="19"/>
      <c r="V13" s="19"/>
      <c r="W13" s="19"/>
      <c r="X13" s="19"/>
      <c r="Y13" s="18"/>
      <c r="Z13" s="25">
        <v>216112</v>
      </c>
      <c r="AA13" s="27"/>
      <c r="AC13" s="223"/>
      <c r="AD13" s="223">
        <v>129887008855</v>
      </c>
      <c r="AE13" s="9">
        <v>216111736000</v>
      </c>
    </row>
    <row r="14" spans="1:31" ht="14.65" customHeight="1" x14ac:dyDescent="0.15">
      <c r="A14" s="7" t="s">
        <v>12</v>
      </c>
      <c r="B14" s="7" t="s">
        <v>107</v>
      </c>
      <c r="D14" s="24"/>
      <c r="E14" s="19"/>
      <c r="F14" s="19"/>
      <c r="G14" s="19"/>
      <c r="H14" s="19" t="s">
        <v>13</v>
      </c>
      <c r="I14" s="19"/>
      <c r="J14" s="19"/>
      <c r="K14" s="18"/>
      <c r="L14" s="18"/>
      <c r="M14" s="18"/>
      <c r="N14" s="18"/>
      <c r="O14" s="18"/>
      <c r="P14" s="25">
        <v>6401</v>
      </c>
      <c r="Q14" s="26"/>
      <c r="R14" s="19"/>
      <c r="S14" s="19"/>
      <c r="T14" s="19" t="s">
        <v>108</v>
      </c>
      <c r="U14" s="19"/>
      <c r="V14" s="19"/>
      <c r="W14" s="19"/>
      <c r="X14" s="19"/>
      <c r="Y14" s="18"/>
      <c r="Z14" s="25">
        <v>10147</v>
      </c>
      <c r="AA14" s="27"/>
      <c r="AC14" s="223"/>
      <c r="AD14" s="223">
        <v>6400914800</v>
      </c>
      <c r="AE14" s="9">
        <v>10146530000</v>
      </c>
    </row>
    <row r="15" spans="1:31" ht="14.65" customHeight="1" x14ac:dyDescent="0.15">
      <c r="A15" s="7" t="s">
        <v>14</v>
      </c>
      <c r="B15" s="7" t="s">
        <v>109</v>
      </c>
      <c r="D15" s="24"/>
      <c r="E15" s="19"/>
      <c r="F15" s="19"/>
      <c r="G15" s="19"/>
      <c r="H15" s="19" t="s">
        <v>15</v>
      </c>
      <c r="I15" s="19"/>
      <c r="J15" s="19"/>
      <c r="K15" s="18"/>
      <c r="L15" s="18"/>
      <c r="M15" s="18"/>
      <c r="N15" s="18"/>
      <c r="O15" s="18"/>
      <c r="P15" s="25">
        <v>548436</v>
      </c>
      <c r="Q15" s="26"/>
      <c r="R15" s="19"/>
      <c r="S15" s="19"/>
      <c r="T15" s="19" t="s">
        <v>35</v>
      </c>
      <c r="U15" s="19"/>
      <c r="V15" s="19"/>
      <c r="W15" s="19"/>
      <c r="X15" s="19"/>
      <c r="Y15" s="18"/>
      <c r="Z15" s="25">
        <v>2390</v>
      </c>
      <c r="AA15" s="27"/>
      <c r="AC15" s="223"/>
      <c r="AD15" s="223">
        <v>548435947655</v>
      </c>
      <c r="AE15" s="9">
        <v>2390183088</v>
      </c>
    </row>
    <row r="16" spans="1:31" ht="14.65" customHeight="1" x14ac:dyDescent="0.15">
      <c r="A16" s="7" t="s">
        <v>16</v>
      </c>
      <c r="B16" s="7" t="s">
        <v>110</v>
      </c>
      <c r="D16" s="24"/>
      <c r="E16" s="19"/>
      <c r="F16" s="19"/>
      <c r="G16" s="19"/>
      <c r="H16" s="19" t="s">
        <v>17</v>
      </c>
      <c r="I16" s="19"/>
      <c r="J16" s="19"/>
      <c r="K16" s="18"/>
      <c r="L16" s="18"/>
      <c r="M16" s="18"/>
      <c r="N16" s="18"/>
      <c r="O16" s="18"/>
      <c r="P16" s="25">
        <v>-320613</v>
      </c>
      <c r="Q16" s="26"/>
      <c r="R16" s="19"/>
      <c r="S16" s="19" t="s">
        <v>111</v>
      </c>
      <c r="T16" s="19"/>
      <c r="U16" s="19"/>
      <c r="V16" s="19"/>
      <c r="W16" s="19"/>
      <c r="X16" s="19"/>
      <c r="Y16" s="18"/>
      <c r="Z16" s="25">
        <v>199634</v>
      </c>
      <c r="AA16" s="27" t="s">
        <v>339</v>
      </c>
      <c r="AC16" s="223"/>
      <c r="AD16" s="223">
        <v>-320612814724</v>
      </c>
      <c r="AE16" s="9">
        <f>IF(COUNTIF(AE17:AE24,"-")=COUNTA(AE17:AE24),"-",SUM(AE17:AE24))</f>
        <v>199633688966</v>
      </c>
    </row>
    <row r="17" spans="1:31" ht="14.65" customHeight="1" x14ac:dyDescent="0.15">
      <c r="A17" s="7" t="s">
        <v>18</v>
      </c>
      <c r="B17" s="7" t="s">
        <v>112</v>
      </c>
      <c r="D17" s="24"/>
      <c r="E17" s="19"/>
      <c r="F17" s="19"/>
      <c r="G17" s="19"/>
      <c r="H17" s="19" t="s">
        <v>19</v>
      </c>
      <c r="I17" s="19"/>
      <c r="J17" s="19"/>
      <c r="K17" s="18"/>
      <c r="L17" s="18"/>
      <c r="M17" s="18"/>
      <c r="N17" s="18"/>
      <c r="O17" s="18"/>
      <c r="P17" s="25">
        <v>31076</v>
      </c>
      <c r="Q17" s="26"/>
      <c r="R17" s="19"/>
      <c r="S17" s="19"/>
      <c r="T17" s="19" t="s">
        <v>320</v>
      </c>
      <c r="U17" s="19"/>
      <c r="V17" s="19"/>
      <c r="W17" s="19"/>
      <c r="X17" s="19"/>
      <c r="Y17" s="18"/>
      <c r="Z17" s="25">
        <v>177656</v>
      </c>
      <c r="AA17" s="27"/>
      <c r="AC17" s="223"/>
      <c r="AD17" s="223">
        <v>31076329268</v>
      </c>
      <c r="AE17" s="9">
        <v>177656247000</v>
      </c>
    </row>
    <row r="18" spans="1:31" ht="14.65" customHeight="1" x14ac:dyDescent="0.15">
      <c r="A18" s="7" t="s">
        <v>20</v>
      </c>
      <c r="B18" s="7" t="s">
        <v>113</v>
      </c>
      <c r="D18" s="24"/>
      <c r="E18" s="19"/>
      <c r="F18" s="19"/>
      <c r="G18" s="19"/>
      <c r="H18" s="19" t="s">
        <v>21</v>
      </c>
      <c r="I18" s="19"/>
      <c r="J18" s="19"/>
      <c r="K18" s="18"/>
      <c r="L18" s="18"/>
      <c r="M18" s="18"/>
      <c r="N18" s="18"/>
      <c r="O18" s="18"/>
      <c r="P18" s="25">
        <v>-22535</v>
      </c>
      <c r="Q18" s="26"/>
      <c r="R18" s="19"/>
      <c r="S18" s="19"/>
      <c r="T18" s="19" t="s">
        <v>114</v>
      </c>
      <c r="U18" s="19"/>
      <c r="V18" s="19"/>
      <c r="W18" s="19"/>
      <c r="X18" s="19"/>
      <c r="Y18" s="18"/>
      <c r="Z18" s="25">
        <v>916</v>
      </c>
      <c r="AA18" s="27"/>
      <c r="AC18" s="223"/>
      <c r="AD18" s="223">
        <v>-22535228541</v>
      </c>
      <c r="AE18" s="9">
        <v>916382000</v>
      </c>
    </row>
    <row r="19" spans="1:31" ht="14.65" customHeight="1" x14ac:dyDescent="0.15">
      <c r="A19" s="7" t="s">
        <v>22</v>
      </c>
      <c r="B19" s="7" t="s">
        <v>115</v>
      </c>
      <c r="D19" s="24"/>
      <c r="E19" s="19"/>
      <c r="F19" s="19"/>
      <c r="G19" s="19"/>
      <c r="H19" s="19" t="s">
        <v>23</v>
      </c>
      <c r="I19" s="28"/>
      <c r="J19" s="28"/>
      <c r="K19" s="29"/>
      <c r="L19" s="29"/>
      <c r="M19" s="29"/>
      <c r="N19" s="29"/>
      <c r="O19" s="29"/>
      <c r="P19" s="25">
        <v>4888</v>
      </c>
      <c r="Q19" s="26"/>
      <c r="R19" s="19"/>
      <c r="S19" s="19"/>
      <c r="T19" s="19" t="s">
        <v>116</v>
      </c>
      <c r="U19" s="19"/>
      <c r="V19" s="19"/>
      <c r="W19" s="19"/>
      <c r="X19" s="19"/>
      <c r="Y19" s="18"/>
      <c r="Z19" s="224" t="s">
        <v>347</v>
      </c>
      <c r="AA19" s="27"/>
      <c r="AC19" s="223"/>
      <c r="AD19" s="223">
        <v>4887549000</v>
      </c>
      <c r="AE19" s="9">
        <v>0</v>
      </c>
    </row>
    <row r="20" spans="1:31" ht="14.65" customHeight="1" x14ac:dyDescent="0.15">
      <c r="A20" s="7" t="s">
        <v>24</v>
      </c>
      <c r="B20" s="7" t="s">
        <v>117</v>
      </c>
      <c r="D20" s="24"/>
      <c r="E20" s="19"/>
      <c r="F20" s="19"/>
      <c r="G20" s="19"/>
      <c r="H20" s="19" t="s">
        <v>25</v>
      </c>
      <c r="I20" s="28"/>
      <c r="J20" s="28"/>
      <c r="K20" s="29"/>
      <c r="L20" s="29"/>
      <c r="M20" s="29"/>
      <c r="N20" s="29"/>
      <c r="O20" s="29"/>
      <c r="P20" s="25">
        <v>-4069</v>
      </c>
      <c r="Q20" s="26"/>
      <c r="R20" s="18"/>
      <c r="S20" s="19"/>
      <c r="T20" s="19" t="s">
        <v>118</v>
      </c>
      <c r="U20" s="19"/>
      <c r="V20" s="19"/>
      <c r="W20" s="19"/>
      <c r="X20" s="19"/>
      <c r="Y20" s="18"/>
      <c r="Z20" s="224" t="s">
        <v>346</v>
      </c>
      <c r="AA20" s="27"/>
      <c r="AC20" s="223"/>
      <c r="AD20" s="223">
        <v>-4069078169</v>
      </c>
      <c r="AE20" s="9">
        <v>0</v>
      </c>
    </row>
    <row r="21" spans="1:31" ht="14.65" customHeight="1" x14ac:dyDescent="0.15">
      <c r="A21" s="7" t="s">
        <v>26</v>
      </c>
      <c r="B21" s="7" t="s">
        <v>119</v>
      </c>
      <c r="D21" s="24"/>
      <c r="E21" s="19"/>
      <c r="F21" s="19"/>
      <c r="G21" s="19"/>
      <c r="H21" s="19" t="s">
        <v>27</v>
      </c>
      <c r="I21" s="28"/>
      <c r="J21" s="28"/>
      <c r="K21" s="29"/>
      <c r="L21" s="29"/>
      <c r="M21" s="29"/>
      <c r="N21" s="29"/>
      <c r="O21" s="29"/>
      <c r="P21" s="25">
        <v>3969</v>
      </c>
      <c r="Q21" s="26"/>
      <c r="R21" s="18"/>
      <c r="S21" s="19"/>
      <c r="T21" s="19" t="s">
        <v>120</v>
      </c>
      <c r="U21" s="19"/>
      <c r="V21" s="19"/>
      <c r="W21" s="19"/>
      <c r="X21" s="19"/>
      <c r="Y21" s="18"/>
      <c r="Z21" s="224" t="s">
        <v>347</v>
      </c>
      <c r="AA21" s="27"/>
      <c r="AC21" s="223"/>
      <c r="AD21" s="223">
        <v>3969460026</v>
      </c>
      <c r="AE21" s="9">
        <v>0</v>
      </c>
    </row>
    <row r="22" spans="1:31" ht="14.65" customHeight="1" x14ac:dyDescent="0.15">
      <c r="A22" s="7" t="s">
        <v>28</v>
      </c>
      <c r="B22" s="7" t="s">
        <v>121</v>
      </c>
      <c r="D22" s="24"/>
      <c r="E22" s="19"/>
      <c r="F22" s="19"/>
      <c r="G22" s="19"/>
      <c r="H22" s="19" t="s">
        <v>29</v>
      </c>
      <c r="I22" s="28"/>
      <c r="J22" s="28"/>
      <c r="K22" s="29"/>
      <c r="L22" s="29"/>
      <c r="M22" s="29"/>
      <c r="N22" s="29"/>
      <c r="O22" s="29"/>
      <c r="P22" s="25">
        <v>-2109</v>
      </c>
      <c r="Q22" s="26"/>
      <c r="R22" s="19"/>
      <c r="S22" s="19"/>
      <c r="T22" s="19" t="s">
        <v>122</v>
      </c>
      <c r="U22" s="19"/>
      <c r="V22" s="19"/>
      <c r="W22" s="19"/>
      <c r="X22" s="19"/>
      <c r="Y22" s="18"/>
      <c r="Z22" s="25">
        <v>16889</v>
      </c>
      <c r="AA22" s="27"/>
      <c r="AC22" s="223"/>
      <c r="AD22" s="223">
        <v>-2109092180</v>
      </c>
      <c r="AE22" s="9">
        <v>16889098000</v>
      </c>
    </row>
    <row r="23" spans="1:31" ht="14.65" customHeight="1" x14ac:dyDescent="0.15">
      <c r="A23" s="7" t="s">
        <v>30</v>
      </c>
      <c r="B23" s="7" t="s">
        <v>123</v>
      </c>
      <c r="D23" s="24"/>
      <c r="E23" s="19"/>
      <c r="F23" s="19"/>
      <c r="G23" s="19"/>
      <c r="H23" s="19" t="s">
        <v>31</v>
      </c>
      <c r="I23" s="28"/>
      <c r="J23" s="28"/>
      <c r="K23" s="29"/>
      <c r="L23" s="29"/>
      <c r="M23" s="29"/>
      <c r="N23" s="29"/>
      <c r="O23" s="29"/>
      <c r="P23" s="25">
        <v>3602</v>
      </c>
      <c r="Q23" s="26"/>
      <c r="R23" s="19"/>
      <c r="S23" s="19"/>
      <c r="T23" s="19" t="s">
        <v>124</v>
      </c>
      <c r="U23" s="19"/>
      <c r="V23" s="19"/>
      <c r="W23" s="19"/>
      <c r="X23" s="19"/>
      <c r="Y23" s="18"/>
      <c r="Z23" s="25">
        <v>2999</v>
      </c>
      <c r="AA23" s="27"/>
      <c r="AC23" s="223"/>
      <c r="AD23" s="223">
        <v>3601562466</v>
      </c>
      <c r="AE23" s="9">
        <v>2998977729</v>
      </c>
    </row>
    <row r="24" spans="1:31" ht="14.65" customHeight="1" x14ac:dyDescent="0.15">
      <c r="A24" s="7" t="s">
        <v>32</v>
      </c>
      <c r="B24" s="7" t="s">
        <v>125</v>
      </c>
      <c r="D24" s="24"/>
      <c r="E24" s="19"/>
      <c r="F24" s="19"/>
      <c r="G24" s="19"/>
      <c r="H24" s="19" t="s">
        <v>33</v>
      </c>
      <c r="I24" s="28"/>
      <c r="J24" s="28"/>
      <c r="K24" s="29"/>
      <c r="L24" s="29"/>
      <c r="M24" s="29"/>
      <c r="N24" s="29"/>
      <c r="O24" s="29"/>
      <c r="P24" s="25">
        <v>-1082</v>
      </c>
      <c r="Q24" s="26"/>
      <c r="R24" s="19"/>
      <c r="S24" s="19"/>
      <c r="T24" s="19" t="s">
        <v>35</v>
      </c>
      <c r="U24" s="19"/>
      <c r="V24" s="19"/>
      <c r="W24" s="19"/>
      <c r="X24" s="19"/>
      <c r="Y24" s="18"/>
      <c r="Z24" s="25">
        <v>1173</v>
      </c>
      <c r="AA24" s="27"/>
      <c r="AC24" s="223"/>
      <c r="AD24" s="223">
        <v>-1081584525</v>
      </c>
      <c r="AE24" s="9">
        <v>1172984237</v>
      </c>
    </row>
    <row r="25" spans="1:31" ht="14.65" customHeight="1" x14ac:dyDescent="0.15">
      <c r="A25" s="7" t="s">
        <v>34</v>
      </c>
      <c r="B25" s="7" t="s">
        <v>98</v>
      </c>
      <c r="D25" s="24"/>
      <c r="E25" s="19"/>
      <c r="F25" s="19"/>
      <c r="G25" s="19"/>
      <c r="H25" s="19" t="s">
        <v>35</v>
      </c>
      <c r="I25" s="19"/>
      <c r="J25" s="19"/>
      <c r="K25" s="18"/>
      <c r="L25" s="18"/>
      <c r="M25" s="18"/>
      <c r="N25" s="18"/>
      <c r="O25" s="18"/>
      <c r="P25" s="25">
        <v>106</v>
      </c>
      <c r="Q25" s="26"/>
      <c r="R25" s="233" t="s">
        <v>99</v>
      </c>
      <c r="S25" s="234"/>
      <c r="T25" s="234"/>
      <c r="U25" s="234"/>
      <c r="V25" s="234"/>
      <c r="W25" s="234"/>
      <c r="X25" s="234"/>
      <c r="Y25" s="234"/>
      <c r="Z25" s="30">
        <v>1967304</v>
      </c>
      <c r="AA25" s="31"/>
      <c r="AC25" s="223"/>
      <c r="AD25" s="223">
        <v>106262917</v>
      </c>
      <c r="AE25" s="9">
        <f>IF(AND(AE10="-",AE16="-"),"-",SUM(AE10,AE16))</f>
        <v>1967303751054</v>
      </c>
    </row>
    <row r="26" spans="1:31" ht="14.65" customHeight="1" x14ac:dyDescent="0.15">
      <c r="A26" s="7" t="s">
        <v>36</v>
      </c>
      <c r="D26" s="24"/>
      <c r="E26" s="19"/>
      <c r="F26" s="19"/>
      <c r="G26" s="19"/>
      <c r="H26" s="19" t="s">
        <v>37</v>
      </c>
      <c r="I26" s="19"/>
      <c r="J26" s="19"/>
      <c r="K26" s="18"/>
      <c r="L26" s="18"/>
      <c r="M26" s="18"/>
      <c r="N26" s="18"/>
      <c r="O26" s="18"/>
      <c r="P26" s="25">
        <v>-49</v>
      </c>
      <c r="Q26" s="26"/>
      <c r="R26" s="19" t="s">
        <v>321</v>
      </c>
      <c r="S26" s="32"/>
      <c r="T26" s="32"/>
      <c r="U26" s="32"/>
      <c r="V26" s="32"/>
      <c r="W26" s="32"/>
      <c r="X26" s="32"/>
      <c r="Y26" s="32"/>
      <c r="Z26" s="33"/>
      <c r="AA26" s="34"/>
      <c r="AC26" s="223"/>
      <c r="AD26" s="223">
        <v>-49108085</v>
      </c>
    </row>
    <row r="27" spans="1:31" ht="14.65" customHeight="1" x14ac:dyDescent="0.15">
      <c r="A27" s="7" t="s">
        <v>38</v>
      </c>
      <c r="B27" s="7" t="s">
        <v>128</v>
      </c>
      <c r="D27" s="24"/>
      <c r="E27" s="19"/>
      <c r="F27" s="19"/>
      <c r="G27" s="19"/>
      <c r="H27" s="19" t="s">
        <v>39</v>
      </c>
      <c r="I27" s="19"/>
      <c r="J27" s="19"/>
      <c r="K27" s="18"/>
      <c r="L27" s="18"/>
      <c r="M27" s="18"/>
      <c r="N27" s="18"/>
      <c r="O27" s="18"/>
      <c r="P27" s="25">
        <v>3418</v>
      </c>
      <c r="Q27" s="26"/>
      <c r="R27" s="19"/>
      <c r="S27" s="19" t="s">
        <v>129</v>
      </c>
      <c r="T27" s="19"/>
      <c r="U27" s="19"/>
      <c r="V27" s="19"/>
      <c r="W27" s="19"/>
      <c r="X27" s="19"/>
      <c r="Y27" s="18"/>
      <c r="Z27" s="25">
        <v>3478330</v>
      </c>
      <c r="AA27" s="27"/>
      <c r="AC27" s="223"/>
      <c r="AD27" s="223">
        <v>3418426761</v>
      </c>
      <c r="AE27" s="9">
        <v>3478329586959</v>
      </c>
    </row>
    <row r="28" spans="1:31" ht="14.65" customHeight="1" x14ac:dyDescent="0.15">
      <c r="A28" s="7" t="s">
        <v>40</v>
      </c>
      <c r="B28" s="7" t="s">
        <v>130</v>
      </c>
      <c r="D28" s="24"/>
      <c r="E28" s="19"/>
      <c r="F28" s="19"/>
      <c r="G28" s="19" t="s">
        <v>41</v>
      </c>
      <c r="H28" s="19"/>
      <c r="I28" s="19"/>
      <c r="J28" s="19"/>
      <c r="K28" s="18"/>
      <c r="L28" s="18"/>
      <c r="M28" s="18"/>
      <c r="N28" s="18"/>
      <c r="O28" s="18"/>
      <c r="P28" s="25">
        <v>2772858</v>
      </c>
      <c r="Q28" s="26"/>
      <c r="R28" s="19"/>
      <c r="S28" s="18" t="s">
        <v>131</v>
      </c>
      <c r="T28" s="19"/>
      <c r="U28" s="19"/>
      <c r="V28" s="19"/>
      <c r="W28" s="19"/>
      <c r="X28" s="19"/>
      <c r="Y28" s="18"/>
      <c r="Z28" s="25">
        <v>-1940489</v>
      </c>
      <c r="AA28" s="27"/>
      <c r="AC28" s="223"/>
      <c r="AD28" s="223">
        <f>IF(COUNTIF(AD29:AD36,"-")=COUNTA(AD29:AD36),"-",SUM(AD29:AD36))</f>
        <v>2772858099573</v>
      </c>
      <c r="AE28" s="9">
        <v>-1940488604183</v>
      </c>
    </row>
    <row r="29" spans="1:31" ht="14.65" customHeight="1" x14ac:dyDescent="0.15">
      <c r="A29" s="7" t="s">
        <v>42</v>
      </c>
      <c r="D29" s="24"/>
      <c r="E29" s="19"/>
      <c r="F29" s="19"/>
      <c r="G29" s="19"/>
      <c r="H29" s="19" t="s">
        <v>10</v>
      </c>
      <c r="I29" s="19"/>
      <c r="J29" s="19"/>
      <c r="K29" s="18"/>
      <c r="L29" s="18"/>
      <c r="M29" s="18"/>
      <c r="N29" s="18"/>
      <c r="O29" s="18"/>
      <c r="P29" s="25">
        <v>319732</v>
      </c>
      <c r="Q29" s="26"/>
      <c r="R29" s="24"/>
      <c r="S29" s="19"/>
      <c r="T29" s="19"/>
      <c r="U29" s="19"/>
      <c r="V29" s="19"/>
      <c r="W29" s="19"/>
      <c r="X29" s="19"/>
      <c r="Y29" s="18"/>
      <c r="Z29" s="25"/>
      <c r="AA29" s="35"/>
      <c r="AC29" s="223"/>
      <c r="AD29" s="223">
        <v>319731932924</v>
      </c>
    </row>
    <row r="30" spans="1:31" ht="14.65" customHeight="1" x14ac:dyDescent="0.15">
      <c r="A30" s="7" t="s">
        <v>43</v>
      </c>
      <c r="D30" s="24"/>
      <c r="E30" s="19"/>
      <c r="F30" s="19"/>
      <c r="G30" s="19"/>
      <c r="H30" s="19" t="s">
        <v>15</v>
      </c>
      <c r="I30" s="19"/>
      <c r="J30" s="19"/>
      <c r="K30" s="18"/>
      <c r="L30" s="18"/>
      <c r="M30" s="18"/>
      <c r="N30" s="18"/>
      <c r="O30" s="18"/>
      <c r="P30" s="25">
        <v>6033</v>
      </c>
      <c r="Q30" s="26"/>
      <c r="R30" s="235"/>
      <c r="S30" s="236"/>
      <c r="T30" s="236"/>
      <c r="U30" s="236"/>
      <c r="V30" s="236"/>
      <c r="W30" s="236"/>
      <c r="X30" s="236"/>
      <c r="Y30" s="236"/>
      <c r="Z30" s="25"/>
      <c r="AA30" s="27"/>
      <c r="AC30" s="223"/>
      <c r="AD30" s="223">
        <v>6032872201</v>
      </c>
    </row>
    <row r="31" spans="1:31" ht="14.65" customHeight="1" x14ac:dyDescent="0.15">
      <c r="A31" s="7" t="s">
        <v>44</v>
      </c>
      <c r="D31" s="24"/>
      <c r="E31" s="19"/>
      <c r="F31" s="19"/>
      <c r="G31" s="19"/>
      <c r="H31" s="19" t="s">
        <v>17</v>
      </c>
      <c r="I31" s="19"/>
      <c r="J31" s="19"/>
      <c r="K31" s="18"/>
      <c r="L31" s="18"/>
      <c r="M31" s="18"/>
      <c r="N31" s="18"/>
      <c r="O31" s="18"/>
      <c r="P31" s="25">
        <v>-3535</v>
      </c>
      <c r="Q31" s="26"/>
      <c r="R31" s="19"/>
      <c r="S31" s="32"/>
      <c r="T31" s="32"/>
      <c r="U31" s="32"/>
      <c r="V31" s="32"/>
      <c r="W31" s="32"/>
      <c r="X31" s="32"/>
      <c r="Y31" s="32"/>
      <c r="Z31" s="33"/>
      <c r="AA31" s="36"/>
      <c r="AC31" s="223"/>
      <c r="AD31" s="223">
        <v>-3534728065</v>
      </c>
    </row>
    <row r="32" spans="1:31" ht="14.65" customHeight="1" x14ac:dyDescent="0.15">
      <c r="A32" s="7" t="s">
        <v>45</v>
      </c>
      <c r="D32" s="24"/>
      <c r="E32" s="19"/>
      <c r="F32" s="19"/>
      <c r="G32" s="19"/>
      <c r="H32" s="19" t="s">
        <v>19</v>
      </c>
      <c r="I32" s="19"/>
      <c r="J32" s="19"/>
      <c r="K32" s="18"/>
      <c r="L32" s="18"/>
      <c r="M32" s="18"/>
      <c r="N32" s="18"/>
      <c r="O32" s="18"/>
      <c r="P32" s="25">
        <v>5422027</v>
      </c>
      <c r="Q32" s="26"/>
      <c r="R32" s="19"/>
      <c r="S32" s="19"/>
      <c r="T32" s="19"/>
      <c r="U32" s="19"/>
      <c r="V32" s="19"/>
      <c r="W32" s="19"/>
      <c r="X32" s="19"/>
      <c r="Y32" s="18"/>
      <c r="Z32" s="25"/>
      <c r="AA32" s="35"/>
      <c r="AC32" s="223"/>
      <c r="AD32" s="223">
        <v>5422027244939</v>
      </c>
    </row>
    <row r="33" spans="1:30" ht="14.65" customHeight="1" x14ac:dyDescent="0.15">
      <c r="A33" s="7" t="s">
        <v>46</v>
      </c>
      <c r="D33" s="24"/>
      <c r="E33" s="19"/>
      <c r="F33" s="19"/>
      <c r="G33" s="19"/>
      <c r="H33" s="19" t="s">
        <v>21</v>
      </c>
      <c r="I33" s="19"/>
      <c r="J33" s="19"/>
      <c r="K33" s="18"/>
      <c r="L33" s="18"/>
      <c r="M33" s="18"/>
      <c r="N33" s="18"/>
      <c r="O33" s="18"/>
      <c r="P33" s="25">
        <v>-3100041</v>
      </c>
      <c r="Q33" s="26"/>
      <c r="R33" s="17"/>
      <c r="S33" s="18"/>
      <c r="T33" s="18"/>
      <c r="U33" s="18"/>
      <c r="V33" s="18"/>
      <c r="W33" s="18"/>
      <c r="X33" s="18"/>
      <c r="Y33" s="37"/>
      <c r="Z33" s="25"/>
      <c r="AA33" s="35"/>
      <c r="AC33" s="223"/>
      <c r="AD33" s="223">
        <v>-3100040842988</v>
      </c>
    </row>
    <row r="34" spans="1:30" ht="14.65" customHeight="1" x14ac:dyDescent="0.15">
      <c r="A34" s="7" t="s">
        <v>47</v>
      </c>
      <c r="D34" s="24"/>
      <c r="E34" s="19"/>
      <c r="F34" s="19"/>
      <c r="G34" s="19"/>
      <c r="H34" s="19" t="s">
        <v>35</v>
      </c>
      <c r="I34" s="19"/>
      <c r="J34" s="19"/>
      <c r="K34" s="18"/>
      <c r="L34" s="18"/>
      <c r="M34" s="18"/>
      <c r="N34" s="18"/>
      <c r="O34" s="18"/>
      <c r="P34" s="25">
        <v>1529</v>
      </c>
      <c r="Q34" s="26"/>
      <c r="R34" s="18"/>
      <c r="S34" s="18"/>
      <c r="T34" s="18"/>
      <c r="U34" s="18"/>
      <c r="V34" s="18"/>
      <c r="W34" s="18"/>
      <c r="X34" s="18"/>
      <c r="Y34" s="18"/>
      <c r="Z34" s="25"/>
      <c r="AA34" s="35"/>
      <c r="AC34" s="223"/>
      <c r="AD34" s="223">
        <v>1528658380</v>
      </c>
    </row>
    <row r="35" spans="1:30" ht="14.65" customHeight="1" x14ac:dyDescent="0.15">
      <c r="A35" s="7" t="s">
        <v>48</v>
      </c>
      <c r="D35" s="24"/>
      <c r="E35" s="19"/>
      <c r="F35" s="19"/>
      <c r="G35" s="19"/>
      <c r="H35" s="19" t="s">
        <v>37</v>
      </c>
      <c r="I35" s="19"/>
      <c r="J35" s="19"/>
      <c r="K35" s="18"/>
      <c r="L35" s="18"/>
      <c r="M35" s="18"/>
      <c r="N35" s="18"/>
      <c r="O35" s="18"/>
      <c r="P35" s="25">
        <v>-1206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C35" s="223"/>
      <c r="AD35" s="223">
        <v>-1206171853</v>
      </c>
    </row>
    <row r="36" spans="1:30" ht="14.65" customHeight="1" x14ac:dyDescent="0.15">
      <c r="A36" s="7" t="s">
        <v>49</v>
      </c>
      <c r="D36" s="24"/>
      <c r="E36" s="19"/>
      <c r="F36" s="19"/>
      <c r="G36" s="19"/>
      <c r="H36" s="19" t="s">
        <v>39</v>
      </c>
      <c r="I36" s="19"/>
      <c r="J36" s="19"/>
      <c r="K36" s="18"/>
      <c r="L36" s="18"/>
      <c r="M36" s="18"/>
      <c r="N36" s="18"/>
      <c r="O36" s="18"/>
      <c r="P36" s="25">
        <v>128319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C36" s="223"/>
      <c r="AD36" s="223">
        <v>128319134035</v>
      </c>
    </row>
    <row r="37" spans="1:30" ht="14.65" customHeight="1" x14ac:dyDescent="0.15">
      <c r="A37" s="7" t="s">
        <v>50</v>
      </c>
      <c r="D37" s="24"/>
      <c r="E37" s="19"/>
      <c r="F37" s="19"/>
      <c r="G37" s="19" t="s">
        <v>51</v>
      </c>
      <c r="H37" s="28"/>
      <c r="I37" s="28"/>
      <c r="J37" s="28"/>
      <c r="K37" s="29"/>
      <c r="L37" s="29"/>
      <c r="M37" s="29"/>
      <c r="N37" s="29"/>
      <c r="O37" s="29"/>
      <c r="P37" s="25">
        <v>42132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C37" s="223"/>
      <c r="AD37" s="223">
        <v>42132444772</v>
      </c>
    </row>
    <row r="38" spans="1:30" ht="14.65" customHeight="1" x14ac:dyDescent="0.15">
      <c r="A38" s="7" t="s">
        <v>52</v>
      </c>
      <c r="D38" s="24"/>
      <c r="E38" s="19"/>
      <c r="F38" s="19"/>
      <c r="G38" s="19" t="s">
        <v>53</v>
      </c>
      <c r="H38" s="28"/>
      <c r="I38" s="28"/>
      <c r="J38" s="28"/>
      <c r="K38" s="29"/>
      <c r="L38" s="29"/>
      <c r="M38" s="29"/>
      <c r="N38" s="29"/>
      <c r="O38" s="29"/>
      <c r="P38" s="25">
        <v>-29949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C38" s="223"/>
      <c r="AD38" s="223">
        <v>-29948562773</v>
      </c>
    </row>
    <row r="39" spans="1:30" ht="14.65" customHeight="1" x14ac:dyDescent="0.15">
      <c r="A39" s="7" t="s">
        <v>54</v>
      </c>
      <c r="D39" s="24"/>
      <c r="E39" s="19"/>
      <c r="F39" s="19" t="s">
        <v>55</v>
      </c>
      <c r="G39" s="19"/>
      <c r="H39" s="28"/>
      <c r="I39" s="28"/>
      <c r="J39" s="28"/>
      <c r="K39" s="29"/>
      <c r="L39" s="29"/>
      <c r="M39" s="29"/>
      <c r="N39" s="29"/>
      <c r="O39" s="29"/>
      <c r="P39" s="25">
        <v>2858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C39" s="223"/>
      <c r="AD39" s="223">
        <f>IF(COUNTIF(AD40:AD41,"-")=COUNTA(AD40:AD41),"-",SUM(AD40:AD41))</f>
        <v>2858089130</v>
      </c>
    </row>
    <row r="40" spans="1:30" ht="14.65" customHeight="1" x14ac:dyDescent="0.15">
      <c r="A40" s="7" t="s">
        <v>56</v>
      </c>
      <c r="D40" s="24"/>
      <c r="E40" s="19"/>
      <c r="F40" s="19"/>
      <c r="G40" s="19" t="s">
        <v>57</v>
      </c>
      <c r="H40" s="19"/>
      <c r="I40" s="19"/>
      <c r="J40" s="19"/>
      <c r="K40" s="18"/>
      <c r="L40" s="18"/>
      <c r="M40" s="18"/>
      <c r="N40" s="18"/>
      <c r="O40" s="18"/>
      <c r="P40" s="25">
        <v>798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C40" s="223"/>
      <c r="AD40" s="223">
        <v>797798382</v>
      </c>
    </row>
    <row r="41" spans="1:30" ht="14.65" customHeight="1" x14ac:dyDescent="0.15">
      <c r="A41" s="7" t="s">
        <v>58</v>
      </c>
      <c r="D41" s="24"/>
      <c r="E41" s="19"/>
      <c r="F41" s="19"/>
      <c r="G41" s="19" t="s">
        <v>35</v>
      </c>
      <c r="H41" s="19"/>
      <c r="I41" s="19"/>
      <c r="J41" s="19"/>
      <c r="K41" s="18"/>
      <c r="L41" s="18"/>
      <c r="M41" s="18"/>
      <c r="N41" s="18"/>
      <c r="O41" s="18"/>
      <c r="P41" s="25">
        <v>2060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C41" s="223"/>
      <c r="AD41" s="223">
        <v>2060290748</v>
      </c>
    </row>
    <row r="42" spans="1:30" ht="14.65" customHeight="1" x14ac:dyDescent="0.15">
      <c r="A42" s="7" t="s">
        <v>59</v>
      </c>
      <c r="D42" s="24"/>
      <c r="E42" s="19"/>
      <c r="F42" s="19" t="s">
        <v>60</v>
      </c>
      <c r="G42" s="19"/>
      <c r="H42" s="19"/>
      <c r="I42" s="19"/>
      <c r="J42" s="19"/>
      <c r="K42" s="19"/>
      <c r="L42" s="18"/>
      <c r="M42" s="18"/>
      <c r="N42" s="18"/>
      <c r="O42" s="18"/>
      <c r="P42" s="25">
        <v>264975</v>
      </c>
      <c r="Q42" s="26" t="s">
        <v>339</v>
      </c>
      <c r="R42" s="38"/>
      <c r="S42" s="38"/>
      <c r="T42" s="38"/>
      <c r="U42" s="38"/>
      <c r="V42" s="38"/>
      <c r="W42" s="38"/>
      <c r="X42" s="38"/>
      <c r="Y42" s="38"/>
      <c r="Z42" s="21"/>
      <c r="AA42" s="39"/>
      <c r="AC42" s="223"/>
      <c r="AD42" s="223">
        <f>IF(COUNTIF(AD43:AD54,"-")=COUNTA(AD43:AD54),"-",SUM(AD43,AD47:AD50,AD53:AD54))</f>
        <v>264975116151</v>
      </c>
    </row>
    <row r="43" spans="1:30" ht="14.65" customHeight="1" x14ac:dyDescent="0.15">
      <c r="A43" s="7" t="s">
        <v>61</v>
      </c>
      <c r="D43" s="24"/>
      <c r="E43" s="19"/>
      <c r="F43" s="19"/>
      <c r="G43" s="19" t="s">
        <v>62</v>
      </c>
      <c r="H43" s="19"/>
      <c r="I43" s="19"/>
      <c r="J43" s="19"/>
      <c r="K43" s="19"/>
      <c r="L43" s="18"/>
      <c r="M43" s="18"/>
      <c r="N43" s="18"/>
      <c r="O43" s="18"/>
      <c r="P43" s="25">
        <v>53118</v>
      </c>
      <c r="Q43" s="26" t="s">
        <v>339</v>
      </c>
      <c r="R43" s="38"/>
      <c r="S43" s="38"/>
      <c r="T43" s="38"/>
      <c r="U43" s="38"/>
      <c r="V43" s="38"/>
      <c r="W43" s="38"/>
      <c r="X43" s="38"/>
      <c r="Y43" s="38"/>
      <c r="Z43" s="21"/>
      <c r="AA43" s="39"/>
      <c r="AC43" s="223"/>
      <c r="AD43" s="223">
        <f>IF(COUNTIF(AD44:AD46,"-")=COUNTA(AD44:AD46),"-",SUM(AD44:AD46))</f>
        <v>53118449620</v>
      </c>
    </row>
    <row r="44" spans="1:30" ht="14.65" customHeight="1" x14ac:dyDescent="0.15">
      <c r="A44" s="7" t="s">
        <v>63</v>
      </c>
      <c r="D44" s="24"/>
      <c r="E44" s="19"/>
      <c r="F44" s="19"/>
      <c r="G44" s="19"/>
      <c r="H44" s="19" t="s">
        <v>64</v>
      </c>
      <c r="I44" s="19"/>
      <c r="J44" s="19"/>
      <c r="K44" s="19"/>
      <c r="L44" s="18"/>
      <c r="M44" s="18"/>
      <c r="N44" s="18"/>
      <c r="O44" s="18"/>
      <c r="P44" s="25">
        <v>1509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C44" s="223"/>
      <c r="AD44" s="223">
        <v>1508500000</v>
      </c>
    </row>
    <row r="45" spans="1:30" ht="14.65" customHeight="1" x14ac:dyDescent="0.15">
      <c r="A45" s="7" t="s">
        <v>65</v>
      </c>
      <c r="D45" s="24"/>
      <c r="E45" s="19"/>
      <c r="F45" s="19"/>
      <c r="G45" s="19"/>
      <c r="H45" s="19" t="s">
        <v>66</v>
      </c>
      <c r="I45" s="19"/>
      <c r="J45" s="19"/>
      <c r="K45" s="19"/>
      <c r="L45" s="18"/>
      <c r="M45" s="18"/>
      <c r="N45" s="18"/>
      <c r="O45" s="18"/>
      <c r="P45" s="25">
        <v>51610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C45" s="223"/>
      <c r="AD45" s="223">
        <v>51609949620</v>
      </c>
    </row>
    <row r="46" spans="1:30" ht="14.65" customHeight="1" x14ac:dyDescent="0.15">
      <c r="A46" s="7" t="s">
        <v>67</v>
      </c>
      <c r="D46" s="24"/>
      <c r="E46" s="19"/>
      <c r="F46" s="19"/>
      <c r="G46" s="19"/>
      <c r="H46" s="19" t="s">
        <v>35</v>
      </c>
      <c r="I46" s="19"/>
      <c r="J46" s="19"/>
      <c r="K46" s="19"/>
      <c r="L46" s="18"/>
      <c r="M46" s="18"/>
      <c r="N46" s="18"/>
      <c r="O46" s="18"/>
      <c r="P46" s="224" t="s">
        <v>346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C46" s="223"/>
      <c r="AD46" s="223">
        <v>0</v>
      </c>
    </row>
    <row r="47" spans="1:30" ht="14.65" customHeight="1" x14ac:dyDescent="0.15">
      <c r="A47" s="7" t="s">
        <v>68</v>
      </c>
      <c r="D47" s="24"/>
      <c r="E47" s="19"/>
      <c r="F47" s="19"/>
      <c r="G47" s="19" t="s">
        <v>69</v>
      </c>
      <c r="H47" s="19"/>
      <c r="I47" s="19"/>
      <c r="J47" s="19"/>
      <c r="K47" s="19"/>
      <c r="L47" s="18"/>
      <c r="M47" s="18"/>
      <c r="N47" s="18"/>
      <c r="O47" s="18"/>
      <c r="P47" s="25">
        <v>-484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C47" s="223"/>
      <c r="AD47" s="223">
        <v>-483994766</v>
      </c>
    </row>
    <row r="48" spans="1:30" ht="14.65" customHeight="1" x14ac:dyDescent="0.15">
      <c r="A48" s="7" t="s">
        <v>70</v>
      </c>
      <c r="D48" s="24"/>
      <c r="E48" s="19"/>
      <c r="F48" s="19"/>
      <c r="G48" s="19" t="s">
        <v>71</v>
      </c>
      <c r="H48" s="19"/>
      <c r="I48" s="19"/>
      <c r="J48" s="19"/>
      <c r="K48" s="18"/>
      <c r="L48" s="18"/>
      <c r="M48" s="18"/>
      <c r="N48" s="18"/>
      <c r="O48" s="18"/>
      <c r="P48" s="25">
        <v>4645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C48" s="223"/>
      <c r="AD48" s="223">
        <v>4644533438</v>
      </c>
    </row>
    <row r="49" spans="1:31" ht="14.65" customHeight="1" x14ac:dyDescent="0.15">
      <c r="A49" s="7" t="s">
        <v>72</v>
      </c>
      <c r="D49" s="24"/>
      <c r="E49" s="19"/>
      <c r="F49" s="19"/>
      <c r="G49" s="19" t="s">
        <v>73</v>
      </c>
      <c r="H49" s="19"/>
      <c r="I49" s="19"/>
      <c r="J49" s="19"/>
      <c r="K49" s="18"/>
      <c r="L49" s="18"/>
      <c r="M49" s="18"/>
      <c r="N49" s="18"/>
      <c r="O49" s="18"/>
      <c r="P49" s="25">
        <v>62006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C49" s="223"/>
      <c r="AD49" s="223">
        <v>62005680175</v>
      </c>
    </row>
    <row r="50" spans="1:31" ht="14.65" customHeight="1" x14ac:dyDescent="0.15">
      <c r="A50" s="7" t="s">
        <v>74</v>
      </c>
      <c r="D50" s="24"/>
      <c r="E50" s="19"/>
      <c r="F50" s="19"/>
      <c r="G50" s="19" t="s">
        <v>75</v>
      </c>
      <c r="H50" s="19"/>
      <c r="I50" s="19"/>
      <c r="J50" s="19"/>
      <c r="K50" s="18"/>
      <c r="L50" s="18"/>
      <c r="M50" s="18"/>
      <c r="N50" s="18"/>
      <c r="O50" s="18"/>
      <c r="P50" s="25">
        <v>148043</v>
      </c>
      <c r="Q50" s="26" t="s">
        <v>339</v>
      </c>
      <c r="R50" s="38"/>
      <c r="S50" s="38"/>
      <c r="T50" s="38"/>
      <c r="U50" s="38"/>
      <c r="V50" s="38"/>
      <c r="W50" s="38"/>
      <c r="X50" s="38"/>
      <c r="Y50" s="38"/>
      <c r="Z50" s="21"/>
      <c r="AA50" s="39"/>
      <c r="AC50" s="223"/>
      <c r="AD50" s="223">
        <f>IF(COUNTIF(AD51:AD52,"-")=COUNTA(AD51:AD52),"-",SUM(AD51:AD52))</f>
        <v>148042660954</v>
      </c>
    </row>
    <row r="51" spans="1:31" ht="14.65" customHeight="1" x14ac:dyDescent="0.15">
      <c r="A51" s="7" t="s">
        <v>76</v>
      </c>
      <c r="D51" s="24"/>
      <c r="E51" s="19"/>
      <c r="F51" s="19"/>
      <c r="G51" s="19"/>
      <c r="H51" s="19" t="s">
        <v>77</v>
      </c>
      <c r="I51" s="19"/>
      <c r="J51" s="19"/>
      <c r="K51" s="18"/>
      <c r="L51" s="18"/>
      <c r="M51" s="18"/>
      <c r="N51" s="18"/>
      <c r="O51" s="18"/>
      <c r="P51" s="25">
        <v>94379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C51" s="223"/>
      <c r="AD51" s="223">
        <v>94379214599</v>
      </c>
    </row>
    <row r="52" spans="1:31" ht="14.65" customHeight="1" x14ac:dyDescent="0.15">
      <c r="A52" s="7" t="s">
        <v>78</v>
      </c>
      <c r="D52" s="24"/>
      <c r="E52" s="18"/>
      <c r="F52" s="19"/>
      <c r="G52" s="19"/>
      <c r="H52" s="19" t="s">
        <v>35</v>
      </c>
      <c r="I52" s="19"/>
      <c r="J52" s="19"/>
      <c r="K52" s="18"/>
      <c r="L52" s="18"/>
      <c r="M52" s="18"/>
      <c r="N52" s="18"/>
      <c r="O52" s="18"/>
      <c r="P52" s="25">
        <v>53663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C52" s="223"/>
      <c r="AD52" s="223">
        <v>53663446355</v>
      </c>
    </row>
    <row r="53" spans="1:31" ht="14.65" customHeight="1" x14ac:dyDescent="0.15">
      <c r="A53" s="7" t="s">
        <v>79</v>
      </c>
      <c r="D53" s="24"/>
      <c r="E53" s="18"/>
      <c r="F53" s="19"/>
      <c r="G53" s="19" t="s">
        <v>35</v>
      </c>
      <c r="H53" s="19"/>
      <c r="I53" s="19"/>
      <c r="J53" s="19"/>
      <c r="K53" s="18"/>
      <c r="L53" s="18"/>
      <c r="M53" s="18"/>
      <c r="N53" s="18"/>
      <c r="O53" s="18"/>
      <c r="P53" s="224" t="s">
        <v>346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C53" s="223"/>
      <c r="AD53" s="223">
        <v>0</v>
      </c>
    </row>
    <row r="54" spans="1:31" ht="14.65" customHeight="1" x14ac:dyDescent="0.15">
      <c r="A54" s="7" t="s">
        <v>80</v>
      </c>
      <c r="D54" s="24"/>
      <c r="E54" s="18"/>
      <c r="F54" s="19"/>
      <c r="G54" s="19" t="s">
        <v>81</v>
      </c>
      <c r="H54" s="19"/>
      <c r="I54" s="19"/>
      <c r="J54" s="19"/>
      <c r="K54" s="18"/>
      <c r="L54" s="18"/>
      <c r="M54" s="18"/>
      <c r="N54" s="18"/>
      <c r="O54" s="18"/>
      <c r="P54" s="25">
        <v>-2352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C54" s="223"/>
      <c r="AD54" s="223">
        <v>-2352213270</v>
      </c>
    </row>
    <row r="55" spans="1:31" ht="14.65" customHeight="1" x14ac:dyDescent="0.15">
      <c r="A55" s="7" t="s">
        <v>82</v>
      </c>
      <c r="D55" s="24"/>
      <c r="E55" s="18" t="s">
        <v>83</v>
      </c>
      <c r="F55" s="19"/>
      <c r="G55" s="20"/>
      <c r="H55" s="20"/>
      <c r="I55" s="20"/>
      <c r="J55" s="18"/>
      <c r="K55" s="18"/>
      <c r="L55" s="18"/>
      <c r="M55" s="18"/>
      <c r="N55" s="18"/>
      <c r="O55" s="18"/>
      <c r="P55" s="25">
        <v>70943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C55" s="223"/>
      <c r="AD55" s="223">
        <f>IF(COUNTIF(AD56:AD64,"-")=COUNTA(AD56:AD64),"-",SUM(AD56:AD59,AD62:AD64))</f>
        <v>70942991453</v>
      </c>
    </row>
    <row r="56" spans="1:31" ht="14.65" customHeight="1" x14ac:dyDescent="0.15">
      <c r="A56" s="7" t="s">
        <v>84</v>
      </c>
      <c r="D56" s="24"/>
      <c r="E56" s="18"/>
      <c r="F56" s="19" t="s">
        <v>85</v>
      </c>
      <c r="G56" s="20"/>
      <c r="H56" s="20"/>
      <c r="I56" s="20"/>
      <c r="J56" s="18"/>
      <c r="K56" s="18"/>
      <c r="L56" s="18"/>
      <c r="M56" s="18"/>
      <c r="N56" s="18"/>
      <c r="O56" s="18"/>
      <c r="P56" s="25">
        <v>26044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C56" s="223"/>
      <c r="AD56" s="223">
        <v>26043655241</v>
      </c>
    </row>
    <row r="57" spans="1:31" ht="14.65" customHeight="1" x14ac:dyDescent="0.15">
      <c r="A57" s="7" t="s">
        <v>86</v>
      </c>
      <c r="D57" s="24"/>
      <c r="E57" s="18"/>
      <c r="F57" s="19" t="s">
        <v>87</v>
      </c>
      <c r="G57" s="19"/>
      <c r="H57" s="28"/>
      <c r="I57" s="19"/>
      <c r="J57" s="19"/>
      <c r="K57" s="18"/>
      <c r="L57" s="18"/>
      <c r="M57" s="18"/>
      <c r="N57" s="18"/>
      <c r="O57" s="18"/>
      <c r="P57" s="25">
        <v>805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C57" s="223"/>
      <c r="AD57" s="223">
        <v>805312389</v>
      </c>
    </row>
    <row r="58" spans="1:31" ht="14.65" customHeight="1" x14ac:dyDescent="0.15">
      <c r="A58" s="7">
        <v>1500000</v>
      </c>
      <c r="D58" s="24"/>
      <c r="E58" s="18"/>
      <c r="F58" s="19" t="s">
        <v>88</v>
      </c>
      <c r="G58" s="19"/>
      <c r="H58" s="19"/>
      <c r="I58" s="19"/>
      <c r="J58" s="19"/>
      <c r="K58" s="18"/>
      <c r="L58" s="18"/>
      <c r="M58" s="18"/>
      <c r="N58" s="18"/>
      <c r="O58" s="18"/>
      <c r="P58" s="25">
        <v>2269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C58" s="223"/>
      <c r="AD58" s="223">
        <v>2268956966</v>
      </c>
    </row>
    <row r="59" spans="1:31" ht="14.65" customHeight="1" x14ac:dyDescent="0.15">
      <c r="A59" s="7" t="s">
        <v>89</v>
      </c>
      <c r="D59" s="24"/>
      <c r="E59" s="19"/>
      <c r="F59" s="19" t="s">
        <v>75</v>
      </c>
      <c r="G59" s="19"/>
      <c r="H59" s="28"/>
      <c r="I59" s="19"/>
      <c r="J59" s="19"/>
      <c r="K59" s="18"/>
      <c r="L59" s="18"/>
      <c r="M59" s="18"/>
      <c r="N59" s="18"/>
      <c r="O59" s="18"/>
      <c r="P59" s="25">
        <v>41859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C59" s="223"/>
      <c r="AD59" s="223">
        <f>IF(COUNTIF(AD60:AD61,"-")=COUNTA(AD60:AD61),"-",SUM(AD60:AD61))</f>
        <v>41858887616</v>
      </c>
    </row>
    <row r="60" spans="1:31" ht="14.65" customHeight="1" x14ac:dyDescent="0.15">
      <c r="A60" s="7" t="s">
        <v>90</v>
      </c>
      <c r="D60" s="24"/>
      <c r="E60" s="19"/>
      <c r="F60" s="19"/>
      <c r="G60" s="19" t="s">
        <v>91</v>
      </c>
      <c r="H60" s="19"/>
      <c r="I60" s="19"/>
      <c r="J60" s="19"/>
      <c r="K60" s="18"/>
      <c r="L60" s="18"/>
      <c r="M60" s="18"/>
      <c r="N60" s="18"/>
      <c r="O60" s="18"/>
      <c r="P60" s="25">
        <v>17559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C60" s="223"/>
      <c r="AD60" s="223">
        <v>17558887616</v>
      </c>
    </row>
    <row r="61" spans="1:31" ht="14.65" customHeight="1" x14ac:dyDescent="0.15">
      <c r="A61" s="7" t="s">
        <v>92</v>
      </c>
      <c r="D61" s="24"/>
      <c r="E61" s="19"/>
      <c r="F61" s="19"/>
      <c r="G61" s="19" t="s">
        <v>77</v>
      </c>
      <c r="H61" s="19"/>
      <c r="I61" s="19"/>
      <c r="J61" s="19"/>
      <c r="K61" s="18"/>
      <c r="L61" s="18"/>
      <c r="M61" s="18"/>
      <c r="N61" s="18"/>
      <c r="O61" s="18"/>
      <c r="P61" s="25">
        <v>24300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C61" s="223"/>
      <c r="AD61" s="223">
        <v>24300000000</v>
      </c>
    </row>
    <row r="62" spans="1:31" ht="14.65" customHeight="1" x14ac:dyDescent="0.15">
      <c r="A62" s="7" t="s">
        <v>93</v>
      </c>
      <c r="D62" s="24"/>
      <c r="E62" s="19"/>
      <c r="F62" s="19" t="s">
        <v>94</v>
      </c>
      <c r="G62" s="19"/>
      <c r="H62" s="19"/>
      <c r="I62" s="19"/>
      <c r="J62" s="19"/>
      <c r="K62" s="18"/>
      <c r="L62" s="18"/>
      <c r="M62" s="18"/>
      <c r="N62" s="18"/>
      <c r="O62" s="18"/>
      <c r="P62" s="224" t="s">
        <v>346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C62" s="223"/>
      <c r="AD62" s="223">
        <v>0</v>
      </c>
    </row>
    <row r="63" spans="1:31" ht="14.65" customHeight="1" x14ac:dyDescent="0.15">
      <c r="A63" s="7" t="s">
        <v>95</v>
      </c>
      <c r="D63" s="24"/>
      <c r="E63" s="19"/>
      <c r="F63" s="19" t="s">
        <v>35</v>
      </c>
      <c r="G63" s="19"/>
      <c r="H63" s="28"/>
      <c r="I63" s="19"/>
      <c r="J63" s="19"/>
      <c r="K63" s="18"/>
      <c r="L63" s="18"/>
      <c r="M63" s="18"/>
      <c r="N63" s="18"/>
      <c r="O63" s="18"/>
      <c r="P63" s="224" t="s">
        <v>346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C63" s="223"/>
      <c r="AD63" s="223">
        <v>0</v>
      </c>
    </row>
    <row r="64" spans="1:31" ht="14.65" customHeight="1" thickBot="1" x14ac:dyDescent="0.2">
      <c r="A64" s="7" t="s">
        <v>96</v>
      </c>
      <c r="B64" s="7" t="s">
        <v>126</v>
      </c>
      <c r="D64" s="24"/>
      <c r="E64" s="19"/>
      <c r="F64" s="38" t="s">
        <v>81</v>
      </c>
      <c r="G64" s="19"/>
      <c r="H64" s="19"/>
      <c r="I64" s="19"/>
      <c r="J64" s="19"/>
      <c r="K64" s="18"/>
      <c r="L64" s="18"/>
      <c r="M64" s="18"/>
      <c r="N64" s="18"/>
      <c r="O64" s="18"/>
      <c r="P64" s="25">
        <v>-34</v>
      </c>
      <c r="Q64" s="26"/>
      <c r="R64" s="237" t="s">
        <v>127</v>
      </c>
      <c r="S64" s="238"/>
      <c r="T64" s="238"/>
      <c r="U64" s="238"/>
      <c r="V64" s="238"/>
      <c r="W64" s="238"/>
      <c r="X64" s="238"/>
      <c r="Y64" s="239"/>
      <c r="Z64" s="40">
        <v>1537841</v>
      </c>
      <c r="AA64" s="41"/>
      <c r="AC64" s="223"/>
      <c r="AD64" s="223">
        <v>-33820759</v>
      </c>
      <c r="AE64" s="9" t="e">
        <f>IF(AND(AE27="-",AE28="-",#REF!="-"),"-",SUM(AE27,AE28,#REF!))</f>
        <v>#REF!</v>
      </c>
    </row>
    <row r="65" spans="1:31" ht="14.65" customHeight="1" thickBot="1" x14ac:dyDescent="0.2">
      <c r="A65" s="7" t="s">
        <v>1</v>
      </c>
      <c r="B65" s="7" t="s">
        <v>97</v>
      </c>
      <c r="D65" s="240" t="s">
        <v>2</v>
      </c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2"/>
      <c r="P65" s="42">
        <v>3505145</v>
      </c>
      <c r="Q65" s="43"/>
      <c r="R65" s="228" t="s">
        <v>322</v>
      </c>
      <c r="S65" s="229"/>
      <c r="T65" s="229"/>
      <c r="U65" s="229"/>
      <c r="V65" s="229"/>
      <c r="W65" s="229"/>
      <c r="X65" s="229"/>
      <c r="Y65" s="243"/>
      <c r="Z65" s="42">
        <v>3505145</v>
      </c>
      <c r="AA65" s="44"/>
      <c r="AC65" s="223"/>
      <c r="AD65" s="223" t="e">
        <f>IF(AND(AD10="-",AD55="-",#REF!="-"),"-",SUM(AD10,AD55,#REF!))</f>
        <v>#REF!</v>
      </c>
      <c r="AE65" s="9" t="e">
        <f>IF(AND(AE25="-",AE64="-"),"-",SUM(AE25,AE64))</f>
        <v>#REF!</v>
      </c>
    </row>
    <row r="66" spans="1:31" ht="14.65" customHeight="1" x14ac:dyDescent="0.15"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Z66" s="18"/>
      <c r="AA66" s="18"/>
      <c r="AC66" s="223"/>
    </row>
    <row r="67" spans="1:31" ht="14.65" customHeight="1" x14ac:dyDescent="0.15">
      <c r="D67" s="46"/>
      <c r="E67" s="47" t="s">
        <v>323</v>
      </c>
      <c r="F67" s="4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Z67" s="45"/>
      <c r="AA67" s="45"/>
      <c r="AC67" s="223"/>
    </row>
    <row r="68" spans="1:31" ht="14.65" customHeight="1" x14ac:dyDescent="0.15">
      <c r="AC68" s="223"/>
    </row>
    <row r="69" spans="1:31" ht="14.65" customHeight="1" x14ac:dyDescent="0.15">
      <c r="AC69" s="223"/>
    </row>
    <row r="70" spans="1:31" ht="14.65" customHeight="1" x14ac:dyDescent="0.15">
      <c r="AC70" s="223"/>
    </row>
    <row r="71" spans="1:31" ht="14.65" customHeight="1" x14ac:dyDescent="0.15">
      <c r="AC71" s="223"/>
    </row>
    <row r="72" spans="1:31" ht="14.65" customHeight="1" x14ac:dyDescent="0.15">
      <c r="AC72" s="223"/>
    </row>
    <row r="73" spans="1:31" ht="16.5" customHeight="1" x14ac:dyDescent="0.15">
      <c r="AC73" s="223"/>
    </row>
    <row r="74" spans="1:31" ht="14.65" customHeight="1" x14ac:dyDescent="0.15">
      <c r="AC74" s="223"/>
    </row>
    <row r="75" spans="1:31" ht="9.75" customHeight="1" x14ac:dyDescent="0.15"/>
    <row r="76" spans="1:31" ht="14.65" customHeight="1" x14ac:dyDescent="0.15"/>
  </sheetData>
  <mergeCells count="11">
    <mergeCell ref="R25:Y25"/>
    <mergeCell ref="R30:Y30"/>
    <mergeCell ref="R64:Y64"/>
    <mergeCell ref="D65:O65"/>
    <mergeCell ref="R65:Y65"/>
    <mergeCell ref="D5:AA5"/>
    <mergeCell ref="D6:AA6"/>
    <mergeCell ref="D8:O8"/>
    <mergeCell ref="P8:Q8"/>
    <mergeCell ref="R8:Y8"/>
    <mergeCell ref="Z8:AA8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4:AC46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50" hidden="1" customWidth="1"/>
    <col min="2" max="2" width="14.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4" spans="1:29" x14ac:dyDescent="0.15">
      <c r="A4" s="1"/>
      <c r="C4" s="48"/>
      <c r="D4" s="48"/>
      <c r="E4" s="48"/>
      <c r="F4" s="48"/>
      <c r="G4" s="48"/>
      <c r="H4" s="48"/>
      <c r="I4" s="48"/>
      <c r="J4" s="3"/>
      <c r="K4" s="3"/>
      <c r="L4" s="3"/>
      <c r="M4" s="3"/>
      <c r="N4" s="3"/>
      <c r="O4" s="3"/>
      <c r="P4" s="49"/>
    </row>
    <row r="5" spans="1:29" ht="24" x14ac:dyDescent="0.2">
      <c r="C5" s="244" t="s">
        <v>334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51"/>
    </row>
    <row r="6" spans="1:29" ht="17.25" x14ac:dyDescent="0.2">
      <c r="C6" s="245" t="s">
        <v>335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51"/>
    </row>
    <row r="7" spans="1:29" ht="17.25" x14ac:dyDescent="0.2">
      <c r="C7" s="245" t="s">
        <v>336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51"/>
    </row>
    <row r="8" spans="1:29" ht="18" thickBot="1" x14ac:dyDescent="0.25">
      <c r="C8" s="52"/>
      <c r="D8" s="51"/>
      <c r="E8" s="51"/>
      <c r="F8" s="51"/>
      <c r="G8" s="51"/>
      <c r="H8" s="51"/>
      <c r="I8" s="51"/>
      <c r="J8" s="51"/>
      <c r="K8" s="51"/>
      <c r="L8" s="51"/>
      <c r="M8" s="53"/>
      <c r="N8" s="51"/>
      <c r="O8" s="53" t="s">
        <v>333</v>
      </c>
      <c r="P8" s="51"/>
    </row>
    <row r="9" spans="1:29" ht="18" thickBot="1" x14ac:dyDescent="0.25">
      <c r="A9" s="50" t="s">
        <v>314</v>
      </c>
      <c r="C9" s="246" t="s">
        <v>0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8" t="s">
        <v>316</v>
      </c>
      <c r="O9" s="249"/>
      <c r="P9" s="51"/>
    </row>
    <row r="10" spans="1:29" x14ac:dyDescent="0.15">
      <c r="A10" s="50" t="s">
        <v>135</v>
      </c>
      <c r="C10" s="54"/>
      <c r="D10" s="55" t="s">
        <v>136</v>
      </c>
      <c r="E10" s="55"/>
      <c r="F10" s="56"/>
      <c r="G10" s="55"/>
      <c r="H10" s="55"/>
      <c r="I10" s="55"/>
      <c r="J10" s="55"/>
      <c r="K10" s="56"/>
      <c r="L10" s="56"/>
      <c r="M10" s="56"/>
      <c r="N10" s="57">
        <v>687922</v>
      </c>
      <c r="O10" s="58"/>
      <c r="P10" s="59"/>
      <c r="R10" s="6">
        <f>IF(AND(R11="-",R26="-"),"-",SUM(R11,R26))</f>
        <v>687921805039</v>
      </c>
      <c r="AC10" s="217"/>
    </row>
    <row r="11" spans="1:29" x14ac:dyDescent="0.15">
      <c r="A11" s="50" t="s">
        <v>137</v>
      </c>
      <c r="C11" s="54"/>
      <c r="D11" s="55"/>
      <c r="E11" s="55" t="s">
        <v>138</v>
      </c>
      <c r="F11" s="55"/>
      <c r="G11" s="55"/>
      <c r="H11" s="55"/>
      <c r="I11" s="55"/>
      <c r="J11" s="55"/>
      <c r="K11" s="56"/>
      <c r="L11" s="56"/>
      <c r="M11" s="56"/>
      <c r="N11" s="57">
        <v>407937</v>
      </c>
      <c r="O11" s="60"/>
      <c r="P11" s="59"/>
      <c r="R11" s="6">
        <f>IF(COUNTIF(R12:R25,"-")=COUNTA(R12:R25),"-",SUM(R12,R17,R22))</f>
        <v>407936744059</v>
      </c>
      <c r="AC11" s="217"/>
    </row>
    <row r="12" spans="1:29" x14ac:dyDescent="0.15">
      <c r="A12" s="50" t="s">
        <v>139</v>
      </c>
      <c r="C12" s="54"/>
      <c r="D12" s="55"/>
      <c r="E12" s="55"/>
      <c r="F12" s="55" t="s">
        <v>140</v>
      </c>
      <c r="G12" s="55"/>
      <c r="H12" s="55"/>
      <c r="I12" s="55"/>
      <c r="J12" s="55"/>
      <c r="K12" s="56"/>
      <c r="L12" s="56"/>
      <c r="M12" s="56"/>
      <c r="N12" s="57">
        <v>221713</v>
      </c>
      <c r="O12" s="60"/>
      <c r="P12" s="59"/>
      <c r="R12" s="6">
        <f>IF(COUNTIF(R13:R16,"-")=COUNTA(R13:R16),"-",SUM(R13:R16))</f>
        <v>221712729787</v>
      </c>
      <c r="AC12" s="217"/>
    </row>
    <row r="13" spans="1:29" x14ac:dyDescent="0.15">
      <c r="A13" s="50" t="s">
        <v>141</v>
      </c>
      <c r="C13" s="54"/>
      <c r="D13" s="55"/>
      <c r="E13" s="55"/>
      <c r="F13" s="55"/>
      <c r="G13" s="55" t="s">
        <v>142</v>
      </c>
      <c r="H13" s="55"/>
      <c r="I13" s="55"/>
      <c r="J13" s="55"/>
      <c r="K13" s="56"/>
      <c r="L13" s="56"/>
      <c r="M13" s="56"/>
      <c r="N13" s="57">
        <v>192220</v>
      </c>
      <c r="O13" s="60"/>
      <c r="P13" s="59"/>
      <c r="R13" s="6">
        <v>192219572479</v>
      </c>
      <c r="AC13" s="217"/>
    </row>
    <row r="14" spans="1:29" x14ac:dyDescent="0.15">
      <c r="A14" s="50" t="s">
        <v>143</v>
      </c>
      <c r="C14" s="54"/>
      <c r="D14" s="55"/>
      <c r="E14" s="55"/>
      <c r="F14" s="55"/>
      <c r="G14" s="55" t="s">
        <v>144</v>
      </c>
      <c r="H14" s="55"/>
      <c r="I14" s="55"/>
      <c r="J14" s="55"/>
      <c r="K14" s="56"/>
      <c r="L14" s="56"/>
      <c r="M14" s="56"/>
      <c r="N14" s="57">
        <v>16889</v>
      </c>
      <c r="O14" s="60"/>
      <c r="P14" s="59"/>
      <c r="R14" s="6">
        <v>16889098000</v>
      </c>
      <c r="AC14" s="217"/>
    </row>
    <row r="15" spans="1:29" x14ac:dyDescent="0.15">
      <c r="A15" s="50" t="s">
        <v>145</v>
      </c>
      <c r="C15" s="54"/>
      <c r="D15" s="55"/>
      <c r="E15" s="55"/>
      <c r="F15" s="55"/>
      <c r="G15" s="55" t="s">
        <v>146</v>
      </c>
      <c r="H15" s="55"/>
      <c r="I15" s="55"/>
      <c r="J15" s="55"/>
      <c r="K15" s="56"/>
      <c r="L15" s="56"/>
      <c r="M15" s="56"/>
      <c r="N15" s="57">
        <v>8763</v>
      </c>
      <c r="O15" s="60"/>
      <c r="P15" s="59"/>
      <c r="R15" s="6">
        <v>8763499286</v>
      </c>
      <c r="AC15" s="217"/>
    </row>
    <row r="16" spans="1:29" x14ac:dyDescent="0.15">
      <c r="A16" s="50" t="s">
        <v>147</v>
      </c>
      <c r="C16" s="54"/>
      <c r="D16" s="55"/>
      <c r="E16" s="55"/>
      <c r="F16" s="55"/>
      <c r="G16" s="55" t="s">
        <v>35</v>
      </c>
      <c r="H16" s="55"/>
      <c r="I16" s="55"/>
      <c r="J16" s="55"/>
      <c r="K16" s="56"/>
      <c r="L16" s="56"/>
      <c r="M16" s="56"/>
      <c r="N16" s="57">
        <v>3841</v>
      </c>
      <c r="O16" s="60"/>
      <c r="P16" s="59"/>
      <c r="R16" s="6">
        <v>3840560022</v>
      </c>
      <c r="AC16" s="217"/>
    </row>
    <row r="17" spans="1:29" x14ac:dyDescent="0.15">
      <c r="A17" s="50" t="s">
        <v>148</v>
      </c>
      <c r="C17" s="54"/>
      <c r="D17" s="55"/>
      <c r="E17" s="55"/>
      <c r="F17" s="55" t="s">
        <v>149</v>
      </c>
      <c r="G17" s="55"/>
      <c r="H17" s="55"/>
      <c r="I17" s="55"/>
      <c r="J17" s="55"/>
      <c r="K17" s="56"/>
      <c r="L17" s="56"/>
      <c r="M17" s="56"/>
      <c r="N17" s="57">
        <v>169116</v>
      </c>
      <c r="O17" s="60"/>
      <c r="P17" s="59"/>
      <c r="R17" s="6">
        <f>IF(COUNTIF(R18:R21,"-")=COUNTA(R18:R21),"-",SUM(R18:R21))</f>
        <v>169115826153</v>
      </c>
      <c r="AC17" s="217"/>
    </row>
    <row r="18" spans="1:29" x14ac:dyDescent="0.15">
      <c r="A18" s="50" t="s">
        <v>150</v>
      </c>
      <c r="C18" s="54"/>
      <c r="D18" s="55"/>
      <c r="E18" s="55"/>
      <c r="F18" s="55"/>
      <c r="G18" s="55" t="s">
        <v>151</v>
      </c>
      <c r="H18" s="55"/>
      <c r="I18" s="55"/>
      <c r="J18" s="55"/>
      <c r="K18" s="56"/>
      <c r="L18" s="56"/>
      <c r="M18" s="56"/>
      <c r="N18" s="57">
        <v>33366</v>
      </c>
      <c r="O18" s="60"/>
      <c r="P18" s="59"/>
      <c r="R18" s="6">
        <v>33365883768</v>
      </c>
      <c r="AC18" s="217"/>
    </row>
    <row r="19" spans="1:29" x14ac:dyDescent="0.15">
      <c r="A19" s="50" t="s">
        <v>152</v>
      </c>
      <c r="C19" s="54"/>
      <c r="D19" s="55"/>
      <c r="E19" s="55"/>
      <c r="F19" s="55"/>
      <c r="G19" s="55" t="s">
        <v>153</v>
      </c>
      <c r="H19" s="55"/>
      <c r="I19" s="55"/>
      <c r="J19" s="55"/>
      <c r="K19" s="56"/>
      <c r="L19" s="56"/>
      <c r="M19" s="56"/>
      <c r="N19" s="57">
        <v>9338</v>
      </c>
      <c r="O19" s="60"/>
      <c r="P19" s="59"/>
      <c r="R19" s="6">
        <v>9337536239</v>
      </c>
      <c r="AC19" s="217"/>
    </row>
    <row r="20" spans="1:29" x14ac:dyDescent="0.15">
      <c r="A20" s="50" t="s">
        <v>154</v>
      </c>
      <c r="C20" s="54"/>
      <c r="D20" s="55"/>
      <c r="E20" s="55"/>
      <c r="F20" s="55"/>
      <c r="G20" s="55" t="s">
        <v>155</v>
      </c>
      <c r="H20" s="55"/>
      <c r="I20" s="55"/>
      <c r="J20" s="55"/>
      <c r="K20" s="56"/>
      <c r="L20" s="56"/>
      <c r="M20" s="56"/>
      <c r="N20" s="57">
        <v>126412</v>
      </c>
      <c r="O20" s="60"/>
      <c r="P20" s="59"/>
      <c r="R20" s="6">
        <v>126412406146</v>
      </c>
      <c r="AC20" s="217"/>
    </row>
    <row r="21" spans="1:29" x14ac:dyDescent="0.15">
      <c r="A21" s="50" t="s">
        <v>156</v>
      </c>
      <c r="C21" s="54"/>
      <c r="D21" s="55"/>
      <c r="E21" s="55"/>
      <c r="F21" s="55"/>
      <c r="G21" s="55" t="s">
        <v>35</v>
      </c>
      <c r="H21" s="55"/>
      <c r="I21" s="55"/>
      <c r="J21" s="55"/>
      <c r="K21" s="56"/>
      <c r="L21" s="56"/>
      <c r="M21" s="56"/>
      <c r="N21" s="57" t="s">
        <v>337</v>
      </c>
      <c r="O21" s="60"/>
      <c r="P21" s="59"/>
      <c r="R21" s="6" t="s">
        <v>11</v>
      </c>
      <c r="AC21" s="217"/>
    </row>
    <row r="22" spans="1:29" x14ac:dyDescent="0.15">
      <c r="A22" s="50" t="s">
        <v>157</v>
      </c>
      <c r="C22" s="54"/>
      <c r="D22" s="55"/>
      <c r="E22" s="55"/>
      <c r="F22" s="55" t="s">
        <v>158</v>
      </c>
      <c r="G22" s="55"/>
      <c r="H22" s="55"/>
      <c r="I22" s="55"/>
      <c r="J22" s="55"/>
      <c r="K22" s="56"/>
      <c r="L22" s="56"/>
      <c r="M22" s="56"/>
      <c r="N22" s="57">
        <v>17108</v>
      </c>
      <c r="O22" s="60"/>
      <c r="P22" s="59"/>
      <c r="R22" s="6">
        <f>IF(COUNTIF(R23:R25,"-")=COUNTA(R23:R25),"-",SUM(R23:R25))</f>
        <v>17108188119</v>
      </c>
      <c r="AC22" s="217"/>
    </row>
    <row r="23" spans="1:29" x14ac:dyDescent="0.15">
      <c r="A23" s="50" t="s">
        <v>159</v>
      </c>
      <c r="C23" s="54"/>
      <c r="D23" s="55"/>
      <c r="E23" s="55"/>
      <c r="F23" s="56"/>
      <c r="G23" s="56" t="s">
        <v>160</v>
      </c>
      <c r="H23" s="56"/>
      <c r="I23" s="55"/>
      <c r="J23" s="55"/>
      <c r="K23" s="56"/>
      <c r="L23" s="56"/>
      <c r="M23" s="56"/>
      <c r="N23" s="57">
        <v>13026</v>
      </c>
      <c r="O23" s="60"/>
      <c r="P23" s="59"/>
      <c r="R23" s="6">
        <v>13025995281</v>
      </c>
      <c r="AC23" s="217"/>
    </row>
    <row r="24" spans="1:29" x14ac:dyDescent="0.15">
      <c r="A24" s="50" t="s">
        <v>161</v>
      </c>
      <c r="C24" s="54"/>
      <c r="D24" s="55"/>
      <c r="E24" s="55"/>
      <c r="F24" s="56"/>
      <c r="G24" s="55" t="s">
        <v>162</v>
      </c>
      <c r="H24" s="55"/>
      <c r="I24" s="55"/>
      <c r="J24" s="55"/>
      <c r="K24" s="56"/>
      <c r="L24" s="56"/>
      <c r="M24" s="56"/>
      <c r="N24" s="57">
        <v>173</v>
      </c>
      <c r="O24" s="60"/>
      <c r="P24" s="59"/>
      <c r="R24" s="6">
        <v>173388313</v>
      </c>
      <c r="AC24" s="217"/>
    </row>
    <row r="25" spans="1:29" x14ac:dyDescent="0.15">
      <c r="A25" s="50" t="s">
        <v>163</v>
      </c>
      <c r="C25" s="54"/>
      <c r="D25" s="55"/>
      <c r="E25" s="55"/>
      <c r="F25" s="56"/>
      <c r="G25" s="55" t="s">
        <v>35</v>
      </c>
      <c r="H25" s="55"/>
      <c r="I25" s="55"/>
      <c r="J25" s="55"/>
      <c r="K25" s="56"/>
      <c r="L25" s="56"/>
      <c r="M25" s="56"/>
      <c r="N25" s="57">
        <v>3909</v>
      </c>
      <c r="O25" s="60"/>
      <c r="P25" s="59"/>
      <c r="R25" s="6">
        <v>3908804525</v>
      </c>
      <c r="AC25" s="217"/>
    </row>
    <row r="26" spans="1:29" x14ac:dyDescent="0.15">
      <c r="A26" s="50" t="s">
        <v>164</v>
      </c>
      <c r="C26" s="54"/>
      <c r="D26" s="55"/>
      <c r="E26" s="56" t="s">
        <v>165</v>
      </c>
      <c r="F26" s="56"/>
      <c r="G26" s="55"/>
      <c r="H26" s="55"/>
      <c r="I26" s="55"/>
      <c r="J26" s="55"/>
      <c r="K26" s="56"/>
      <c r="L26" s="56"/>
      <c r="M26" s="56"/>
      <c r="N26" s="57">
        <v>279985</v>
      </c>
      <c r="O26" s="60"/>
      <c r="P26" s="59"/>
      <c r="R26" s="6">
        <f>IF(COUNTIF(R27:R30,"-")=COUNTA(R27:R30),"-",SUM(R27:R30))</f>
        <v>279985060980</v>
      </c>
      <c r="AC26" s="217"/>
    </row>
    <row r="27" spans="1:29" x14ac:dyDescent="0.15">
      <c r="A27" s="50" t="s">
        <v>166</v>
      </c>
      <c r="C27" s="54"/>
      <c r="D27" s="55"/>
      <c r="E27" s="55"/>
      <c r="F27" s="55" t="s">
        <v>167</v>
      </c>
      <c r="G27" s="55"/>
      <c r="H27" s="55"/>
      <c r="I27" s="55"/>
      <c r="J27" s="55"/>
      <c r="K27" s="56"/>
      <c r="L27" s="56"/>
      <c r="M27" s="56"/>
      <c r="N27" s="57">
        <v>205295</v>
      </c>
      <c r="O27" s="60"/>
      <c r="P27" s="59"/>
      <c r="R27" s="6">
        <v>205295469245</v>
      </c>
      <c r="AC27" s="217"/>
    </row>
    <row r="28" spans="1:29" x14ac:dyDescent="0.15">
      <c r="A28" s="50" t="s">
        <v>168</v>
      </c>
      <c r="C28" s="54"/>
      <c r="D28" s="55"/>
      <c r="E28" s="55"/>
      <c r="F28" s="55" t="s">
        <v>169</v>
      </c>
      <c r="G28" s="55"/>
      <c r="H28" s="55"/>
      <c r="I28" s="55"/>
      <c r="J28" s="55"/>
      <c r="K28" s="56"/>
      <c r="L28" s="56"/>
      <c r="M28" s="56"/>
      <c r="N28" s="57">
        <v>26482</v>
      </c>
      <c r="O28" s="60"/>
      <c r="P28" s="59"/>
      <c r="R28" s="6">
        <v>26481743568</v>
      </c>
      <c r="AC28" s="217"/>
    </row>
    <row r="29" spans="1:29" x14ac:dyDescent="0.15">
      <c r="A29" s="50" t="s">
        <v>170</v>
      </c>
      <c r="C29" s="54"/>
      <c r="D29" s="55"/>
      <c r="E29" s="55"/>
      <c r="F29" s="55" t="s">
        <v>171</v>
      </c>
      <c r="G29" s="55"/>
      <c r="H29" s="55"/>
      <c r="I29" s="55"/>
      <c r="J29" s="55"/>
      <c r="K29" s="56"/>
      <c r="L29" s="56"/>
      <c r="M29" s="56"/>
      <c r="N29" s="57">
        <v>11972</v>
      </c>
      <c r="O29" s="60"/>
      <c r="P29" s="59"/>
      <c r="R29" s="6">
        <v>11972127288</v>
      </c>
      <c r="AC29" s="217"/>
    </row>
    <row r="30" spans="1:29" x14ac:dyDescent="0.15">
      <c r="A30" s="50" t="s">
        <v>172</v>
      </c>
      <c r="C30" s="54"/>
      <c r="D30" s="55"/>
      <c r="E30" s="55"/>
      <c r="F30" s="55" t="s">
        <v>35</v>
      </c>
      <c r="G30" s="55"/>
      <c r="H30" s="55"/>
      <c r="I30" s="55"/>
      <c r="J30" s="55"/>
      <c r="K30" s="56"/>
      <c r="L30" s="56"/>
      <c r="M30" s="56"/>
      <c r="N30" s="57">
        <v>36236</v>
      </c>
      <c r="O30" s="60"/>
      <c r="P30" s="59"/>
      <c r="R30" s="6">
        <v>36235720879</v>
      </c>
      <c r="AC30" s="217"/>
    </row>
    <row r="31" spans="1:29" x14ac:dyDescent="0.15">
      <c r="A31" s="50" t="s">
        <v>173</v>
      </c>
      <c r="C31" s="54"/>
      <c r="D31" s="55" t="s">
        <v>174</v>
      </c>
      <c r="E31" s="55"/>
      <c r="F31" s="55"/>
      <c r="G31" s="55"/>
      <c r="H31" s="55"/>
      <c r="I31" s="55"/>
      <c r="J31" s="55"/>
      <c r="K31" s="56"/>
      <c r="L31" s="56"/>
      <c r="M31" s="56"/>
      <c r="N31" s="57">
        <v>22953</v>
      </c>
      <c r="O31" s="60" t="s">
        <v>339</v>
      </c>
      <c r="P31" s="59"/>
      <c r="R31" s="6">
        <f>IF(COUNTIF(R32:R33,"-")=COUNTA(R32:R33),"-",SUM(R32:R33))</f>
        <v>22953154932</v>
      </c>
      <c r="AC31" s="217"/>
    </row>
    <row r="32" spans="1:29" x14ac:dyDescent="0.15">
      <c r="A32" s="50" t="s">
        <v>175</v>
      </c>
      <c r="C32" s="54"/>
      <c r="D32" s="55"/>
      <c r="E32" s="55" t="s">
        <v>176</v>
      </c>
      <c r="F32" s="55"/>
      <c r="G32" s="55"/>
      <c r="H32" s="55"/>
      <c r="I32" s="55"/>
      <c r="J32" s="55"/>
      <c r="K32" s="61"/>
      <c r="L32" s="61"/>
      <c r="M32" s="61"/>
      <c r="N32" s="57">
        <v>11803</v>
      </c>
      <c r="O32" s="60"/>
      <c r="P32" s="59"/>
      <c r="R32" s="6">
        <v>11802579533</v>
      </c>
      <c r="AC32" s="217"/>
    </row>
    <row r="33" spans="1:29" x14ac:dyDescent="0.15">
      <c r="A33" s="50" t="s">
        <v>177</v>
      </c>
      <c r="C33" s="54"/>
      <c r="D33" s="55"/>
      <c r="E33" s="55" t="s">
        <v>35</v>
      </c>
      <c r="F33" s="55"/>
      <c r="G33" s="56"/>
      <c r="H33" s="55"/>
      <c r="I33" s="55"/>
      <c r="J33" s="55"/>
      <c r="K33" s="61"/>
      <c r="L33" s="61"/>
      <c r="M33" s="61"/>
      <c r="N33" s="57">
        <v>11151</v>
      </c>
      <c r="O33" s="60"/>
      <c r="P33" s="59"/>
      <c r="R33" s="6">
        <v>11150575399</v>
      </c>
      <c r="AC33" s="217"/>
    </row>
    <row r="34" spans="1:29" x14ac:dyDescent="0.15">
      <c r="A34" s="50" t="s">
        <v>133</v>
      </c>
      <c r="C34" s="62" t="s">
        <v>134</v>
      </c>
      <c r="D34" s="63"/>
      <c r="E34" s="63"/>
      <c r="F34" s="63"/>
      <c r="G34" s="63"/>
      <c r="H34" s="63"/>
      <c r="I34" s="63"/>
      <c r="J34" s="63"/>
      <c r="K34" s="64"/>
      <c r="L34" s="64"/>
      <c r="M34" s="64"/>
      <c r="N34" s="65">
        <v>-664969</v>
      </c>
      <c r="O34" s="66"/>
      <c r="P34" s="59"/>
      <c r="R34" s="6">
        <f>IF(COUNTIF(R10:R31,"-")=COUNTA(R10:R31),"-",SUM(R31)-SUM(R10))</f>
        <v>-664968650107</v>
      </c>
      <c r="AC34" s="217"/>
    </row>
    <row r="35" spans="1:29" x14ac:dyDescent="0.15">
      <c r="A35" s="50" t="s">
        <v>180</v>
      </c>
      <c r="C35" s="54"/>
      <c r="D35" s="55" t="s">
        <v>181</v>
      </c>
      <c r="E35" s="55"/>
      <c r="F35" s="56"/>
      <c r="G35" s="55"/>
      <c r="H35" s="55"/>
      <c r="I35" s="55"/>
      <c r="J35" s="55"/>
      <c r="K35" s="56"/>
      <c r="L35" s="56"/>
      <c r="M35" s="56"/>
      <c r="N35" s="57">
        <v>4460</v>
      </c>
      <c r="O35" s="58" t="s">
        <v>339</v>
      </c>
      <c r="P35" s="59"/>
      <c r="R35" s="6">
        <f>IF(COUNTIF(R36:R40,"-")=COUNTA(R36:R40),"-",SUM(R36:R40))</f>
        <v>4460160665</v>
      </c>
      <c r="AC35" s="217"/>
    </row>
    <row r="36" spans="1:29" x14ac:dyDescent="0.15">
      <c r="A36" s="50" t="s">
        <v>182</v>
      </c>
      <c r="C36" s="54"/>
      <c r="D36" s="55"/>
      <c r="E36" s="56" t="s">
        <v>183</v>
      </c>
      <c r="F36" s="56"/>
      <c r="G36" s="55"/>
      <c r="H36" s="55"/>
      <c r="I36" s="55"/>
      <c r="J36" s="55"/>
      <c r="K36" s="56"/>
      <c r="L36" s="56"/>
      <c r="M36" s="56"/>
      <c r="N36" s="57">
        <v>4231</v>
      </c>
      <c r="O36" s="60"/>
      <c r="P36" s="59"/>
      <c r="R36" s="6">
        <v>4231333025</v>
      </c>
      <c r="AC36" s="217"/>
    </row>
    <row r="37" spans="1:29" x14ac:dyDescent="0.15">
      <c r="A37" s="50" t="s">
        <v>184</v>
      </c>
      <c r="C37" s="54"/>
      <c r="D37" s="55"/>
      <c r="E37" s="56" t="s">
        <v>185</v>
      </c>
      <c r="F37" s="56"/>
      <c r="G37" s="55"/>
      <c r="H37" s="55"/>
      <c r="I37" s="55"/>
      <c r="J37" s="55"/>
      <c r="K37" s="56"/>
      <c r="L37" s="56"/>
      <c r="M37" s="56"/>
      <c r="N37" s="57">
        <v>196</v>
      </c>
      <c r="O37" s="60"/>
      <c r="P37" s="59"/>
      <c r="R37" s="6">
        <v>196046835</v>
      </c>
      <c r="AC37" s="217"/>
    </row>
    <row r="38" spans="1:29" x14ac:dyDescent="0.15">
      <c r="A38" s="50" t="s">
        <v>186</v>
      </c>
      <c r="C38" s="54"/>
      <c r="D38" s="55"/>
      <c r="E38" s="56" t="s">
        <v>187</v>
      </c>
      <c r="F38" s="56"/>
      <c r="G38" s="55"/>
      <c r="H38" s="56"/>
      <c r="I38" s="55"/>
      <c r="J38" s="55"/>
      <c r="K38" s="56"/>
      <c r="L38" s="56"/>
      <c r="M38" s="56"/>
      <c r="N38" s="57">
        <v>13</v>
      </c>
      <c r="O38" s="60"/>
      <c r="P38" s="59"/>
      <c r="R38" s="6">
        <v>13426128</v>
      </c>
      <c r="AC38" s="217"/>
    </row>
    <row r="39" spans="1:29" x14ac:dyDescent="0.15">
      <c r="A39" s="50" t="s">
        <v>188</v>
      </c>
      <c r="C39" s="54"/>
      <c r="D39" s="55"/>
      <c r="E39" s="55" t="s">
        <v>189</v>
      </c>
      <c r="F39" s="55"/>
      <c r="G39" s="55"/>
      <c r="H39" s="55"/>
      <c r="I39" s="55"/>
      <c r="J39" s="55"/>
      <c r="K39" s="56"/>
      <c r="L39" s="56"/>
      <c r="M39" s="56"/>
      <c r="N39" s="57" t="s">
        <v>338</v>
      </c>
      <c r="O39" s="60"/>
      <c r="P39" s="59"/>
      <c r="R39" s="6" t="s">
        <v>11</v>
      </c>
      <c r="AC39" s="217"/>
    </row>
    <row r="40" spans="1:29" x14ac:dyDescent="0.15">
      <c r="A40" s="50" t="s">
        <v>190</v>
      </c>
      <c r="C40" s="54"/>
      <c r="D40" s="55"/>
      <c r="E40" s="55" t="s">
        <v>35</v>
      </c>
      <c r="F40" s="55"/>
      <c r="G40" s="55"/>
      <c r="H40" s="55"/>
      <c r="I40" s="55"/>
      <c r="J40" s="55"/>
      <c r="K40" s="56"/>
      <c r="L40" s="56"/>
      <c r="M40" s="56"/>
      <c r="N40" s="57">
        <v>19</v>
      </c>
      <c r="O40" s="60"/>
      <c r="P40" s="59"/>
      <c r="R40" s="6">
        <v>19354677</v>
      </c>
      <c r="AC40" s="217"/>
    </row>
    <row r="41" spans="1:29" x14ac:dyDescent="0.15">
      <c r="A41" s="50" t="s">
        <v>191</v>
      </c>
      <c r="C41" s="54"/>
      <c r="D41" s="55" t="s">
        <v>192</v>
      </c>
      <c r="E41" s="55"/>
      <c r="F41" s="55"/>
      <c r="G41" s="55"/>
      <c r="H41" s="55"/>
      <c r="I41" s="55"/>
      <c r="J41" s="55"/>
      <c r="K41" s="61"/>
      <c r="L41" s="61"/>
      <c r="M41" s="61"/>
      <c r="N41" s="57">
        <v>2015</v>
      </c>
      <c r="O41" s="58"/>
      <c r="P41" s="59"/>
      <c r="R41" s="6">
        <f>IF(COUNTIF(R42:R43,"-")=COUNTA(R42:R43),"-",SUM(R42:R43))</f>
        <v>2014794339</v>
      </c>
      <c r="AC41" s="217"/>
    </row>
    <row r="42" spans="1:29" x14ac:dyDescent="0.15">
      <c r="A42" s="50" t="s">
        <v>193</v>
      </c>
      <c r="C42" s="54"/>
      <c r="D42" s="55"/>
      <c r="E42" s="55" t="s">
        <v>194</v>
      </c>
      <c r="F42" s="55"/>
      <c r="G42" s="55"/>
      <c r="H42" s="55"/>
      <c r="I42" s="55"/>
      <c r="J42" s="55"/>
      <c r="K42" s="61"/>
      <c r="L42" s="61"/>
      <c r="M42" s="61"/>
      <c r="N42" s="57">
        <v>2009</v>
      </c>
      <c r="O42" s="60"/>
      <c r="P42" s="59"/>
      <c r="R42" s="6">
        <v>2009187703</v>
      </c>
      <c r="AC42" s="217"/>
    </row>
    <row r="43" spans="1:29" ht="14.25" thickBot="1" x14ac:dyDescent="0.2">
      <c r="A43" s="50" t="s">
        <v>195</v>
      </c>
      <c r="C43" s="54"/>
      <c r="D43" s="55"/>
      <c r="E43" s="55" t="s">
        <v>35</v>
      </c>
      <c r="F43" s="55"/>
      <c r="G43" s="55"/>
      <c r="H43" s="55"/>
      <c r="I43" s="55"/>
      <c r="J43" s="55"/>
      <c r="K43" s="61"/>
      <c r="L43" s="61"/>
      <c r="M43" s="61"/>
      <c r="N43" s="57">
        <v>6</v>
      </c>
      <c r="O43" s="60"/>
      <c r="P43" s="59"/>
      <c r="R43" s="6">
        <v>5606636</v>
      </c>
      <c r="AC43" s="217"/>
    </row>
    <row r="44" spans="1:29" ht="14.25" thickBot="1" x14ac:dyDescent="0.2">
      <c r="A44" s="50" t="s">
        <v>178</v>
      </c>
      <c r="C44" s="67" t="s">
        <v>179</v>
      </c>
      <c r="D44" s="68"/>
      <c r="E44" s="68"/>
      <c r="F44" s="68"/>
      <c r="G44" s="68"/>
      <c r="H44" s="68"/>
      <c r="I44" s="68"/>
      <c r="J44" s="68"/>
      <c r="K44" s="69"/>
      <c r="L44" s="69"/>
      <c r="M44" s="69"/>
      <c r="N44" s="70">
        <v>-667414</v>
      </c>
      <c r="O44" s="71"/>
      <c r="P44" s="59"/>
      <c r="R44" s="6">
        <f>IF(COUNTIF(R34:R43,"-")=COUNTA(R34:R43),"-",SUM(R34,R41)-SUM(R35))</f>
        <v>-667414016433</v>
      </c>
      <c r="AC44" s="217"/>
    </row>
    <row r="45" spans="1:29" s="73" customFormat="1" ht="3.75" customHeight="1" x14ac:dyDescent="0.15">
      <c r="A45" s="72"/>
      <c r="C45" s="74"/>
      <c r="D45" s="74"/>
      <c r="E45" s="75"/>
      <c r="F45" s="75"/>
      <c r="G45" s="75"/>
      <c r="H45" s="75"/>
      <c r="I45" s="75"/>
      <c r="J45" s="76"/>
      <c r="K45" s="76"/>
      <c r="L45" s="76"/>
    </row>
    <row r="46" spans="1:29" s="73" customFormat="1" ht="15.6" customHeight="1" x14ac:dyDescent="0.15">
      <c r="A46" s="72"/>
      <c r="C46" s="77"/>
      <c r="D46" s="77" t="s">
        <v>323</v>
      </c>
      <c r="E46" s="78"/>
      <c r="F46" s="78"/>
      <c r="G46" s="78"/>
      <c r="H46" s="78"/>
      <c r="I46" s="78"/>
      <c r="J46" s="79"/>
      <c r="K46" s="79"/>
      <c r="L46" s="79"/>
    </row>
  </sheetData>
  <mergeCells count="5">
    <mergeCell ref="C5:O5"/>
    <mergeCell ref="C6:O6"/>
    <mergeCell ref="C7:O7"/>
    <mergeCell ref="C9:M9"/>
    <mergeCell ref="N9:O9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5:X28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hidden="1" customWidth="1"/>
    <col min="18" max="18" width="3" style="83" hidden="1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5" spans="1:24" ht="24" x14ac:dyDescent="0.25">
      <c r="B5" s="82"/>
      <c r="C5" s="250" t="s">
        <v>340</v>
      </c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24" ht="17.25" x14ac:dyDescent="0.2">
      <c r="B6" s="84"/>
      <c r="C6" s="251" t="s">
        <v>341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</row>
    <row r="7" spans="1:24" ht="17.25" x14ac:dyDescent="0.2">
      <c r="B7" s="84"/>
      <c r="C7" s="251" t="s">
        <v>336</v>
      </c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</row>
    <row r="8" spans="1:24" ht="15.75" customHeight="1" thickBot="1" x14ac:dyDescent="0.2">
      <c r="B8" s="85"/>
      <c r="C8" s="86"/>
      <c r="D8" s="86"/>
      <c r="E8" s="86"/>
      <c r="F8" s="86"/>
      <c r="G8" s="86"/>
      <c r="H8" s="86"/>
      <c r="I8" s="86"/>
      <c r="J8" s="87"/>
      <c r="K8" s="86"/>
      <c r="L8" s="87"/>
      <c r="M8" s="86"/>
      <c r="N8" s="86"/>
      <c r="O8" s="86"/>
      <c r="P8" s="218" t="s">
        <v>333</v>
      </c>
      <c r="Q8" s="86"/>
      <c r="R8" s="87"/>
    </row>
    <row r="9" spans="1:24" ht="12.75" customHeight="1" x14ac:dyDescent="0.15">
      <c r="B9" s="88"/>
      <c r="C9" s="252" t="s">
        <v>0</v>
      </c>
      <c r="D9" s="253"/>
      <c r="E9" s="253"/>
      <c r="F9" s="253"/>
      <c r="G9" s="253"/>
      <c r="H9" s="253"/>
      <c r="I9" s="253"/>
      <c r="J9" s="254"/>
      <c r="K9" s="258" t="s">
        <v>324</v>
      </c>
      <c r="L9" s="253"/>
      <c r="M9" s="89"/>
      <c r="N9" s="89"/>
      <c r="O9" s="89"/>
      <c r="P9" s="90"/>
      <c r="Q9" s="89"/>
      <c r="R9" s="90"/>
    </row>
    <row r="10" spans="1:24" ht="29.25" customHeight="1" thickBot="1" x14ac:dyDescent="0.2">
      <c r="A10" s="81" t="s">
        <v>314</v>
      </c>
      <c r="B10" s="88"/>
      <c r="C10" s="255"/>
      <c r="D10" s="256"/>
      <c r="E10" s="256"/>
      <c r="F10" s="256"/>
      <c r="G10" s="256"/>
      <c r="H10" s="256"/>
      <c r="I10" s="256"/>
      <c r="J10" s="257"/>
      <c r="K10" s="259"/>
      <c r="L10" s="256"/>
      <c r="M10" s="260" t="s">
        <v>325</v>
      </c>
      <c r="N10" s="261"/>
      <c r="O10" s="260" t="s">
        <v>326</v>
      </c>
      <c r="P10" s="262"/>
      <c r="Q10" s="263" t="s">
        <v>132</v>
      </c>
      <c r="R10" s="264"/>
    </row>
    <row r="11" spans="1:24" ht="15.95" customHeight="1" x14ac:dyDescent="0.15">
      <c r="A11" s="81" t="s">
        <v>196</v>
      </c>
      <c r="B11" s="91"/>
      <c r="C11" s="92" t="s">
        <v>197</v>
      </c>
      <c r="D11" s="93"/>
      <c r="E11" s="93"/>
      <c r="F11" s="93"/>
      <c r="G11" s="93"/>
      <c r="H11" s="93"/>
      <c r="I11" s="93"/>
      <c r="J11" s="94"/>
      <c r="K11" s="95">
        <v>1588084</v>
      </c>
      <c r="L11" s="96" t="s">
        <v>339</v>
      </c>
      <c r="M11" s="95">
        <v>3547308</v>
      </c>
      <c r="N11" s="97"/>
      <c r="O11" s="95">
        <v>-1959225</v>
      </c>
      <c r="P11" s="99"/>
      <c r="Q11" s="98" t="s">
        <v>338</v>
      </c>
      <c r="R11" s="99"/>
      <c r="U11" s="221">
        <f t="shared" ref="U11:U16" si="0">IF(COUNTIF(V11:X11,"-")=COUNTA(V11:X11),"-",SUM(V11:X11))</f>
        <v>1588083796635</v>
      </c>
      <c r="V11" s="221">
        <v>3547308432084</v>
      </c>
      <c r="W11" s="221">
        <v>-1959224635449</v>
      </c>
      <c r="X11" s="221" t="s">
        <v>11</v>
      </c>
    </row>
    <row r="12" spans="1:24" ht="15.95" customHeight="1" x14ac:dyDescent="0.15">
      <c r="A12" s="81" t="s">
        <v>198</v>
      </c>
      <c r="B12" s="91"/>
      <c r="C12" s="24"/>
      <c r="D12" s="19" t="s">
        <v>199</v>
      </c>
      <c r="E12" s="19"/>
      <c r="F12" s="19"/>
      <c r="G12" s="19"/>
      <c r="H12" s="19"/>
      <c r="I12" s="19"/>
      <c r="J12" s="100"/>
      <c r="K12" s="101">
        <v>-667414</v>
      </c>
      <c r="L12" s="102"/>
      <c r="M12" s="269"/>
      <c r="N12" s="270"/>
      <c r="O12" s="101">
        <v>-667414</v>
      </c>
      <c r="P12" s="107"/>
      <c r="Q12" s="104" t="s">
        <v>338</v>
      </c>
      <c r="R12" s="105"/>
      <c r="U12" s="221">
        <f t="shared" si="0"/>
        <v>-667414016433</v>
      </c>
      <c r="V12" s="221" t="s">
        <v>11</v>
      </c>
      <c r="W12" s="221">
        <v>-667414016433</v>
      </c>
      <c r="X12" s="221" t="s">
        <v>11</v>
      </c>
    </row>
    <row r="13" spans="1:24" ht="15.95" customHeight="1" x14ac:dyDescent="0.15">
      <c r="A13" s="81" t="s">
        <v>200</v>
      </c>
      <c r="B13" s="88"/>
      <c r="C13" s="106"/>
      <c r="D13" s="100" t="s">
        <v>201</v>
      </c>
      <c r="E13" s="100"/>
      <c r="F13" s="100"/>
      <c r="G13" s="100"/>
      <c r="H13" s="100"/>
      <c r="I13" s="100"/>
      <c r="J13" s="100"/>
      <c r="K13" s="101">
        <v>621205</v>
      </c>
      <c r="L13" s="102" t="s">
        <v>339</v>
      </c>
      <c r="M13" s="271"/>
      <c r="N13" s="272"/>
      <c r="O13" s="101">
        <v>621205</v>
      </c>
      <c r="P13" s="107" t="s">
        <v>339</v>
      </c>
      <c r="Q13" s="104" t="s">
        <v>11</v>
      </c>
      <c r="R13" s="107"/>
      <c r="U13" s="221">
        <f t="shared" si="0"/>
        <v>621205497714</v>
      </c>
      <c r="V13" s="221" t="s">
        <v>11</v>
      </c>
      <c r="W13" s="221">
        <f>IF(COUNTIF(W14:W15,"-")=COUNTA(W14:W15),"-",SUM(W14:W15))</f>
        <v>621205497714</v>
      </c>
      <c r="X13" s="221" t="s">
        <v>11</v>
      </c>
    </row>
    <row r="14" spans="1:24" ht="15.95" customHeight="1" x14ac:dyDescent="0.15">
      <c r="A14" s="81" t="s">
        <v>202</v>
      </c>
      <c r="B14" s="88"/>
      <c r="C14" s="108"/>
      <c r="D14" s="100"/>
      <c r="E14" s="109" t="s">
        <v>203</v>
      </c>
      <c r="F14" s="109"/>
      <c r="G14" s="109"/>
      <c r="H14" s="109"/>
      <c r="I14" s="109"/>
      <c r="J14" s="100"/>
      <c r="K14" s="101">
        <v>486577</v>
      </c>
      <c r="L14" s="102"/>
      <c r="M14" s="271"/>
      <c r="N14" s="272"/>
      <c r="O14" s="101">
        <v>486577</v>
      </c>
      <c r="P14" s="107"/>
      <c r="Q14" s="104" t="s">
        <v>338</v>
      </c>
      <c r="R14" s="107"/>
      <c r="U14" s="221">
        <f t="shared" si="0"/>
        <v>486576987952</v>
      </c>
      <c r="V14" s="221" t="s">
        <v>11</v>
      </c>
      <c r="W14" s="221">
        <v>486576987952</v>
      </c>
      <c r="X14" s="221" t="s">
        <v>11</v>
      </c>
    </row>
    <row r="15" spans="1:24" ht="15.95" customHeight="1" x14ac:dyDescent="0.15">
      <c r="A15" s="81" t="s">
        <v>204</v>
      </c>
      <c r="B15" s="88"/>
      <c r="C15" s="110"/>
      <c r="D15" s="111"/>
      <c r="E15" s="111" t="s">
        <v>205</v>
      </c>
      <c r="F15" s="111"/>
      <c r="G15" s="111"/>
      <c r="H15" s="111"/>
      <c r="I15" s="111"/>
      <c r="J15" s="112"/>
      <c r="K15" s="113">
        <v>134629</v>
      </c>
      <c r="L15" s="114"/>
      <c r="M15" s="273"/>
      <c r="N15" s="274"/>
      <c r="O15" s="113">
        <v>134629</v>
      </c>
      <c r="P15" s="117"/>
      <c r="Q15" s="116" t="s">
        <v>338</v>
      </c>
      <c r="R15" s="117"/>
      <c r="U15" s="221">
        <f t="shared" si="0"/>
        <v>134628509762</v>
      </c>
      <c r="V15" s="221" t="s">
        <v>11</v>
      </c>
      <c r="W15" s="221">
        <v>134628509762</v>
      </c>
      <c r="X15" s="221" t="s">
        <v>11</v>
      </c>
    </row>
    <row r="16" spans="1:24" ht="15.95" customHeight="1" x14ac:dyDescent="0.15">
      <c r="A16" s="81" t="s">
        <v>206</v>
      </c>
      <c r="B16" s="88"/>
      <c r="C16" s="118"/>
      <c r="D16" s="119" t="s">
        <v>207</v>
      </c>
      <c r="E16" s="120"/>
      <c r="F16" s="119"/>
      <c r="G16" s="119"/>
      <c r="H16" s="119"/>
      <c r="I16" s="119"/>
      <c r="J16" s="121"/>
      <c r="K16" s="122">
        <v>-46209</v>
      </c>
      <c r="L16" s="123"/>
      <c r="M16" s="275"/>
      <c r="N16" s="276"/>
      <c r="O16" s="122">
        <v>-46209</v>
      </c>
      <c r="P16" s="125"/>
      <c r="Q16" s="124" t="s">
        <v>11</v>
      </c>
      <c r="R16" s="125"/>
      <c r="U16" s="221">
        <f t="shared" si="0"/>
        <v>-46208518719</v>
      </c>
      <c r="V16" s="221" t="s">
        <v>11</v>
      </c>
      <c r="W16" s="221">
        <f>IF(COUNTIF(W12:W13,"-")=COUNTA(W12:W13),"-",SUM(W12:W13))</f>
        <v>-46208518719</v>
      </c>
      <c r="X16" s="221" t="s">
        <v>11</v>
      </c>
    </row>
    <row r="17" spans="1:24" ht="15.95" customHeight="1" x14ac:dyDescent="0.15">
      <c r="A17" s="81" t="s">
        <v>208</v>
      </c>
      <c r="B17" s="88"/>
      <c r="C17" s="24"/>
      <c r="D17" s="126" t="s">
        <v>327</v>
      </c>
      <c r="E17" s="126"/>
      <c r="F17" s="126"/>
      <c r="G17" s="109"/>
      <c r="H17" s="109"/>
      <c r="I17" s="109"/>
      <c r="J17" s="100"/>
      <c r="K17" s="265"/>
      <c r="L17" s="266"/>
      <c r="M17" s="101">
        <v>-64954</v>
      </c>
      <c r="N17" s="103"/>
      <c r="O17" s="101">
        <v>64954</v>
      </c>
      <c r="P17" s="107"/>
      <c r="Q17" s="277" t="s">
        <v>11</v>
      </c>
      <c r="R17" s="278"/>
      <c r="U17" s="221">
        <v>0</v>
      </c>
      <c r="V17" s="221">
        <f>IF(COUNTA(V18:V21)=COUNTIF(V18:V21,"-"),"-",SUM(V18,V20,V19,V21))</f>
        <v>-64953603425</v>
      </c>
      <c r="W17" s="221">
        <f>IF(COUNTA(W18:W21)=COUNTIF(W18:W21,"-"),"-",SUM(W18,W20,W19,W21))</f>
        <v>64953603425</v>
      </c>
      <c r="X17" s="221" t="s">
        <v>11</v>
      </c>
    </row>
    <row r="18" spans="1:24" ht="15.95" customHeight="1" x14ac:dyDescent="0.15">
      <c r="A18" s="81" t="s">
        <v>209</v>
      </c>
      <c r="B18" s="88"/>
      <c r="C18" s="24"/>
      <c r="D18" s="126"/>
      <c r="E18" s="126" t="s">
        <v>210</v>
      </c>
      <c r="F18" s="109"/>
      <c r="G18" s="109"/>
      <c r="H18" s="109"/>
      <c r="I18" s="109"/>
      <c r="J18" s="100"/>
      <c r="K18" s="265"/>
      <c r="L18" s="266"/>
      <c r="M18" s="101">
        <v>56389</v>
      </c>
      <c r="N18" s="103"/>
      <c r="O18" s="101">
        <v>-56389</v>
      </c>
      <c r="P18" s="107"/>
      <c r="Q18" s="267" t="s">
        <v>11</v>
      </c>
      <c r="R18" s="268"/>
      <c r="U18" s="221">
        <v>0</v>
      </c>
      <c r="V18" s="221">
        <v>56389353709</v>
      </c>
      <c r="W18" s="221">
        <v>-56389353709</v>
      </c>
      <c r="X18" s="221" t="s">
        <v>11</v>
      </c>
    </row>
    <row r="19" spans="1:24" ht="15.95" customHeight="1" x14ac:dyDescent="0.15">
      <c r="A19" s="81" t="s">
        <v>211</v>
      </c>
      <c r="B19" s="88"/>
      <c r="C19" s="24"/>
      <c r="D19" s="126"/>
      <c r="E19" s="126" t="s">
        <v>212</v>
      </c>
      <c r="F19" s="126"/>
      <c r="G19" s="109"/>
      <c r="H19" s="109"/>
      <c r="I19" s="109"/>
      <c r="J19" s="100"/>
      <c r="K19" s="265"/>
      <c r="L19" s="266"/>
      <c r="M19" s="101">
        <v>-124596</v>
      </c>
      <c r="N19" s="103"/>
      <c r="O19" s="101">
        <v>124596</v>
      </c>
      <c r="P19" s="107"/>
      <c r="Q19" s="267" t="s">
        <v>11</v>
      </c>
      <c r="R19" s="268"/>
      <c r="U19" s="221">
        <v>0</v>
      </c>
      <c r="V19" s="221">
        <v>-124595947850</v>
      </c>
      <c r="W19" s="221">
        <v>124595947850</v>
      </c>
      <c r="X19" s="221" t="s">
        <v>11</v>
      </c>
    </row>
    <row r="20" spans="1:24" ht="15.95" customHeight="1" x14ac:dyDescent="0.15">
      <c r="A20" s="81" t="s">
        <v>213</v>
      </c>
      <c r="B20" s="88"/>
      <c r="C20" s="24"/>
      <c r="D20" s="126"/>
      <c r="E20" s="126" t="s">
        <v>214</v>
      </c>
      <c r="F20" s="126"/>
      <c r="G20" s="109"/>
      <c r="H20" s="109"/>
      <c r="I20" s="109"/>
      <c r="J20" s="100"/>
      <c r="K20" s="265"/>
      <c r="L20" s="266"/>
      <c r="M20" s="101">
        <v>40255</v>
      </c>
      <c r="N20" s="103"/>
      <c r="O20" s="101">
        <v>-40255</v>
      </c>
      <c r="P20" s="107"/>
      <c r="Q20" s="267" t="s">
        <v>11</v>
      </c>
      <c r="R20" s="268"/>
      <c r="U20" s="221">
        <v>0</v>
      </c>
      <c r="V20" s="221">
        <v>40255132417</v>
      </c>
      <c r="W20" s="221">
        <v>-40255132417</v>
      </c>
      <c r="X20" s="221" t="s">
        <v>11</v>
      </c>
    </row>
    <row r="21" spans="1:24" ht="15.95" customHeight="1" x14ac:dyDescent="0.15">
      <c r="A21" s="81" t="s">
        <v>215</v>
      </c>
      <c r="B21" s="88"/>
      <c r="C21" s="24"/>
      <c r="D21" s="126"/>
      <c r="E21" s="126" t="s">
        <v>216</v>
      </c>
      <c r="F21" s="126"/>
      <c r="G21" s="109"/>
      <c r="H21" s="20"/>
      <c r="I21" s="109"/>
      <c r="J21" s="100"/>
      <c r="K21" s="265"/>
      <c r="L21" s="266"/>
      <c r="M21" s="101">
        <v>-37002</v>
      </c>
      <c r="N21" s="103"/>
      <c r="O21" s="101">
        <v>37002</v>
      </c>
      <c r="P21" s="107"/>
      <c r="Q21" s="267" t="s">
        <v>11</v>
      </c>
      <c r="R21" s="268"/>
      <c r="U21" s="221">
        <v>0</v>
      </c>
      <c r="V21" s="221">
        <v>-37002141701</v>
      </c>
      <c r="W21" s="221">
        <v>37002141701</v>
      </c>
      <c r="X21" s="221" t="s">
        <v>11</v>
      </c>
    </row>
    <row r="22" spans="1:24" ht="15.95" customHeight="1" x14ac:dyDescent="0.15">
      <c r="A22" s="81" t="s">
        <v>217</v>
      </c>
      <c r="B22" s="88"/>
      <c r="C22" s="24"/>
      <c r="D22" s="126" t="s">
        <v>218</v>
      </c>
      <c r="E22" s="109"/>
      <c r="F22" s="109"/>
      <c r="G22" s="109"/>
      <c r="H22" s="109"/>
      <c r="I22" s="109"/>
      <c r="J22" s="100"/>
      <c r="K22" s="101">
        <v>46</v>
      </c>
      <c r="L22" s="102"/>
      <c r="M22" s="101">
        <v>46</v>
      </c>
      <c r="N22" s="103"/>
      <c r="O22" s="271"/>
      <c r="P22" s="281"/>
      <c r="Q22" s="282" t="s">
        <v>11</v>
      </c>
      <c r="R22" s="281"/>
      <c r="U22" s="221">
        <f>IF(COUNTIF(V22:X22,"-")=COUNTA(V22:X22),"-",SUM(V22:X22))</f>
        <v>45542566</v>
      </c>
      <c r="V22" s="221">
        <v>45542566</v>
      </c>
      <c r="W22" s="221" t="s">
        <v>11</v>
      </c>
      <c r="X22" s="221" t="s">
        <v>11</v>
      </c>
    </row>
    <row r="23" spans="1:24" ht="15.95" customHeight="1" x14ac:dyDescent="0.15">
      <c r="A23" s="81" t="s">
        <v>219</v>
      </c>
      <c r="B23" s="88"/>
      <c r="C23" s="24"/>
      <c r="D23" s="126" t="s">
        <v>220</v>
      </c>
      <c r="E23" s="126"/>
      <c r="F23" s="109"/>
      <c r="G23" s="109"/>
      <c r="H23" s="109"/>
      <c r="I23" s="109"/>
      <c r="J23" s="100"/>
      <c r="K23" s="101">
        <v>-4071</v>
      </c>
      <c r="L23" s="102"/>
      <c r="M23" s="101">
        <v>-4071</v>
      </c>
      <c r="N23" s="103"/>
      <c r="O23" s="271"/>
      <c r="P23" s="281"/>
      <c r="Q23" s="282" t="s">
        <v>11</v>
      </c>
      <c r="R23" s="281"/>
      <c r="U23" s="221">
        <f>IF(COUNTIF(V23:X23,"-")=COUNTA(V23:X23),"-",SUM(V23:X23))</f>
        <v>-4070784266</v>
      </c>
      <c r="V23" s="221">
        <v>-4070784266</v>
      </c>
      <c r="W23" s="221" t="s">
        <v>11</v>
      </c>
      <c r="X23" s="221" t="s">
        <v>11</v>
      </c>
    </row>
    <row r="24" spans="1:24" ht="15.95" customHeight="1" x14ac:dyDescent="0.15">
      <c r="A24" s="81" t="s">
        <v>222</v>
      </c>
      <c r="B24" s="88"/>
      <c r="C24" s="110"/>
      <c r="D24" s="111" t="s">
        <v>35</v>
      </c>
      <c r="E24" s="111"/>
      <c r="F24" s="111"/>
      <c r="G24" s="127"/>
      <c r="H24" s="127"/>
      <c r="I24" s="127"/>
      <c r="J24" s="112"/>
      <c r="K24" s="113">
        <v>-9</v>
      </c>
      <c r="L24" s="114"/>
      <c r="M24" s="113" t="s">
        <v>337</v>
      </c>
      <c r="N24" s="115"/>
      <c r="O24" s="113">
        <v>-9</v>
      </c>
      <c r="P24" s="117"/>
      <c r="Q24" s="279" t="s">
        <v>11</v>
      </c>
      <c r="R24" s="280"/>
      <c r="S24" s="128"/>
      <c r="U24" s="221">
        <f>IF(COUNTIF(V24:X24,"-")=COUNTA(V24:X24),"-",SUM(V24:X24))</f>
        <v>-9053440</v>
      </c>
      <c r="V24" s="221" t="s">
        <v>337</v>
      </c>
      <c r="W24" s="221">
        <v>-9053440</v>
      </c>
      <c r="X24" s="221" t="s">
        <v>11</v>
      </c>
    </row>
    <row r="25" spans="1:24" ht="15.95" customHeight="1" thickBot="1" x14ac:dyDescent="0.2">
      <c r="A25" s="81" t="s">
        <v>223</v>
      </c>
      <c r="B25" s="88"/>
      <c r="C25" s="129"/>
      <c r="D25" s="130" t="s">
        <v>224</v>
      </c>
      <c r="E25" s="130"/>
      <c r="F25" s="131"/>
      <c r="G25" s="131"/>
      <c r="H25" s="132"/>
      <c r="I25" s="131"/>
      <c r="J25" s="133"/>
      <c r="K25" s="134">
        <v>-50243</v>
      </c>
      <c r="L25" s="135"/>
      <c r="M25" s="134">
        <v>-68979</v>
      </c>
      <c r="N25" s="136"/>
      <c r="O25" s="134">
        <v>18736</v>
      </c>
      <c r="P25" s="219"/>
      <c r="Q25" s="137" t="s">
        <v>11</v>
      </c>
      <c r="R25" s="138"/>
      <c r="S25" s="128"/>
      <c r="U25" s="221">
        <f>IF(COUNTIF(V25:X25,"-")=COUNTA(V25:X25),"-",SUM(V25:X25))</f>
        <v>-50242813859</v>
      </c>
      <c r="V25" s="221">
        <f>IF(AND(V17="-",COUNTIF(V22:V23,"-")=COUNTA(V22:V23),V24="-"),"-",SUM(V17,V22:V23,V24))</f>
        <v>-68978845125</v>
      </c>
      <c r="W25" s="221">
        <f>IF(AND(W16="-",W17="-",COUNTIF(W22:W23,"-")=COUNTA(W22:W23),W24="-"),"-",SUM(W16,W17,W22:W23,W24))</f>
        <v>18736031266</v>
      </c>
      <c r="X25" s="221" t="s">
        <v>11</v>
      </c>
    </row>
    <row r="26" spans="1:24" ht="15.95" customHeight="1" thickBot="1" x14ac:dyDescent="0.2">
      <c r="A26" s="81" t="s">
        <v>225</v>
      </c>
      <c r="B26" s="88"/>
      <c r="C26" s="139" t="s">
        <v>226</v>
      </c>
      <c r="D26" s="140"/>
      <c r="E26" s="140"/>
      <c r="F26" s="140"/>
      <c r="G26" s="141"/>
      <c r="H26" s="141"/>
      <c r="I26" s="141"/>
      <c r="J26" s="142"/>
      <c r="K26" s="143">
        <v>1537841</v>
      </c>
      <c r="L26" s="144" t="s">
        <v>339</v>
      </c>
      <c r="M26" s="143">
        <v>3478330</v>
      </c>
      <c r="N26" s="145" t="s">
        <v>339</v>
      </c>
      <c r="O26" s="143">
        <v>-1940489</v>
      </c>
      <c r="P26" s="220"/>
      <c r="Q26" s="146" t="s">
        <v>11</v>
      </c>
      <c r="R26" s="147"/>
      <c r="S26" s="128"/>
      <c r="U26" s="221">
        <f>IF(COUNTIF(V26:X26,"-")=COUNTA(V26:X26),"-",SUM(V26:X26))</f>
        <v>1537840982776</v>
      </c>
      <c r="V26" s="221">
        <v>3478329586959</v>
      </c>
      <c r="W26" s="221">
        <v>-1940488604183</v>
      </c>
      <c r="X26" s="221" t="s">
        <v>11</v>
      </c>
    </row>
    <row r="27" spans="1:24" ht="6.75" customHeight="1" x14ac:dyDescent="0.15">
      <c r="B27" s="88"/>
      <c r="C27" s="148"/>
      <c r="D27" s="149"/>
      <c r="E27" s="149"/>
      <c r="F27" s="149"/>
      <c r="G27" s="149"/>
      <c r="H27" s="149"/>
      <c r="I27" s="149"/>
      <c r="J27" s="149"/>
      <c r="K27" s="88"/>
      <c r="L27" s="88"/>
      <c r="M27" s="88"/>
      <c r="N27" s="88"/>
      <c r="O27" s="88"/>
      <c r="P27" s="88"/>
      <c r="Q27" s="88"/>
      <c r="R27" s="19"/>
      <c r="S27" s="128"/>
    </row>
    <row r="28" spans="1:24" ht="15.6" customHeight="1" x14ac:dyDescent="0.15">
      <c r="B28" s="88"/>
      <c r="C28" s="150"/>
      <c r="D28" s="151" t="s">
        <v>323</v>
      </c>
      <c r="F28" s="152"/>
      <c r="G28" s="153"/>
      <c r="H28" s="152"/>
      <c r="I28" s="152"/>
      <c r="J28" s="150"/>
      <c r="K28" s="88"/>
      <c r="L28" s="88"/>
      <c r="M28" s="88"/>
      <c r="N28" s="88"/>
      <c r="O28" s="88"/>
      <c r="P28" s="88"/>
      <c r="Q28" s="88"/>
      <c r="R28" s="19"/>
      <c r="S28" s="128"/>
    </row>
  </sheetData>
  <mergeCells count="28">
    <mergeCell ref="Q24:R24"/>
    <mergeCell ref="K21:L21"/>
    <mergeCell ref="Q21:R21"/>
    <mergeCell ref="O22:P22"/>
    <mergeCell ref="Q22:R22"/>
    <mergeCell ref="O23:P23"/>
    <mergeCell ref="Q23:R23"/>
    <mergeCell ref="K20:L20"/>
    <mergeCell ref="Q20:R20"/>
    <mergeCell ref="M12:N12"/>
    <mergeCell ref="M13:N13"/>
    <mergeCell ref="M14:N14"/>
    <mergeCell ref="M15:N15"/>
    <mergeCell ref="M16:N16"/>
    <mergeCell ref="K17:L17"/>
    <mergeCell ref="Q17:R17"/>
    <mergeCell ref="K18:L18"/>
    <mergeCell ref="Q18:R18"/>
    <mergeCell ref="K19:L19"/>
    <mergeCell ref="Q19:R19"/>
    <mergeCell ref="C5:R5"/>
    <mergeCell ref="C6:R6"/>
    <mergeCell ref="C7:R7"/>
    <mergeCell ref="C9:J10"/>
    <mergeCell ref="K9:L10"/>
    <mergeCell ref="M10:N10"/>
    <mergeCell ref="O10:P10"/>
    <mergeCell ref="Q10:R1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C63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16.62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2" spans="1:29" s="49" customFormat="1" x14ac:dyDescent="0.15">
      <c r="A2" s="1"/>
      <c r="B2" s="154"/>
      <c r="C2" s="154"/>
      <c r="D2" s="48"/>
      <c r="E2" s="48"/>
      <c r="F2" s="48"/>
      <c r="G2" s="48"/>
      <c r="H2" s="48"/>
      <c r="I2" s="3"/>
      <c r="J2" s="3"/>
      <c r="K2" s="3"/>
      <c r="L2" s="3"/>
      <c r="M2" s="3"/>
      <c r="N2" s="3"/>
    </row>
    <row r="3" spans="1:29" s="49" customFormat="1" ht="24" x14ac:dyDescent="0.15">
      <c r="A3" s="1"/>
      <c r="B3" s="155"/>
      <c r="C3" s="292" t="s">
        <v>342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29" s="49" customFormat="1" ht="14.25" x14ac:dyDescent="0.15">
      <c r="A4" s="156"/>
      <c r="B4" s="157"/>
      <c r="C4" s="293" t="s">
        <v>343</v>
      </c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29" s="49" customFormat="1" ht="14.25" x14ac:dyDescent="0.15">
      <c r="A5" s="156"/>
      <c r="B5" s="157"/>
      <c r="C5" s="293" t="s">
        <v>336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</row>
    <row r="6" spans="1:29" s="49" customFormat="1" ht="14.25" thickBot="1" x14ac:dyDescent="0.2">
      <c r="A6" s="156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 t="s">
        <v>333</v>
      </c>
    </row>
    <row r="7" spans="1:29" s="49" customFormat="1" x14ac:dyDescent="0.15">
      <c r="A7" s="156"/>
      <c r="B7" s="157"/>
      <c r="C7" s="294" t="s">
        <v>0</v>
      </c>
      <c r="D7" s="295"/>
      <c r="E7" s="295"/>
      <c r="F7" s="295"/>
      <c r="G7" s="295"/>
      <c r="H7" s="295"/>
      <c r="I7" s="295"/>
      <c r="J7" s="296"/>
      <c r="K7" s="296"/>
      <c r="L7" s="297"/>
      <c r="M7" s="301" t="s">
        <v>316</v>
      </c>
      <c r="N7" s="302"/>
    </row>
    <row r="8" spans="1:29" s="49" customFormat="1" ht="14.25" thickBot="1" x14ac:dyDescent="0.2">
      <c r="A8" s="156" t="s">
        <v>314</v>
      </c>
      <c r="B8" s="157"/>
      <c r="C8" s="298"/>
      <c r="D8" s="299"/>
      <c r="E8" s="299"/>
      <c r="F8" s="299"/>
      <c r="G8" s="299"/>
      <c r="H8" s="299"/>
      <c r="I8" s="299"/>
      <c r="J8" s="299"/>
      <c r="K8" s="299"/>
      <c r="L8" s="300"/>
      <c r="M8" s="303"/>
      <c r="N8" s="304"/>
    </row>
    <row r="9" spans="1:29" s="49" customFormat="1" x14ac:dyDescent="0.15">
      <c r="A9" s="160"/>
      <c r="B9" s="161"/>
      <c r="C9" s="162" t="s">
        <v>328</v>
      </c>
      <c r="D9" s="163"/>
      <c r="E9" s="163"/>
      <c r="F9" s="164"/>
      <c r="G9" s="164"/>
      <c r="H9" s="165"/>
      <c r="I9" s="164"/>
      <c r="J9" s="165"/>
      <c r="K9" s="165"/>
      <c r="L9" s="166"/>
      <c r="M9" s="167"/>
      <c r="N9" s="168"/>
      <c r="AC9" s="222"/>
    </row>
    <row r="10" spans="1:29" s="49" customFormat="1" x14ac:dyDescent="0.15">
      <c r="A10" s="1" t="s">
        <v>229</v>
      </c>
      <c r="B10" s="3"/>
      <c r="C10" s="169"/>
      <c r="D10" s="170" t="s">
        <v>230</v>
      </c>
      <c r="E10" s="170"/>
      <c r="F10" s="171"/>
      <c r="G10" s="171"/>
      <c r="H10" s="158"/>
      <c r="I10" s="171"/>
      <c r="J10" s="158"/>
      <c r="K10" s="158"/>
      <c r="L10" s="172"/>
      <c r="M10" s="173">
        <v>597738</v>
      </c>
      <c r="N10" s="174"/>
      <c r="Q10" s="49">
        <f>IF(AND(Q11="-",Q16="-"),"-",SUM(Q11,Q16))</f>
        <v>597738129540</v>
      </c>
      <c r="AC10" s="222"/>
    </row>
    <row r="11" spans="1:29" s="49" customFormat="1" x14ac:dyDescent="0.15">
      <c r="A11" s="1" t="s">
        <v>231</v>
      </c>
      <c r="B11" s="3"/>
      <c r="C11" s="169"/>
      <c r="D11" s="170"/>
      <c r="E11" s="170" t="s">
        <v>232</v>
      </c>
      <c r="F11" s="171"/>
      <c r="G11" s="171"/>
      <c r="H11" s="171"/>
      <c r="I11" s="171"/>
      <c r="J11" s="158"/>
      <c r="K11" s="158"/>
      <c r="L11" s="172"/>
      <c r="M11" s="173">
        <v>316754</v>
      </c>
      <c r="N11" s="174"/>
      <c r="Q11" s="49">
        <f>IF(COUNTIF(Q12:Q15,"-")=COUNTA(Q12:Q15),"-",SUM(Q12:Q15))</f>
        <v>316753702560</v>
      </c>
      <c r="AC11" s="222"/>
    </row>
    <row r="12" spans="1:29" s="49" customFormat="1" x14ac:dyDescent="0.15">
      <c r="A12" s="1" t="s">
        <v>233</v>
      </c>
      <c r="B12" s="3"/>
      <c r="C12" s="169"/>
      <c r="D12" s="170"/>
      <c r="E12" s="170"/>
      <c r="F12" s="171" t="s">
        <v>234</v>
      </c>
      <c r="G12" s="171"/>
      <c r="H12" s="171"/>
      <c r="I12" s="171"/>
      <c r="J12" s="158"/>
      <c r="K12" s="158"/>
      <c r="L12" s="172"/>
      <c r="M12" s="173">
        <v>228493</v>
      </c>
      <c r="N12" s="174"/>
      <c r="Q12" s="49">
        <v>228492651787</v>
      </c>
      <c r="AC12" s="222"/>
    </row>
    <row r="13" spans="1:29" s="49" customFormat="1" x14ac:dyDescent="0.15">
      <c r="A13" s="1" t="s">
        <v>235</v>
      </c>
      <c r="B13" s="3"/>
      <c r="C13" s="169"/>
      <c r="D13" s="170"/>
      <c r="E13" s="170"/>
      <c r="F13" s="171" t="s">
        <v>236</v>
      </c>
      <c r="G13" s="171"/>
      <c r="H13" s="171"/>
      <c r="I13" s="171"/>
      <c r="J13" s="158"/>
      <c r="K13" s="158"/>
      <c r="L13" s="172"/>
      <c r="M13" s="173">
        <v>42703</v>
      </c>
      <c r="N13" s="174"/>
      <c r="Q13" s="49">
        <v>42703420007</v>
      </c>
      <c r="AC13" s="222"/>
    </row>
    <row r="14" spans="1:29" s="49" customFormat="1" x14ac:dyDescent="0.15">
      <c r="A14" s="1" t="s">
        <v>237</v>
      </c>
      <c r="B14" s="3"/>
      <c r="C14" s="175"/>
      <c r="D14" s="158"/>
      <c r="E14" s="158"/>
      <c r="F14" s="158" t="s">
        <v>238</v>
      </c>
      <c r="G14" s="158"/>
      <c r="H14" s="158"/>
      <c r="I14" s="158"/>
      <c r="J14" s="158"/>
      <c r="K14" s="158"/>
      <c r="L14" s="172"/>
      <c r="M14" s="173">
        <v>13026</v>
      </c>
      <c r="N14" s="174"/>
      <c r="Q14" s="49">
        <v>13025995281</v>
      </c>
      <c r="AC14" s="222"/>
    </row>
    <row r="15" spans="1:29" s="49" customFormat="1" x14ac:dyDescent="0.15">
      <c r="A15" s="1" t="s">
        <v>239</v>
      </c>
      <c r="B15" s="3"/>
      <c r="C15" s="176"/>
      <c r="D15" s="177"/>
      <c r="E15" s="158"/>
      <c r="F15" s="177" t="s">
        <v>240</v>
      </c>
      <c r="G15" s="177"/>
      <c r="H15" s="177"/>
      <c r="I15" s="177"/>
      <c r="J15" s="158"/>
      <c r="K15" s="158"/>
      <c r="L15" s="172"/>
      <c r="M15" s="173">
        <v>32532</v>
      </c>
      <c r="N15" s="174"/>
      <c r="Q15" s="49">
        <v>32531635485</v>
      </c>
      <c r="AC15" s="222"/>
    </row>
    <row r="16" spans="1:29" s="49" customFormat="1" x14ac:dyDescent="0.15">
      <c r="A16" s="1" t="s">
        <v>241</v>
      </c>
      <c r="B16" s="3"/>
      <c r="C16" s="175"/>
      <c r="D16" s="177"/>
      <c r="E16" s="158" t="s">
        <v>242</v>
      </c>
      <c r="F16" s="177"/>
      <c r="G16" s="177"/>
      <c r="H16" s="177"/>
      <c r="I16" s="177"/>
      <c r="J16" s="158"/>
      <c r="K16" s="158"/>
      <c r="L16" s="172"/>
      <c r="M16" s="173">
        <v>280984</v>
      </c>
      <c r="N16" s="174"/>
      <c r="Q16" s="49">
        <f>IF(COUNTIF(Q17:Q20,"-")=COUNTA(Q17:Q20),"-",SUM(Q17:Q20))</f>
        <v>280984426980</v>
      </c>
      <c r="AC16" s="222"/>
    </row>
    <row r="17" spans="1:29" s="49" customFormat="1" x14ac:dyDescent="0.15">
      <c r="A17" s="1" t="s">
        <v>243</v>
      </c>
      <c r="B17" s="3"/>
      <c r="C17" s="175"/>
      <c r="D17" s="177"/>
      <c r="E17" s="177"/>
      <c r="F17" s="158" t="s">
        <v>244</v>
      </c>
      <c r="G17" s="177"/>
      <c r="H17" s="177"/>
      <c r="I17" s="177"/>
      <c r="J17" s="158"/>
      <c r="K17" s="158"/>
      <c r="L17" s="172"/>
      <c r="M17" s="173">
        <v>205295</v>
      </c>
      <c r="N17" s="174"/>
      <c r="Q17" s="49">
        <v>205295469245</v>
      </c>
      <c r="AC17" s="222"/>
    </row>
    <row r="18" spans="1:29" s="49" customFormat="1" x14ac:dyDescent="0.15">
      <c r="A18" s="1" t="s">
        <v>245</v>
      </c>
      <c r="B18" s="3"/>
      <c r="C18" s="175"/>
      <c r="D18" s="177"/>
      <c r="E18" s="177"/>
      <c r="F18" s="158" t="s">
        <v>246</v>
      </c>
      <c r="G18" s="177"/>
      <c r="H18" s="177"/>
      <c r="I18" s="177"/>
      <c r="J18" s="158"/>
      <c r="K18" s="158"/>
      <c r="L18" s="172"/>
      <c r="M18" s="173">
        <v>26482</v>
      </c>
      <c r="N18" s="174"/>
      <c r="Q18" s="49">
        <v>26481743568</v>
      </c>
      <c r="AC18" s="222"/>
    </row>
    <row r="19" spans="1:29" s="49" customFormat="1" x14ac:dyDescent="0.15">
      <c r="A19" s="1" t="s">
        <v>247</v>
      </c>
      <c r="B19" s="3"/>
      <c r="C19" s="175"/>
      <c r="D19" s="158"/>
      <c r="E19" s="177"/>
      <c r="F19" s="158" t="s">
        <v>248</v>
      </c>
      <c r="G19" s="177"/>
      <c r="H19" s="177"/>
      <c r="I19" s="177"/>
      <c r="J19" s="158"/>
      <c r="K19" s="158"/>
      <c r="L19" s="172"/>
      <c r="M19" s="173">
        <v>11972</v>
      </c>
      <c r="N19" s="178"/>
      <c r="Q19" s="49">
        <v>11972127288</v>
      </c>
      <c r="AC19" s="222"/>
    </row>
    <row r="20" spans="1:29" s="49" customFormat="1" x14ac:dyDescent="0.15">
      <c r="A20" s="1" t="s">
        <v>249</v>
      </c>
      <c r="B20" s="3"/>
      <c r="C20" s="175"/>
      <c r="D20" s="158"/>
      <c r="E20" s="179"/>
      <c r="F20" s="177" t="s">
        <v>240</v>
      </c>
      <c r="G20" s="158"/>
      <c r="H20" s="177"/>
      <c r="I20" s="177"/>
      <c r="J20" s="158"/>
      <c r="K20" s="158"/>
      <c r="L20" s="172"/>
      <c r="M20" s="173">
        <v>37235</v>
      </c>
      <c r="N20" s="174"/>
      <c r="Q20" s="49">
        <v>37235086879</v>
      </c>
      <c r="AC20" s="222"/>
    </row>
    <row r="21" spans="1:29" s="49" customFormat="1" x14ac:dyDescent="0.15">
      <c r="A21" s="1" t="s">
        <v>250</v>
      </c>
      <c r="B21" s="3"/>
      <c r="C21" s="175"/>
      <c r="D21" s="158" t="s">
        <v>251</v>
      </c>
      <c r="E21" s="179"/>
      <c r="F21" s="177"/>
      <c r="G21" s="177"/>
      <c r="H21" s="177"/>
      <c r="I21" s="177"/>
      <c r="J21" s="158"/>
      <c r="K21" s="158"/>
      <c r="L21" s="172"/>
      <c r="M21" s="173">
        <v>646833</v>
      </c>
      <c r="N21" s="174"/>
      <c r="Q21" s="49">
        <f>IF(COUNTIF(Q22:Q25,"-")=COUNTA(Q22:Q25),"-",SUM(Q22:Q25))</f>
        <v>646833387080</v>
      </c>
      <c r="AC21" s="222"/>
    </row>
    <row r="22" spans="1:29" s="49" customFormat="1" x14ac:dyDescent="0.15">
      <c r="A22" s="1" t="s">
        <v>252</v>
      </c>
      <c r="B22" s="3"/>
      <c r="C22" s="175"/>
      <c r="D22" s="158"/>
      <c r="E22" s="179" t="s">
        <v>253</v>
      </c>
      <c r="F22" s="177"/>
      <c r="G22" s="177"/>
      <c r="H22" s="177"/>
      <c r="I22" s="177"/>
      <c r="J22" s="158"/>
      <c r="K22" s="158"/>
      <c r="L22" s="172"/>
      <c r="M22" s="173">
        <v>514767</v>
      </c>
      <c r="N22" s="174"/>
      <c r="Q22" s="49">
        <v>514766562806</v>
      </c>
      <c r="AC22" s="222"/>
    </row>
    <row r="23" spans="1:29" s="49" customFormat="1" x14ac:dyDescent="0.15">
      <c r="A23" s="1" t="s">
        <v>254</v>
      </c>
      <c r="B23" s="3"/>
      <c r="C23" s="175"/>
      <c r="D23" s="158"/>
      <c r="E23" s="179" t="s">
        <v>255</v>
      </c>
      <c r="F23" s="177"/>
      <c r="G23" s="177"/>
      <c r="H23" s="177"/>
      <c r="I23" s="177"/>
      <c r="J23" s="158"/>
      <c r="K23" s="158"/>
      <c r="L23" s="172"/>
      <c r="M23" s="173">
        <v>109293</v>
      </c>
      <c r="N23" s="174"/>
      <c r="Q23" s="49">
        <v>109293229682</v>
      </c>
      <c r="AC23" s="222"/>
    </row>
    <row r="24" spans="1:29" s="49" customFormat="1" x14ac:dyDescent="0.15">
      <c r="A24" s="1" t="s">
        <v>256</v>
      </c>
      <c r="B24" s="3"/>
      <c r="C24" s="175"/>
      <c r="D24" s="158"/>
      <c r="E24" s="179" t="s">
        <v>257</v>
      </c>
      <c r="F24" s="177"/>
      <c r="G24" s="177"/>
      <c r="H24" s="177"/>
      <c r="I24" s="177"/>
      <c r="J24" s="158"/>
      <c r="K24" s="158"/>
      <c r="L24" s="172"/>
      <c r="M24" s="173">
        <v>11804</v>
      </c>
      <c r="N24" s="174"/>
      <c r="Q24" s="49">
        <v>11804283019</v>
      </c>
      <c r="AC24" s="222"/>
    </row>
    <row r="25" spans="1:29" s="49" customFormat="1" x14ac:dyDescent="0.15">
      <c r="A25" s="1" t="s">
        <v>258</v>
      </c>
      <c r="B25" s="3"/>
      <c r="C25" s="175"/>
      <c r="D25" s="158"/>
      <c r="E25" s="179" t="s">
        <v>259</v>
      </c>
      <c r="F25" s="177"/>
      <c r="G25" s="177"/>
      <c r="H25" s="177"/>
      <c r="I25" s="179"/>
      <c r="J25" s="158"/>
      <c r="K25" s="158"/>
      <c r="L25" s="172"/>
      <c r="M25" s="173">
        <v>10969</v>
      </c>
      <c r="N25" s="174"/>
      <c r="Q25" s="49">
        <v>10969311573</v>
      </c>
      <c r="AC25" s="222"/>
    </row>
    <row r="26" spans="1:29" s="49" customFormat="1" x14ac:dyDescent="0.15">
      <c r="A26" s="1" t="s">
        <v>260</v>
      </c>
      <c r="B26" s="3"/>
      <c r="C26" s="175"/>
      <c r="D26" s="158" t="s">
        <v>261</v>
      </c>
      <c r="E26" s="179"/>
      <c r="F26" s="177"/>
      <c r="G26" s="177"/>
      <c r="H26" s="177"/>
      <c r="I26" s="179"/>
      <c r="J26" s="158"/>
      <c r="K26" s="158"/>
      <c r="L26" s="172"/>
      <c r="M26" s="173">
        <v>4231</v>
      </c>
      <c r="N26" s="174"/>
      <c r="Q26" s="49">
        <f>IF(COUNTIF(Q27:Q28,"-")=COUNTA(Q27:Q28),"-",SUM(Q27:Q28))</f>
        <v>4231333025</v>
      </c>
      <c r="AC26" s="222"/>
    </row>
    <row r="27" spans="1:29" s="49" customFormat="1" x14ac:dyDescent="0.15">
      <c r="A27" s="1" t="s">
        <v>262</v>
      </c>
      <c r="B27" s="3"/>
      <c r="C27" s="175"/>
      <c r="D27" s="158"/>
      <c r="E27" s="179" t="s">
        <v>263</v>
      </c>
      <c r="F27" s="177"/>
      <c r="G27" s="177"/>
      <c r="H27" s="177"/>
      <c r="I27" s="177"/>
      <c r="J27" s="158"/>
      <c r="K27" s="158"/>
      <c r="L27" s="172"/>
      <c r="M27" s="173">
        <v>4231</v>
      </c>
      <c r="N27" s="174"/>
      <c r="Q27" s="49">
        <v>4231333025</v>
      </c>
      <c r="AC27" s="222"/>
    </row>
    <row r="28" spans="1:29" s="49" customFormat="1" x14ac:dyDescent="0.15">
      <c r="A28" s="1" t="s">
        <v>264</v>
      </c>
      <c r="B28" s="3"/>
      <c r="C28" s="175"/>
      <c r="D28" s="158"/>
      <c r="E28" s="179" t="s">
        <v>240</v>
      </c>
      <c r="F28" s="177"/>
      <c r="G28" s="177"/>
      <c r="H28" s="177"/>
      <c r="I28" s="177"/>
      <c r="J28" s="158"/>
      <c r="K28" s="158"/>
      <c r="L28" s="172"/>
      <c r="M28" s="225" t="s">
        <v>348</v>
      </c>
      <c r="N28" s="174"/>
      <c r="Q28" s="49">
        <v>0</v>
      </c>
      <c r="AC28" s="222"/>
    </row>
    <row r="29" spans="1:29" s="49" customFormat="1" x14ac:dyDescent="0.15">
      <c r="A29" s="1" t="s">
        <v>265</v>
      </c>
      <c r="B29" s="3"/>
      <c r="C29" s="175"/>
      <c r="D29" s="158" t="s">
        <v>266</v>
      </c>
      <c r="E29" s="179"/>
      <c r="F29" s="177"/>
      <c r="G29" s="177"/>
      <c r="H29" s="177"/>
      <c r="I29" s="177"/>
      <c r="J29" s="158"/>
      <c r="K29" s="158"/>
      <c r="L29" s="172"/>
      <c r="M29" s="173">
        <v>3046</v>
      </c>
      <c r="N29" s="174"/>
      <c r="Q29" s="49">
        <v>3046410636</v>
      </c>
      <c r="AC29" s="222"/>
    </row>
    <row r="30" spans="1:29" s="49" customFormat="1" x14ac:dyDescent="0.15">
      <c r="A30" s="1" t="s">
        <v>227</v>
      </c>
      <c r="B30" s="3"/>
      <c r="C30" s="180" t="s">
        <v>228</v>
      </c>
      <c r="D30" s="181"/>
      <c r="E30" s="182"/>
      <c r="F30" s="183"/>
      <c r="G30" s="183"/>
      <c r="H30" s="183"/>
      <c r="I30" s="183"/>
      <c r="J30" s="181"/>
      <c r="K30" s="181"/>
      <c r="L30" s="184"/>
      <c r="M30" s="185">
        <v>47910</v>
      </c>
      <c r="N30" s="186"/>
      <c r="Q30" s="49">
        <f>IF(COUNTIF(Q10:Q29,"-")=COUNTA(Q10:Q29),"-",SUM(Q21,Q29)-SUM(Q10,Q26))</f>
        <v>47910335151</v>
      </c>
      <c r="AC30" s="222"/>
    </row>
    <row r="31" spans="1:29" s="49" customFormat="1" x14ac:dyDescent="0.15">
      <c r="A31" s="1"/>
      <c r="B31" s="3"/>
      <c r="C31" s="175" t="s">
        <v>329</v>
      </c>
      <c r="D31" s="158"/>
      <c r="E31" s="179"/>
      <c r="F31" s="177"/>
      <c r="G31" s="177"/>
      <c r="H31" s="177"/>
      <c r="I31" s="179"/>
      <c r="J31" s="158"/>
      <c r="K31" s="158"/>
      <c r="L31" s="172"/>
      <c r="M31" s="187"/>
      <c r="N31" s="188"/>
      <c r="AC31" s="222"/>
    </row>
    <row r="32" spans="1:29" s="49" customFormat="1" x14ac:dyDescent="0.15">
      <c r="A32" s="1" t="s">
        <v>269</v>
      </c>
      <c r="B32" s="3"/>
      <c r="C32" s="175"/>
      <c r="D32" s="158" t="s">
        <v>270</v>
      </c>
      <c r="E32" s="179"/>
      <c r="F32" s="177"/>
      <c r="G32" s="177"/>
      <c r="H32" s="177"/>
      <c r="I32" s="177"/>
      <c r="J32" s="158"/>
      <c r="K32" s="158"/>
      <c r="L32" s="172"/>
      <c r="M32" s="173">
        <v>94342</v>
      </c>
      <c r="N32" s="174"/>
      <c r="Q32" s="49">
        <f>IF(COUNTIF(Q33:Q37,"-")=COUNTA(Q33:Q37),"-",SUM(Q33:Q37))</f>
        <v>94341922461</v>
      </c>
      <c r="AC32" s="222"/>
    </row>
    <row r="33" spans="1:29" s="49" customFormat="1" x14ac:dyDescent="0.15">
      <c r="A33" s="1" t="s">
        <v>271</v>
      </c>
      <c r="B33" s="3"/>
      <c r="C33" s="175"/>
      <c r="D33" s="158"/>
      <c r="E33" s="179" t="s">
        <v>272</v>
      </c>
      <c r="F33" s="177"/>
      <c r="G33" s="177"/>
      <c r="H33" s="177"/>
      <c r="I33" s="177"/>
      <c r="J33" s="158"/>
      <c r="K33" s="158"/>
      <c r="L33" s="172"/>
      <c r="M33" s="173">
        <v>54791</v>
      </c>
      <c r="N33" s="174"/>
      <c r="Q33" s="49">
        <v>54791018721</v>
      </c>
      <c r="AC33" s="222"/>
    </row>
    <row r="34" spans="1:29" s="49" customFormat="1" x14ac:dyDescent="0.15">
      <c r="A34" s="1" t="s">
        <v>273</v>
      </c>
      <c r="B34" s="3"/>
      <c r="C34" s="175"/>
      <c r="D34" s="158"/>
      <c r="E34" s="179" t="s">
        <v>274</v>
      </c>
      <c r="F34" s="177"/>
      <c r="G34" s="177"/>
      <c r="H34" s="177"/>
      <c r="I34" s="177"/>
      <c r="J34" s="158"/>
      <c r="K34" s="158"/>
      <c r="L34" s="172"/>
      <c r="M34" s="173">
        <v>37241</v>
      </c>
      <c r="N34" s="174"/>
      <c r="Q34" s="49">
        <v>37240860027</v>
      </c>
      <c r="AC34" s="222"/>
    </row>
    <row r="35" spans="1:29" s="49" customFormat="1" x14ac:dyDescent="0.15">
      <c r="A35" s="1" t="s">
        <v>275</v>
      </c>
      <c r="B35" s="3"/>
      <c r="C35" s="175"/>
      <c r="D35" s="158"/>
      <c r="E35" s="179" t="s">
        <v>276</v>
      </c>
      <c r="F35" s="177"/>
      <c r="G35" s="177"/>
      <c r="H35" s="177"/>
      <c r="I35" s="177"/>
      <c r="J35" s="158"/>
      <c r="K35" s="158"/>
      <c r="L35" s="172"/>
      <c r="M35" s="173">
        <v>5</v>
      </c>
      <c r="N35" s="174"/>
      <c r="Q35" s="49">
        <v>5370500</v>
      </c>
      <c r="AC35" s="222"/>
    </row>
    <row r="36" spans="1:29" s="49" customFormat="1" x14ac:dyDescent="0.15">
      <c r="A36" s="1" t="s">
        <v>277</v>
      </c>
      <c r="B36" s="3"/>
      <c r="C36" s="175"/>
      <c r="D36" s="158"/>
      <c r="E36" s="179" t="s">
        <v>278</v>
      </c>
      <c r="F36" s="177"/>
      <c r="G36" s="177"/>
      <c r="H36" s="177"/>
      <c r="I36" s="177"/>
      <c r="J36" s="158"/>
      <c r="K36" s="158"/>
      <c r="L36" s="172"/>
      <c r="M36" s="173">
        <v>2305</v>
      </c>
      <c r="N36" s="174"/>
      <c r="Q36" s="49">
        <v>2304673213</v>
      </c>
      <c r="AC36" s="222"/>
    </row>
    <row r="37" spans="1:29" s="49" customFormat="1" x14ac:dyDescent="0.15">
      <c r="A37" s="1" t="s">
        <v>279</v>
      </c>
      <c r="B37" s="3"/>
      <c r="C37" s="175"/>
      <c r="D37" s="158"/>
      <c r="E37" s="179" t="s">
        <v>240</v>
      </c>
      <c r="F37" s="177"/>
      <c r="G37" s="177"/>
      <c r="H37" s="177"/>
      <c r="I37" s="177"/>
      <c r="J37" s="158"/>
      <c r="K37" s="158"/>
      <c r="L37" s="172"/>
      <c r="M37" s="173" t="s">
        <v>337</v>
      </c>
      <c r="N37" s="174"/>
      <c r="Q37" s="49" t="s">
        <v>11</v>
      </c>
      <c r="AC37" s="222"/>
    </row>
    <row r="38" spans="1:29" s="49" customFormat="1" x14ac:dyDescent="0.15">
      <c r="A38" s="1" t="s">
        <v>280</v>
      </c>
      <c r="B38" s="3"/>
      <c r="C38" s="175"/>
      <c r="D38" s="158" t="s">
        <v>281</v>
      </c>
      <c r="E38" s="179"/>
      <c r="F38" s="177"/>
      <c r="G38" s="177"/>
      <c r="H38" s="177"/>
      <c r="I38" s="179"/>
      <c r="J38" s="158"/>
      <c r="K38" s="158"/>
      <c r="L38" s="172"/>
      <c r="M38" s="173">
        <v>57881</v>
      </c>
      <c r="N38" s="174"/>
      <c r="Q38" s="49">
        <f>IF(COUNTIF(Q39:Q43,"-")=COUNTA(Q39:Q43),"-",SUM(Q39:Q43))</f>
        <v>57880821998</v>
      </c>
      <c r="AC38" s="222"/>
    </row>
    <row r="39" spans="1:29" s="49" customFormat="1" x14ac:dyDescent="0.15">
      <c r="A39" s="1" t="s">
        <v>282</v>
      </c>
      <c r="B39" s="3"/>
      <c r="C39" s="175"/>
      <c r="D39" s="158"/>
      <c r="E39" s="179" t="s">
        <v>255</v>
      </c>
      <c r="F39" s="177"/>
      <c r="G39" s="177"/>
      <c r="H39" s="177"/>
      <c r="I39" s="179"/>
      <c r="J39" s="158"/>
      <c r="K39" s="158"/>
      <c r="L39" s="172"/>
      <c r="M39" s="173">
        <v>22294</v>
      </c>
      <c r="N39" s="174"/>
      <c r="Q39" s="49">
        <v>22294476080</v>
      </c>
      <c r="AC39" s="222"/>
    </row>
    <row r="40" spans="1:29" s="49" customFormat="1" x14ac:dyDescent="0.15">
      <c r="A40" s="1" t="s">
        <v>283</v>
      </c>
      <c r="B40" s="3"/>
      <c r="C40" s="175"/>
      <c r="D40" s="158"/>
      <c r="E40" s="179" t="s">
        <v>284</v>
      </c>
      <c r="F40" s="177"/>
      <c r="G40" s="177"/>
      <c r="H40" s="177"/>
      <c r="I40" s="179"/>
      <c r="J40" s="158"/>
      <c r="K40" s="158"/>
      <c r="L40" s="172"/>
      <c r="M40" s="173">
        <v>28048</v>
      </c>
      <c r="N40" s="174"/>
      <c r="Q40" s="49">
        <v>28048390520</v>
      </c>
      <c r="AC40" s="222"/>
    </row>
    <row r="41" spans="1:29" s="49" customFormat="1" x14ac:dyDescent="0.15">
      <c r="A41" s="1" t="s">
        <v>285</v>
      </c>
      <c r="B41" s="3"/>
      <c r="C41" s="175"/>
      <c r="D41" s="158"/>
      <c r="E41" s="179" t="s">
        <v>286</v>
      </c>
      <c r="F41" s="177"/>
      <c r="G41" s="158"/>
      <c r="H41" s="177"/>
      <c r="I41" s="177"/>
      <c r="J41" s="158"/>
      <c r="K41" s="158"/>
      <c r="L41" s="172"/>
      <c r="M41" s="173">
        <v>4710</v>
      </c>
      <c r="N41" s="174"/>
      <c r="Q41" s="49">
        <v>4709719111</v>
      </c>
      <c r="AC41" s="222"/>
    </row>
    <row r="42" spans="1:29" s="49" customFormat="1" x14ac:dyDescent="0.15">
      <c r="A42" s="1" t="s">
        <v>287</v>
      </c>
      <c r="B42" s="3"/>
      <c r="C42" s="175"/>
      <c r="D42" s="158"/>
      <c r="E42" s="179" t="s">
        <v>288</v>
      </c>
      <c r="F42" s="177"/>
      <c r="G42" s="158"/>
      <c r="H42" s="177"/>
      <c r="I42" s="177"/>
      <c r="J42" s="158"/>
      <c r="K42" s="158"/>
      <c r="L42" s="172"/>
      <c r="M42" s="173">
        <v>2386</v>
      </c>
      <c r="N42" s="174"/>
      <c r="Q42" s="49">
        <v>2385618877</v>
      </c>
      <c r="AC42" s="222"/>
    </row>
    <row r="43" spans="1:29" s="49" customFormat="1" x14ac:dyDescent="0.15">
      <c r="A43" s="1" t="s">
        <v>289</v>
      </c>
      <c r="B43" s="3"/>
      <c r="C43" s="175"/>
      <c r="D43" s="158"/>
      <c r="E43" s="179" t="s">
        <v>259</v>
      </c>
      <c r="F43" s="177"/>
      <c r="G43" s="177"/>
      <c r="H43" s="177"/>
      <c r="I43" s="177"/>
      <c r="J43" s="158"/>
      <c r="K43" s="158"/>
      <c r="L43" s="172"/>
      <c r="M43" s="173">
        <v>443</v>
      </c>
      <c r="N43" s="174"/>
      <c r="Q43" s="49">
        <v>442617410</v>
      </c>
      <c r="AC43" s="222"/>
    </row>
    <row r="44" spans="1:29" s="49" customFormat="1" x14ac:dyDescent="0.15">
      <c r="A44" s="1" t="s">
        <v>267</v>
      </c>
      <c r="B44" s="3"/>
      <c r="C44" s="180" t="s">
        <v>268</v>
      </c>
      <c r="D44" s="181"/>
      <c r="E44" s="182"/>
      <c r="F44" s="183"/>
      <c r="G44" s="183"/>
      <c r="H44" s="183"/>
      <c r="I44" s="183"/>
      <c r="J44" s="181"/>
      <c r="K44" s="181"/>
      <c r="L44" s="184"/>
      <c r="M44" s="185">
        <v>-36461</v>
      </c>
      <c r="N44" s="186"/>
      <c r="Q44" s="49">
        <f>IF(AND(Q32="-",Q38="-"),"-",SUM(Q38)-SUM(Q32))</f>
        <v>-36461100463</v>
      </c>
      <c r="AC44" s="222"/>
    </row>
    <row r="45" spans="1:29" s="49" customFormat="1" x14ac:dyDescent="0.15">
      <c r="A45" s="1"/>
      <c r="B45" s="3"/>
      <c r="C45" s="175" t="s">
        <v>330</v>
      </c>
      <c r="D45" s="158"/>
      <c r="E45" s="179"/>
      <c r="F45" s="177"/>
      <c r="G45" s="177"/>
      <c r="H45" s="177"/>
      <c r="I45" s="177"/>
      <c r="J45" s="158"/>
      <c r="K45" s="158"/>
      <c r="L45" s="172"/>
      <c r="M45" s="187"/>
      <c r="N45" s="188"/>
      <c r="AC45" s="222"/>
    </row>
    <row r="46" spans="1:29" s="49" customFormat="1" x14ac:dyDescent="0.15">
      <c r="A46" s="1" t="s">
        <v>292</v>
      </c>
      <c r="B46" s="3"/>
      <c r="C46" s="175"/>
      <c r="D46" s="158" t="s">
        <v>293</v>
      </c>
      <c r="E46" s="179"/>
      <c r="F46" s="177"/>
      <c r="G46" s="177"/>
      <c r="H46" s="177"/>
      <c r="I46" s="177"/>
      <c r="J46" s="158"/>
      <c r="K46" s="158"/>
      <c r="L46" s="172"/>
      <c r="M46" s="173">
        <v>167387</v>
      </c>
      <c r="N46" s="174"/>
      <c r="Q46" s="49">
        <f>IF(COUNTIF(Q47:Q48,"-")=COUNTA(Q47:Q48),"-",SUM(Q47:Q48))</f>
        <v>167387496998</v>
      </c>
      <c r="AC46" s="222"/>
    </row>
    <row r="47" spans="1:29" s="49" customFormat="1" x14ac:dyDescent="0.15">
      <c r="A47" s="1" t="s">
        <v>294</v>
      </c>
      <c r="B47" s="3"/>
      <c r="C47" s="175"/>
      <c r="D47" s="158"/>
      <c r="E47" s="179" t="s">
        <v>331</v>
      </c>
      <c r="F47" s="177"/>
      <c r="G47" s="177"/>
      <c r="H47" s="177"/>
      <c r="I47" s="177"/>
      <c r="J47" s="158"/>
      <c r="K47" s="158"/>
      <c r="L47" s="172"/>
      <c r="M47" s="173">
        <v>166070</v>
      </c>
      <c r="N47" s="174"/>
      <c r="Q47" s="49">
        <v>166070219648</v>
      </c>
      <c r="AC47" s="222"/>
    </row>
    <row r="48" spans="1:29" s="49" customFormat="1" x14ac:dyDescent="0.15">
      <c r="A48" s="1" t="s">
        <v>295</v>
      </c>
      <c r="B48" s="3"/>
      <c r="C48" s="175"/>
      <c r="D48" s="158"/>
      <c r="E48" s="179" t="s">
        <v>240</v>
      </c>
      <c r="F48" s="177"/>
      <c r="G48" s="177"/>
      <c r="H48" s="177"/>
      <c r="I48" s="177"/>
      <c r="J48" s="158"/>
      <c r="K48" s="158"/>
      <c r="L48" s="172"/>
      <c r="M48" s="173">
        <v>1317</v>
      </c>
      <c r="N48" s="174"/>
      <c r="Q48" s="49">
        <v>1317277350</v>
      </c>
      <c r="AC48" s="222"/>
    </row>
    <row r="49" spans="1:29" s="49" customFormat="1" x14ac:dyDescent="0.15">
      <c r="A49" s="1" t="s">
        <v>296</v>
      </c>
      <c r="B49" s="3"/>
      <c r="C49" s="175"/>
      <c r="D49" s="158" t="s">
        <v>297</v>
      </c>
      <c r="E49" s="179"/>
      <c r="F49" s="177"/>
      <c r="G49" s="177"/>
      <c r="H49" s="177"/>
      <c r="I49" s="177"/>
      <c r="J49" s="158"/>
      <c r="K49" s="158"/>
      <c r="L49" s="172"/>
      <c r="M49" s="173">
        <v>160025</v>
      </c>
      <c r="N49" s="174"/>
      <c r="Q49" s="49">
        <f>IF(COUNTIF(Q50:Q51,"-")=COUNTA(Q50:Q51),"-",SUM(Q50:Q51))</f>
        <v>160024887648</v>
      </c>
      <c r="AC49" s="222"/>
    </row>
    <row r="50" spans="1:29" s="49" customFormat="1" x14ac:dyDescent="0.15">
      <c r="A50" s="1" t="s">
        <v>298</v>
      </c>
      <c r="B50" s="3"/>
      <c r="C50" s="175"/>
      <c r="D50" s="158"/>
      <c r="E50" s="179" t="s">
        <v>332</v>
      </c>
      <c r="F50" s="177"/>
      <c r="G50" s="177"/>
      <c r="H50" s="177"/>
      <c r="I50" s="171"/>
      <c r="J50" s="158"/>
      <c r="K50" s="158"/>
      <c r="L50" s="172"/>
      <c r="M50" s="173">
        <v>160025</v>
      </c>
      <c r="N50" s="174"/>
      <c r="Q50" s="49">
        <v>160024887648</v>
      </c>
      <c r="AC50" s="222"/>
    </row>
    <row r="51" spans="1:29" s="49" customFormat="1" x14ac:dyDescent="0.15">
      <c r="A51" s="1" t="s">
        <v>299</v>
      </c>
      <c r="B51" s="3"/>
      <c r="C51" s="175"/>
      <c r="D51" s="158"/>
      <c r="E51" s="179" t="s">
        <v>259</v>
      </c>
      <c r="F51" s="177"/>
      <c r="G51" s="177"/>
      <c r="H51" s="177"/>
      <c r="I51" s="189"/>
      <c r="J51" s="158"/>
      <c r="K51" s="158"/>
      <c r="L51" s="172"/>
      <c r="M51" s="173" t="s">
        <v>337</v>
      </c>
      <c r="N51" s="174"/>
      <c r="Q51" s="49" t="s">
        <v>11</v>
      </c>
      <c r="AC51" s="222"/>
    </row>
    <row r="52" spans="1:29" s="49" customFormat="1" x14ac:dyDescent="0.15">
      <c r="A52" s="1" t="s">
        <v>290</v>
      </c>
      <c r="B52" s="3"/>
      <c r="C52" s="180" t="s">
        <v>291</v>
      </c>
      <c r="D52" s="181"/>
      <c r="E52" s="182"/>
      <c r="F52" s="183"/>
      <c r="G52" s="183"/>
      <c r="H52" s="183"/>
      <c r="I52" s="190"/>
      <c r="J52" s="181"/>
      <c r="K52" s="181"/>
      <c r="L52" s="184"/>
      <c r="M52" s="185">
        <v>-7363</v>
      </c>
      <c r="N52" s="186" t="s">
        <v>339</v>
      </c>
      <c r="Q52" s="49">
        <f>IF(AND(Q46="-",Q49="-"),"-",SUM(Q49)-SUM(Q46))</f>
        <v>-7362609350</v>
      </c>
      <c r="AC52" s="222"/>
    </row>
    <row r="53" spans="1:29" s="49" customFormat="1" x14ac:dyDescent="0.15">
      <c r="A53" s="1" t="s">
        <v>300</v>
      </c>
      <c r="B53" s="3"/>
      <c r="C53" s="305" t="s">
        <v>301</v>
      </c>
      <c r="D53" s="306"/>
      <c r="E53" s="306"/>
      <c r="F53" s="306"/>
      <c r="G53" s="306"/>
      <c r="H53" s="306"/>
      <c r="I53" s="306"/>
      <c r="J53" s="306"/>
      <c r="K53" s="306"/>
      <c r="L53" s="307"/>
      <c r="M53" s="185">
        <v>4087</v>
      </c>
      <c r="N53" s="186" t="s">
        <v>339</v>
      </c>
      <c r="Q53" s="49">
        <f>IF(AND(Q30="-",Q44="-",Q52="-"),"-",SUM(Q30,Q44,Q52))</f>
        <v>4086625338</v>
      </c>
      <c r="AC53" s="222"/>
    </row>
    <row r="54" spans="1:29" s="49" customFormat="1" ht="14.25" thickBot="1" x14ac:dyDescent="0.2">
      <c r="A54" s="1" t="s">
        <v>302</v>
      </c>
      <c r="B54" s="3"/>
      <c r="C54" s="283" t="s">
        <v>303</v>
      </c>
      <c r="D54" s="284"/>
      <c r="E54" s="284"/>
      <c r="F54" s="284"/>
      <c r="G54" s="284"/>
      <c r="H54" s="284"/>
      <c r="I54" s="284"/>
      <c r="J54" s="284"/>
      <c r="K54" s="284"/>
      <c r="L54" s="285"/>
      <c r="M54" s="185">
        <v>18958</v>
      </c>
      <c r="N54" s="186"/>
      <c r="Q54" s="49">
        <v>18958052174</v>
      </c>
      <c r="AC54" s="222"/>
    </row>
    <row r="55" spans="1:29" s="49" customFormat="1" ht="14.25" hidden="1" thickBot="1" x14ac:dyDescent="0.2">
      <c r="A55" s="1">
        <v>4435000</v>
      </c>
      <c r="B55" s="3"/>
      <c r="C55" s="286" t="s">
        <v>221</v>
      </c>
      <c r="D55" s="287"/>
      <c r="E55" s="287"/>
      <c r="F55" s="287"/>
      <c r="G55" s="287"/>
      <c r="H55" s="287"/>
      <c r="I55" s="287"/>
      <c r="J55" s="287"/>
      <c r="K55" s="287"/>
      <c r="L55" s="288"/>
      <c r="M55" s="191" t="s">
        <v>337</v>
      </c>
      <c r="N55" s="186"/>
      <c r="Q55" s="49" t="s">
        <v>338</v>
      </c>
      <c r="AC55" s="222"/>
    </row>
    <row r="56" spans="1:29" s="49" customFormat="1" ht="14.25" thickBot="1" x14ac:dyDescent="0.2">
      <c r="A56" s="1" t="s">
        <v>304</v>
      </c>
      <c r="B56" s="3"/>
      <c r="C56" s="289" t="s">
        <v>305</v>
      </c>
      <c r="D56" s="290"/>
      <c r="E56" s="290"/>
      <c r="F56" s="290"/>
      <c r="G56" s="290"/>
      <c r="H56" s="290"/>
      <c r="I56" s="290"/>
      <c r="J56" s="290"/>
      <c r="K56" s="290"/>
      <c r="L56" s="291"/>
      <c r="M56" s="192">
        <v>23045</v>
      </c>
      <c r="N56" s="193"/>
      <c r="Q56" s="49">
        <f>IF(COUNTIF(Q53:Q55,"-")=COUNTA(Q53:Q55),"-",SUM(Q53:Q55))</f>
        <v>23044677512</v>
      </c>
      <c r="AC56" s="222"/>
    </row>
    <row r="57" spans="1:29" s="49" customFormat="1" ht="14.25" thickBot="1" x14ac:dyDescent="0.2">
      <c r="A57" s="1"/>
      <c r="B57" s="3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5"/>
      <c r="N57" s="196"/>
      <c r="AC57" s="222"/>
    </row>
    <row r="58" spans="1:29" s="49" customFormat="1" x14ac:dyDescent="0.15">
      <c r="A58" s="1" t="s">
        <v>306</v>
      </c>
      <c r="B58" s="3"/>
      <c r="C58" s="197" t="s">
        <v>307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99">
        <v>2519</v>
      </c>
      <c r="N58" s="200"/>
      <c r="Q58" s="49">
        <v>2519256164</v>
      </c>
      <c r="AC58" s="222"/>
    </row>
    <row r="59" spans="1:29" s="49" customFormat="1" x14ac:dyDescent="0.15">
      <c r="A59" s="1" t="s">
        <v>308</v>
      </c>
      <c r="B59" s="3"/>
      <c r="C59" s="201" t="s">
        <v>309</v>
      </c>
      <c r="D59" s="202"/>
      <c r="E59" s="202"/>
      <c r="F59" s="202"/>
      <c r="G59" s="202"/>
      <c r="H59" s="202"/>
      <c r="I59" s="202"/>
      <c r="J59" s="202"/>
      <c r="K59" s="202"/>
      <c r="L59" s="202"/>
      <c r="M59" s="185">
        <v>480</v>
      </c>
      <c r="N59" s="186"/>
      <c r="Q59" s="49">
        <v>479721565</v>
      </c>
      <c r="AC59" s="222"/>
    </row>
    <row r="60" spans="1:29" s="49" customFormat="1" ht="14.25" thickBot="1" x14ac:dyDescent="0.2">
      <c r="A60" s="1" t="s">
        <v>310</v>
      </c>
      <c r="B60" s="3"/>
      <c r="C60" s="203" t="s">
        <v>311</v>
      </c>
      <c r="D60" s="204"/>
      <c r="E60" s="204"/>
      <c r="F60" s="204"/>
      <c r="G60" s="204"/>
      <c r="H60" s="204"/>
      <c r="I60" s="204"/>
      <c r="J60" s="204"/>
      <c r="K60" s="204"/>
      <c r="L60" s="204"/>
      <c r="M60" s="205">
        <v>2999</v>
      </c>
      <c r="N60" s="206"/>
      <c r="Q60" s="49">
        <f>IF(COUNTIF(Q58:Q59,"-")=COUNTA(Q58:Q59),"-",SUM(Q58:Q59))</f>
        <v>2998977729</v>
      </c>
      <c r="AC60" s="222"/>
    </row>
    <row r="61" spans="1:29" s="49" customFormat="1" ht="14.25" thickBot="1" x14ac:dyDescent="0.2">
      <c r="A61" s="1" t="s">
        <v>312</v>
      </c>
      <c r="B61" s="3"/>
      <c r="C61" s="207" t="s">
        <v>313</v>
      </c>
      <c r="D61" s="208"/>
      <c r="E61" s="209"/>
      <c r="F61" s="210"/>
      <c r="G61" s="210"/>
      <c r="H61" s="210"/>
      <c r="I61" s="210"/>
      <c r="J61" s="208"/>
      <c r="K61" s="208"/>
      <c r="L61" s="208"/>
      <c r="M61" s="192">
        <v>26044</v>
      </c>
      <c r="N61" s="193"/>
      <c r="Q61" s="49">
        <f>IF(AND(Q56="-",Q60="-"),"-",SUM(Q56,Q60))</f>
        <v>26043655241</v>
      </c>
      <c r="AC61" s="222"/>
    </row>
    <row r="62" spans="1:29" s="49" customFormat="1" ht="6.75" customHeight="1" x14ac:dyDescent="0.15">
      <c r="A62" s="1"/>
      <c r="B62" s="3"/>
      <c r="C62" s="157"/>
      <c r="D62" s="157"/>
      <c r="E62" s="211"/>
      <c r="F62" s="212"/>
      <c r="G62" s="212"/>
      <c r="H62" s="212"/>
      <c r="I62" s="213"/>
      <c r="J62" s="214"/>
      <c r="K62" s="214"/>
      <c r="L62" s="214"/>
      <c r="M62" s="3"/>
      <c r="N62" s="3"/>
    </row>
    <row r="63" spans="1:29" s="49" customFormat="1" x14ac:dyDescent="0.15">
      <c r="A63" s="1"/>
      <c r="B63" s="3"/>
      <c r="C63" s="157"/>
      <c r="D63" s="215" t="s">
        <v>323</v>
      </c>
      <c r="E63" s="211"/>
      <c r="F63" s="212"/>
      <c r="G63" s="212"/>
      <c r="H63" s="212"/>
      <c r="I63" s="216"/>
      <c r="J63" s="214"/>
      <c r="K63" s="214"/>
      <c r="L63" s="214"/>
      <c r="M63" s="3"/>
      <c r="N63" s="3"/>
    </row>
  </sheetData>
  <mergeCells count="9">
    <mergeCell ref="C54:L54"/>
    <mergeCell ref="C55:L55"/>
    <mergeCell ref="C56:L56"/>
    <mergeCell ref="C3:N3"/>
    <mergeCell ref="C4:N4"/>
    <mergeCell ref="C5:N5"/>
    <mergeCell ref="C7:L8"/>
    <mergeCell ref="M7:N8"/>
    <mergeCell ref="C53:L53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2019-12-17T04:42:26Z</cp:lastPrinted>
  <dcterms:created xsi:type="dcterms:W3CDTF">2019-11-27T05:34:14Z</dcterms:created>
  <dcterms:modified xsi:type="dcterms:W3CDTF">2019-12-17T04:42:39Z</dcterms:modified>
</cp:coreProperties>
</file>